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codeName="ThisWorkbook" defaultThemeVersion="124226"/>
  <xr:revisionPtr revIDLastSave="0" documentId="13_ncr:1_{3A1544A9-AC60-4EB3-84FD-763683F377D1}" xr6:coauthVersionLast="47" xr6:coauthVersionMax="47" xr10:uidLastSave="{00000000-0000-0000-0000-000000000000}"/>
  <workbookProtection workbookAlgorithmName="SHA-512" workbookHashValue="IDXHnVy61UJOMKplpPQfTLgBd9E438AVDxQJ+s6UVzjl9ho2Uvf5Tvdz/AcRCm9FIxKMe9KO3W1i5f0sm2j6xw==" workbookSaltValue="vPVNGuB30e/sW+zf927QvQ==" workbookSpinCount="100000" lockStructure="1"/>
  <bookViews>
    <workbookView xWindow="28680" yWindow="2475" windowWidth="23280" windowHeight="15000" tabRatio="666" xr2:uid="{00000000-000D-0000-FFFF-FFFF00000000}"/>
  </bookViews>
  <sheets>
    <sheet name="Cover_sheet" sheetId="25" r:id="rId1"/>
    <sheet name="config" sheetId="27" state="hidden" r:id="rId2"/>
    <sheet name="Contents" sheetId="26" r:id="rId3"/>
    <sheet name="Data" sheetId="12" r:id="rId4"/>
    <sheet name="FIRE0702_working" sheetId="4" state="hidden" r:id="rId5"/>
    <sheet name="FIRE0702" sheetId="24" r:id="rId6"/>
    <sheet name="QA" sheetId="28" state="hidden" r:id="rId7"/>
  </sheets>
  <externalReferences>
    <externalReference r:id="rId8"/>
    <externalReference r:id="rId9"/>
  </externalReferences>
  <definedNames>
    <definedName name="_xlnm._FilterDatabase" localSheetId="3" hidden="1">Data!$A$1:$C$261745</definedName>
    <definedName name="bb">'[1]Succ apps, retire &amp; resig 0203'!$A$5:$S$58</definedName>
    <definedName name="_xlnm.Print_Area" localSheetId="2">Contents!$A$1:$E$7</definedName>
    <definedName name="_xlnm.Print_Area" localSheetId="5">FIRE0702!$A$1:$K$40</definedName>
    <definedName name="_xlnm.Print_Titles" localSheetId="5">FIRE0702!$A:$A</definedName>
    <definedName name="qrychiefrepspecservrtaother">#REF!</definedName>
    <definedName name="qrychiefrepsuccretireresig">#REF!</definedName>
    <definedName name="qrychiefrepwteststr">#REF!</definedName>
    <definedName name="qrychiefrepwtgeneth">#REF!</definedName>
    <definedName name="qryEOwtgrandtotalethgen">'[2]Table 1'!$A$4:$F$4</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pivotCaches>
    <pivotCache cacheId="14"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4" l="1"/>
  <c r="A9" i="25"/>
  <c r="A8" i="25"/>
  <c r="R30" i="28" l="1" a="1"/>
  <c r="J30" i="28" a="1"/>
  <c r="R30" i="28" l="1"/>
  <c r="J30" i="28"/>
  <c r="B30" i="28" l="1" a="1"/>
  <c r="B30" i="28" l="1"/>
  <c r="D7" i="26" l="1"/>
  <c r="D6" i="26"/>
  <c r="A35" i="24"/>
  <c r="A2" i="26"/>
  <c r="A10" i="25"/>
  <c r="A5" i="25"/>
  <c r="A3" i="25"/>
  <c r="B4" i="4"/>
  <c r="B17" i="4" l="1"/>
  <c r="B16" i="24" s="1"/>
  <c r="F20" i="4"/>
  <c r="F19" i="24" s="1"/>
  <c r="C20" i="4"/>
  <c r="C19" i="24" s="1"/>
  <c r="E20" i="4"/>
  <c r="E19" i="24" s="1"/>
  <c r="D20" i="4"/>
  <c r="D19" i="24" s="1"/>
  <c r="B20" i="4"/>
  <c r="B19" i="24" s="1"/>
  <c r="C18" i="4"/>
  <c r="C17" i="24" s="1"/>
  <c r="D18" i="4"/>
  <c r="D17" i="24" s="1"/>
  <c r="B18" i="4"/>
  <c r="B17" i="24" s="1"/>
  <c r="D19" i="4"/>
  <c r="D18" i="24" s="1"/>
  <c r="F17" i="4"/>
  <c r="K17" i="4" s="1"/>
  <c r="K16" i="24" s="1"/>
  <c r="F19" i="4"/>
  <c r="F18" i="24" s="1"/>
  <c r="C19" i="4"/>
  <c r="C18" i="24" s="1"/>
  <c r="E17" i="4"/>
  <c r="E16" i="24" s="1"/>
  <c r="B19" i="4"/>
  <c r="B18" i="24" s="1"/>
  <c r="D17" i="4"/>
  <c r="D16" i="24" s="1"/>
  <c r="F18" i="4"/>
  <c r="F17" i="24" s="1"/>
  <c r="C17" i="4"/>
  <c r="C16" i="24" s="1"/>
  <c r="E19" i="4"/>
  <c r="E18" i="24" s="1"/>
  <c r="E18" i="4"/>
  <c r="B16" i="4"/>
  <c r="B15" i="24" s="1"/>
  <c r="D16" i="4"/>
  <c r="D15" i="24" s="1"/>
  <c r="F16" i="4"/>
  <c r="C16" i="4"/>
  <c r="C15" i="24" s="1"/>
  <c r="E16" i="4"/>
  <c r="C6" i="4"/>
  <c r="C5" i="24" s="1"/>
  <c r="D6" i="4"/>
  <c r="D5" i="24" s="1"/>
  <c r="E7" i="4"/>
  <c r="E6" i="24" s="1"/>
  <c r="F8" i="4"/>
  <c r="F7" i="24" s="1"/>
  <c r="D10" i="4"/>
  <c r="D9" i="24" s="1"/>
  <c r="E11" i="4"/>
  <c r="E10" i="24" s="1"/>
  <c r="F12" i="4"/>
  <c r="F11" i="24" s="1"/>
  <c r="D14" i="4"/>
  <c r="D13" i="24" s="1"/>
  <c r="E15" i="4"/>
  <c r="C9" i="4"/>
  <c r="C8" i="24" s="1"/>
  <c r="C13" i="4"/>
  <c r="C12" i="24" s="1"/>
  <c r="C14" i="4"/>
  <c r="C13" i="24" s="1"/>
  <c r="E8" i="4"/>
  <c r="E7" i="24" s="1"/>
  <c r="E12" i="4"/>
  <c r="E11" i="24" s="1"/>
  <c r="D15" i="4"/>
  <c r="E6" i="4"/>
  <c r="E5" i="24" s="1"/>
  <c r="F7" i="4"/>
  <c r="F6" i="24" s="1"/>
  <c r="D9" i="4"/>
  <c r="D8" i="24" s="1"/>
  <c r="E10" i="4"/>
  <c r="E9" i="24" s="1"/>
  <c r="F11" i="4"/>
  <c r="F10" i="24" s="1"/>
  <c r="D13" i="4"/>
  <c r="D12" i="24" s="1"/>
  <c r="E14" i="4"/>
  <c r="E13" i="24" s="1"/>
  <c r="F15" i="4"/>
  <c r="C10" i="4"/>
  <c r="C9" i="24" s="1"/>
  <c r="D11" i="4"/>
  <c r="D10" i="24" s="1"/>
  <c r="C8" i="4"/>
  <c r="C7" i="24" s="1"/>
  <c r="F6" i="4"/>
  <c r="F5" i="24" s="1"/>
  <c r="D8" i="4"/>
  <c r="D7" i="24" s="1"/>
  <c r="E9" i="4"/>
  <c r="E8" i="24" s="1"/>
  <c r="F10" i="4"/>
  <c r="F9" i="24" s="1"/>
  <c r="D12" i="4"/>
  <c r="D11" i="24" s="1"/>
  <c r="E13" i="4"/>
  <c r="E12" i="24" s="1"/>
  <c r="F14" i="4"/>
  <c r="F13" i="24" s="1"/>
  <c r="C7" i="4"/>
  <c r="C6" i="24" s="1"/>
  <c r="C11" i="4"/>
  <c r="C10" i="24" s="1"/>
  <c r="C15" i="4"/>
  <c r="D7" i="4"/>
  <c r="D6" i="24" s="1"/>
  <c r="F9" i="4"/>
  <c r="F8" i="24" s="1"/>
  <c r="F13" i="4"/>
  <c r="F12" i="24" s="1"/>
  <c r="C12" i="4"/>
  <c r="C11" i="24" s="1"/>
  <c r="B7" i="4"/>
  <c r="B6" i="24" s="1"/>
  <c r="B9" i="4"/>
  <c r="B8" i="24" s="1"/>
  <c r="B11" i="4"/>
  <c r="B10" i="24" s="1"/>
  <c r="B13" i="4"/>
  <c r="B12" i="24" s="1"/>
  <c r="B15" i="4"/>
  <c r="B14" i="24" s="1"/>
  <c r="B8" i="4"/>
  <c r="B7" i="24" s="1"/>
  <c r="B10" i="4"/>
  <c r="B9" i="24" s="1"/>
  <c r="B12" i="4"/>
  <c r="B11" i="24" s="1"/>
  <c r="B14" i="4"/>
  <c r="B13" i="24" s="1"/>
  <c r="B6" i="4"/>
  <c r="B5" i="24" s="1"/>
  <c r="I20" i="4" l="1"/>
  <c r="I19" i="24" s="1"/>
  <c r="J20" i="4"/>
  <c r="J19" i="24" s="1"/>
  <c r="H20" i="4"/>
  <c r="H19" i="24" s="1"/>
  <c r="K20" i="4"/>
  <c r="K19" i="24" s="1"/>
  <c r="B56" i="28"/>
  <c r="B74" i="28" s="1"/>
  <c r="R56" i="28"/>
  <c r="R74" i="28" s="1"/>
  <c r="J56" i="28"/>
  <c r="J74" i="28" s="1"/>
  <c r="M62" i="28"/>
  <c r="M80" i="28" s="1"/>
  <c r="E62" i="28"/>
  <c r="E80" i="28" s="1"/>
  <c r="U62" i="28"/>
  <c r="U80" i="28" s="1"/>
  <c r="B50" i="28"/>
  <c r="B68" i="28" s="1"/>
  <c r="J50" i="28"/>
  <c r="J68" i="28" s="1"/>
  <c r="R50" i="28"/>
  <c r="R68" i="28" s="1"/>
  <c r="D57" i="28"/>
  <c r="D75" i="28" s="1"/>
  <c r="T57" i="28"/>
  <c r="T75" i="28" s="1"/>
  <c r="L57" i="28"/>
  <c r="L75" i="28" s="1"/>
  <c r="K56" i="28"/>
  <c r="K74" i="28" s="1"/>
  <c r="C56" i="28"/>
  <c r="C74" i="28" s="1"/>
  <c r="S56" i="28"/>
  <c r="S74" i="28" s="1"/>
  <c r="K62" i="28"/>
  <c r="K80" i="28" s="1"/>
  <c r="C62" i="28"/>
  <c r="C80" i="28" s="1"/>
  <c r="S62" i="28"/>
  <c r="S80" i="28" s="1"/>
  <c r="L56" i="28"/>
  <c r="L74" i="28" s="1"/>
  <c r="T56" i="28"/>
  <c r="T74" i="28" s="1"/>
  <c r="D56" i="28"/>
  <c r="D74" i="28" s="1"/>
  <c r="U54" i="28"/>
  <c r="U72" i="28" s="1"/>
  <c r="M54" i="28"/>
  <c r="M72" i="28" s="1"/>
  <c r="E54" i="28"/>
  <c r="E72" i="28" s="1"/>
  <c r="C57" i="28"/>
  <c r="C75" i="28" s="1"/>
  <c r="S57" i="28"/>
  <c r="S75" i="28" s="1"/>
  <c r="K57" i="28"/>
  <c r="K75" i="28" s="1"/>
  <c r="K55" i="28"/>
  <c r="K73" i="28" s="1"/>
  <c r="S55" i="28"/>
  <c r="S73" i="28" s="1"/>
  <c r="C55" i="28"/>
  <c r="C73" i="28" s="1"/>
  <c r="L53" i="28"/>
  <c r="L71" i="28" s="1"/>
  <c r="D53" i="28"/>
  <c r="D71" i="28" s="1"/>
  <c r="T53" i="28"/>
  <c r="T71" i="28" s="1"/>
  <c r="E55" i="28"/>
  <c r="E73" i="28" s="1"/>
  <c r="U55" i="28"/>
  <c r="U73" i="28" s="1"/>
  <c r="M55" i="28"/>
  <c r="M73" i="28" s="1"/>
  <c r="S61" i="28"/>
  <c r="S79" i="28" s="1"/>
  <c r="K61" i="28"/>
  <c r="K79" i="28" s="1"/>
  <c r="C61" i="28"/>
  <c r="C79" i="28" s="1"/>
  <c r="M53" i="28"/>
  <c r="M71" i="28" s="1"/>
  <c r="U53" i="28"/>
  <c r="U71" i="28" s="1"/>
  <c r="E53" i="28"/>
  <c r="E71" i="28" s="1"/>
  <c r="K52" i="28"/>
  <c r="K70" i="28" s="1"/>
  <c r="S52" i="28"/>
  <c r="S70" i="28" s="1"/>
  <c r="C52" i="28"/>
  <c r="C70" i="28" s="1"/>
  <c r="L54" i="28"/>
  <c r="L72" i="28" s="1"/>
  <c r="T54" i="28"/>
  <c r="T72" i="28" s="1"/>
  <c r="D54" i="28"/>
  <c r="D72" i="28" s="1"/>
  <c r="L62" i="28"/>
  <c r="L80" i="28" s="1"/>
  <c r="D62" i="28"/>
  <c r="D80" i="28" s="1"/>
  <c r="T62" i="28"/>
  <c r="T80" i="28" s="1"/>
  <c r="B61" i="28"/>
  <c r="B79" i="28" s="1"/>
  <c r="J61" i="28"/>
  <c r="J79" i="28" s="1"/>
  <c r="R61" i="28"/>
  <c r="R79" i="28" s="1"/>
  <c r="D52" i="28"/>
  <c r="D70" i="28" s="1"/>
  <c r="L52" i="28"/>
  <c r="L70" i="28" s="1"/>
  <c r="T52" i="28"/>
  <c r="T70" i="28" s="1"/>
  <c r="M50" i="28"/>
  <c r="M68" i="28" s="1"/>
  <c r="E50" i="28"/>
  <c r="E68" i="28" s="1"/>
  <c r="U50" i="28"/>
  <c r="U68" i="28" s="1"/>
  <c r="K53" i="28"/>
  <c r="K71" i="28" s="1"/>
  <c r="C53" i="28"/>
  <c r="C71" i="28" s="1"/>
  <c r="S53" i="28"/>
  <c r="S71" i="28" s="1"/>
  <c r="J60" i="28"/>
  <c r="J78" i="28" s="1"/>
  <c r="R60" i="28"/>
  <c r="R78" i="28" s="1"/>
  <c r="B60" i="28"/>
  <c r="B78" i="28" s="1"/>
  <c r="J55" i="28"/>
  <c r="J73" i="28" s="1"/>
  <c r="B55" i="28"/>
  <c r="B73" i="28" s="1"/>
  <c r="R55" i="28"/>
  <c r="R73" i="28" s="1"/>
  <c r="S51" i="28"/>
  <c r="S69" i="28" s="1"/>
  <c r="C51" i="28"/>
  <c r="C69" i="28" s="1"/>
  <c r="K51" i="28"/>
  <c r="K69" i="28" s="1"/>
  <c r="D49" i="28"/>
  <c r="D67" i="28" s="1"/>
  <c r="T49" i="28"/>
  <c r="T67" i="28" s="1"/>
  <c r="L49" i="28"/>
  <c r="L67" i="28" s="1"/>
  <c r="U51" i="28"/>
  <c r="U69" i="28" s="1"/>
  <c r="E51" i="28"/>
  <c r="E69" i="28" s="1"/>
  <c r="M51" i="28"/>
  <c r="M69" i="28" s="1"/>
  <c r="E61" i="28"/>
  <c r="E79" i="28" s="1"/>
  <c r="M61" i="28"/>
  <c r="M79" i="28" s="1"/>
  <c r="U61" i="28"/>
  <c r="U79" i="28" s="1"/>
  <c r="U57" i="28"/>
  <c r="U75" i="28" s="1"/>
  <c r="M57" i="28"/>
  <c r="M75" i="28" s="1"/>
  <c r="E57" i="28"/>
  <c r="E75" i="28" s="1"/>
  <c r="E49" i="28"/>
  <c r="E67" i="28" s="1"/>
  <c r="U49" i="28"/>
  <c r="U67" i="28" s="1"/>
  <c r="M49" i="28"/>
  <c r="M67" i="28" s="1"/>
  <c r="L50" i="28"/>
  <c r="L68" i="28" s="1"/>
  <c r="D50" i="28"/>
  <c r="D68" i="28" s="1"/>
  <c r="T50" i="28"/>
  <c r="T68" i="28" s="1"/>
  <c r="J51" i="28"/>
  <c r="J69" i="28" s="1"/>
  <c r="B51" i="28"/>
  <c r="B69" i="28" s="1"/>
  <c r="R51" i="28"/>
  <c r="R69" i="28" s="1"/>
  <c r="K49" i="28"/>
  <c r="K67" i="28" s="1"/>
  <c r="S49" i="28"/>
  <c r="S67" i="28" s="1"/>
  <c r="C49" i="28"/>
  <c r="C67" i="28" s="1"/>
  <c r="K50" i="28"/>
  <c r="K68" i="28" s="1"/>
  <c r="C50" i="28"/>
  <c r="C68" i="28" s="1"/>
  <c r="S50" i="28"/>
  <c r="S68" i="28" s="1"/>
  <c r="S54" i="28"/>
  <c r="S72" i="28" s="1"/>
  <c r="C54" i="28"/>
  <c r="C72" i="28" s="1"/>
  <c r="K54" i="28"/>
  <c r="K72" i="28" s="1"/>
  <c r="T51" i="28"/>
  <c r="T69" i="28" s="1"/>
  <c r="L51" i="28"/>
  <c r="L69" i="28" s="1"/>
  <c r="D51" i="28"/>
  <c r="D69" i="28" s="1"/>
  <c r="B49" i="28"/>
  <c r="B67" i="28" s="1"/>
  <c r="J49" i="28"/>
  <c r="J67" i="28" s="1"/>
  <c r="R49" i="28"/>
  <c r="R67" i="28" s="1"/>
  <c r="T60" i="28"/>
  <c r="T78" i="28" s="1"/>
  <c r="D60" i="28"/>
  <c r="D78" i="28" s="1"/>
  <c r="L60" i="28"/>
  <c r="L78" i="28" s="1"/>
  <c r="J54" i="28"/>
  <c r="J72" i="28" s="1"/>
  <c r="R54" i="28"/>
  <c r="R72" i="28" s="1"/>
  <c r="B54" i="28"/>
  <c r="B72" i="28" s="1"/>
  <c r="R59" i="28"/>
  <c r="R77" i="28" s="1"/>
  <c r="B59" i="28"/>
  <c r="B77" i="28" s="1"/>
  <c r="J59" i="28"/>
  <c r="J77" i="28" s="1"/>
  <c r="J52" i="28"/>
  <c r="J70" i="28" s="1"/>
  <c r="B52" i="28"/>
  <c r="B70" i="28" s="1"/>
  <c r="R52" i="28"/>
  <c r="R70" i="28" s="1"/>
  <c r="K59" i="28"/>
  <c r="K77" i="28" s="1"/>
  <c r="C59" i="28"/>
  <c r="C77" i="28" s="1"/>
  <c r="S59" i="28"/>
  <c r="S77" i="28" s="1"/>
  <c r="M56" i="28"/>
  <c r="M74" i="28" s="1"/>
  <c r="E56" i="28"/>
  <c r="E74" i="28" s="1"/>
  <c r="U56" i="28"/>
  <c r="U74" i="28" s="1"/>
  <c r="C60" i="28"/>
  <c r="C78" i="28" s="1"/>
  <c r="S60" i="28"/>
  <c r="S78" i="28" s="1"/>
  <c r="K60" i="28"/>
  <c r="K78" i="28" s="1"/>
  <c r="E52" i="28"/>
  <c r="E70" i="28" s="1"/>
  <c r="U52" i="28"/>
  <c r="U70" i="28" s="1"/>
  <c r="M52" i="28"/>
  <c r="M70" i="28" s="1"/>
  <c r="D55" i="28"/>
  <c r="D73" i="28" s="1"/>
  <c r="L55" i="28"/>
  <c r="L73" i="28" s="1"/>
  <c r="T55" i="28"/>
  <c r="T73" i="28" s="1"/>
  <c r="B53" i="28"/>
  <c r="B71" i="28" s="1"/>
  <c r="R53" i="28"/>
  <c r="R71" i="28" s="1"/>
  <c r="J53" i="28"/>
  <c r="J71" i="28" s="1"/>
  <c r="J57" i="28"/>
  <c r="J75" i="28" s="1"/>
  <c r="B57" i="28"/>
  <c r="B75" i="28" s="1"/>
  <c r="R57" i="28"/>
  <c r="R75" i="28" s="1"/>
  <c r="B62" i="28"/>
  <c r="B80" i="28" s="1"/>
  <c r="R62" i="28"/>
  <c r="R80" i="28" s="1"/>
  <c r="J62" i="28"/>
  <c r="J80" i="28" s="1"/>
  <c r="J18" i="4"/>
  <c r="J17" i="24" s="1"/>
  <c r="I18" i="4"/>
  <c r="I17" i="24" s="1"/>
  <c r="F16" i="24"/>
  <c r="H18" i="4"/>
  <c r="H17" i="24" s="1"/>
  <c r="H19" i="4"/>
  <c r="H18" i="24" s="1"/>
  <c r="K19" i="4"/>
  <c r="K18" i="24" s="1"/>
  <c r="E17" i="24"/>
  <c r="H17" i="4"/>
  <c r="H16" i="24" s="1"/>
  <c r="J17" i="4"/>
  <c r="J16" i="24" s="1"/>
  <c r="J19" i="4"/>
  <c r="J18" i="24" s="1"/>
  <c r="I19" i="4"/>
  <c r="I18" i="24" s="1"/>
  <c r="I17" i="4"/>
  <c r="I16" i="24" s="1"/>
  <c r="K18" i="4"/>
  <c r="K17" i="24" s="1"/>
  <c r="J16" i="4"/>
  <c r="J15" i="24" s="1"/>
  <c r="E15" i="24"/>
  <c r="K16" i="4"/>
  <c r="K15" i="24" s="1"/>
  <c r="F15" i="24"/>
  <c r="H16" i="4"/>
  <c r="H15" i="24" s="1"/>
  <c r="I16" i="4"/>
  <c r="I15" i="24" s="1"/>
  <c r="C14" i="24"/>
  <c r="H15" i="4"/>
  <c r="H14" i="24" s="1"/>
  <c r="I15" i="4"/>
  <c r="I14" i="24" s="1"/>
  <c r="D14" i="24"/>
  <c r="E14" i="24"/>
  <c r="J15" i="4"/>
  <c r="J14" i="24" s="1"/>
  <c r="K15" i="4"/>
  <c r="K14" i="24" s="1"/>
  <c r="F14" i="24"/>
  <c r="K14" i="4"/>
  <c r="K13" i="24" s="1"/>
  <c r="H14" i="4"/>
  <c r="H13" i="24" s="1"/>
  <c r="J14" i="4"/>
  <c r="J13" i="24" s="1"/>
  <c r="I14" i="4"/>
  <c r="I13" i="24" s="1"/>
  <c r="B58" i="28" l="1"/>
  <c r="B76" i="28" s="1"/>
  <c r="J58" i="28"/>
  <c r="J76" i="28" s="1"/>
  <c r="R58" i="28"/>
  <c r="R76" i="28" s="1"/>
  <c r="D58" i="28"/>
  <c r="D76" i="28" s="1"/>
  <c r="T58" i="28"/>
  <c r="T76" i="28" s="1"/>
  <c r="L58" i="28"/>
  <c r="L76" i="28" s="1"/>
  <c r="S58" i="28"/>
  <c r="S76" i="28" s="1"/>
  <c r="K58" i="28"/>
  <c r="K76" i="28" s="1"/>
  <c r="C58" i="28"/>
  <c r="C76" i="28" s="1"/>
  <c r="D61" i="28"/>
  <c r="D79" i="28" s="1"/>
  <c r="T61" i="28"/>
  <c r="T79" i="28" s="1"/>
  <c r="L61" i="28"/>
  <c r="L79" i="28" s="1"/>
  <c r="M59" i="28"/>
  <c r="M77" i="28" s="1"/>
  <c r="U59" i="28"/>
  <c r="U77" i="28" s="1"/>
  <c r="E59" i="28"/>
  <c r="E77" i="28" s="1"/>
  <c r="E58" i="28"/>
  <c r="E76" i="28" s="1"/>
  <c r="U58" i="28"/>
  <c r="U76" i="28" s="1"/>
  <c r="M58" i="28"/>
  <c r="M76" i="28" s="1"/>
  <c r="L59" i="28"/>
  <c r="L77" i="28" s="1"/>
  <c r="D59" i="28"/>
  <c r="D77" i="28" s="1"/>
  <c r="T59" i="28"/>
  <c r="T77" i="28" s="1"/>
  <c r="U60" i="28"/>
  <c r="U78" i="28" s="1"/>
  <c r="E60" i="28"/>
  <c r="E78" i="28" s="1"/>
  <c r="M60" i="28"/>
  <c r="M78" i="28" s="1"/>
  <c r="H13" i="4"/>
  <c r="H12" i="24" s="1"/>
  <c r="K13" i="4"/>
  <c r="K12" i="24" s="1"/>
  <c r="J13" i="4"/>
  <c r="J12" i="24" s="1"/>
  <c r="I13" i="4"/>
  <c r="I12" i="24" s="1"/>
  <c r="K7" i="4" l="1"/>
  <c r="K6" i="24" s="1"/>
  <c r="H10" i="4"/>
  <c r="H9" i="24" s="1"/>
  <c r="H11" i="4"/>
  <c r="H10" i="24" s="1"/>
  <c r="J11" i="4"/>
  <c r="J10" i="24" s="1"/>
  <c r="J7" i="4"/>
  <c r="J6" i="24" s="1"/>
  <c r="K9" i="4"/>
  <c r="K8" i="24" s="1"/>
  <c r="K12" i="4"/>
  <c r="K11" i="24" s="1"/>
  <c r="I6" i="4"/>
  <c r="I5" i="24" s="1"/>
  <c r="H7" i="4"/>
  <c r="H6" i="24" s="1"/>
  <c r="K6" i="4"/>
  <c r="K5" i="24" s="1"/>
  <c r="H5" i="24"/>
  <c r="J12" i="4"/>
  <c r="J11" i="24" s="1"/>
  <c r="J6" i="4"/>
  <c r="J5" i="24" s="1"/>
  <c r="H8" i="4"/>
  <c r="H7" i="24" s="1"/>
  <c r="I7" i="4"/>
  <c r="I6" i="24" s="1"/>
  <c r="H12" i="4"/>
  <c r="H11" i="24" s="1"/>
  <c r="H9" i="4"/>
  <c r="H8" i="24" s="1"/>
  <c r="I9" i="4"/>
  <c r="I8" i="24" s="1"/>
  <c r="I12" i="4"/>
  <c r="I11" i="24" s="1"/>
  <c r="I8" i="4"/>
  <c r="I7" i="24" s="1"/>
  <c r="J8" i="4"/>
  <c r="J7" i="24" s="1"/>
  <c r="K8" i="4"/>
  <c r="K7" i="24" s="1"/>
  <c r="J10" i="4"/>
  <c r="J9" i="24" s="1"/>
  <c r="K10" i="4"/>
  <c r="K9" i="24" s="1"/>
  <c r="I10" i="4"/>
  <c r="I9" i="24" s="1"/>
  <c r="K11" i="4"/>
  <c r="K10" i="24" s="1"/>
  <c r="I11" i="4"/>
  <c r="I10" i="24" s="1"/>
  <c r="J9" i="4"/>
  <c r="J8"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<sst xmlns="http://schemas.openxmlformats.org/spreadsheetml/2006/main" count="485" uniqueCount="100">
  <si>
    <t>Fatalities</t>
  </si>
  <si>
    <t>2010/11</t>
  </si>
  <si>
    <t>2012/13</t>
  </si>
  <si>
    <t>2011/12</t>
  </si>
  <si>
    <t>2013/14</t>
  </si>
  <si>
    <t>2014/15</t>
  </si>
  <si>
    <t>Year</t>
  </si>
  <si>
    <t>Total</t>
  </si>
  <si>
    <t>Percentage</t>
  </si>
  <si>
    <t>General note:</t>
  </si>
  <si>
    <t>The full set of fire statistics releases, tables and guidance can be found on our landing page, here-</t>
  </si>
  <si>
    <t>Non-fatal casualties</t>
  </si>
  <si>
    <t>https://www.gov.uk/government/collections/fire-statistics</t>
  </si>
  <si>
    <t>2015/16</t>
  </si>
  <si>
    <t>FINANCIAL_YEAR</t>
  </si>
  <si>
    <t>Primary fires</t>
  </si>
  <si>
    <t>4 If more than one smoke alarm was recorded for a fire, the fire is categorised under the most positive operation status of all the smoke alarms recorded.</t>
  </si>
  <si>
    <t>1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</si>
  <si>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</si>
  <si>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</si>
  <si>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</si>
  <si>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2016/17</t>
  </si>
  <si>
    <t>2017/18</t>
  </si>
  <si>
    <t>Alarm Absent</t>
  </si>
  <si>
    <t>2018/19</t>
  </si>
  <si>
    <t>Alarm Present and raised the alarm</t>
  </si>
  <si>
    <t>Alarm Present but did not operate</t>
  </si>
  <si>
    <t>Alarm Present but did not raise alarm</t>
  </si>
  <si>
    <t>ALARM_SYSTEM</t>
  </si>
  <si>
    <t>2019/20</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</si>
  <si>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</si>
  <si>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</si>
  <si>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</si>
  <si>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</si>
  <si>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</si>
  <si>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</si>
  <si>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</si>
  <si>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</si>
  <si>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Yes</t>
  </si>
  <si>
    <t>Data</t>
  </si>
  <si>
    <t>Raw data for the main data table</t>
  </si>
  <si>
    <t>Tables 0702</t>
  </si>
  <si>
    <t>FIRE0702</t>
  </si>
  <si>
    <t xml:space="preserve">2 Includes fatalities marked as "fire-related" but excludes fatalities marked as "not fire-related". Those where the role of fire in the fatality was "not known" are included in "fire-related". </t>
  </si>
  <si>
    <t>Fire-related fatalities are those that would not have otherwise occurred had there not been a fire.</t>
  </si>
  <si>
    <t xml:space="preserve">3 Dwelling fires are fires in properties that are a place of residence i.e.places occupied by households such as houses and flats, excluding hotels/hostels and residential institutions. </t>
  </si>
  <si>
    <t>Dwellings also include non-permanent structures used solely as a dwelling, such as houseboats and caravans, HMOs, Self contained Sheltered Housing, Stately Homes and Castles (not open to the public).</t>
  </si>
  <si>
    <t>end of table</t>
  </si>
  <si>
    <t>2020/21</t>
  </si>
  <si>
    <t>If you find any problems, or have any feedback, relating to accessibility</t>
  </si>
  <si>
    <t>Detail</t>
  </si>
  <si>
    <t>Provides the raw data behind the main data table.</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</si>
  <si>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</si>
  <si>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</si>
  <si>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Primary fires, fatalities and non-fatal casualties in dwellings by presence/operation of smoke alarm, England</t>
  </si>
  <si>
    <t>Shows the number of primary fires, fire-related fatalities and non-fatal casualties in dwellings by presence or operation of smoke alarm.</t>
  </si>
  <si>
    <t>TOTAL_PRIMARY_FIRES</t>
  </si>
  <si>
    <t>TOTAL_FATALITIES</t>
  </si>
  <si>
    <t>TOTAL_CASUALTIES</t>
  </si>
  <si>
    <t>2021/22</t>
  </si>
  <si>
    <t>2022/23</t>
  </si>
  <si>
    <t>2023/24</t>
  </si>
  <si>
    <t>Accredited Official Statistics?</t>
  </si>
  <si>
    <t>The statistics in this table are Accredited Official Statistics.</t>
  </si>
  <si>
    <t>Pubdate</t>
  </si>
  <si>
    <t>Upcoming date</t>
  </si>
  <si>
    <t>Datacut date</t>
  </si>
  <si>
    <t>Responsible statistician</t>
  </si>
  <si>
    <t>year ending month</t>
  </si>
  <si>
    <t>March</t>
  </si>
  <si>
    <t xml:space="preserve">year    </t>
  </si>
  <si>
    <t>previous year ending month</t>
  </si>
  <si>
    <t>previous year ending year</t>
  </si>
  <si>
    <t>Please email us at firestatistics@communities.gov.uk</t>
  </si>
  <si>
    <t>Press enquiries: NewsDesk@communities.gov.uk</t>
  </si>
  <si>
    <t>firestatistics@communities.gov.uk</t>
  </si>
  <si>
    <t>Row Labels</t>
  </si>
  <si>
    <t>(blank)</t>
  </si>
  <si>
    <t>Grand Total</t>
  </si>
  <si>
    <t>Sum of TOTAL_PRIMARY_FIRES</t>
  </si>
  <si>
    <t>Column Labels</t>
  </si>
  <si>
    <t>Sum of TOTAL_FATALITIES</t>
  </si>
  <si>
    <t>Sum of TOTAL_CASUALTIES</t>
  </si>
  <si>
    <t>UPDATE 702 DROPDOWN</t>
  </si>
  <si>
    <t>FATALITIES</t>
  </si>
  <si>
    <t>CASUALTIES</t>
  </si>
  <si>
    <t>2024/25</t>
  </si>
  <si>
    <t>1 May 2025</t>
  </si>
  <si>
    <t>William Bagridge</t>
  </si>
  <si>
    <t>April</t>
  </si>
  <si>
    <t>financial year</t>
  </si>
  <si>
    <t>Source: MHCLG Incident Recording System</t>
  </si>
  <si>
    <t>Contact: firestatistics@communities.gov.uk</t>
  </si>
  <si>
    <t>Autumn 2026</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</si>
  <si>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</si>
  <si>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</si>
  <si>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</si>
  <si>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</si>
  <si>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FIRE STATISTICS TABLE 0702: Primary fires</t>
    </r>
    <r>
      <rPr>
        <b/>
        <vertAlign val="superscript"/>
        <sz val="12"/>
        <color rgb="FF000000"/>
        <rFont val="Arial"/>
        <family val="2"/>
      </rPr>
      <t>1</t>
    </r>
    <r>
      <rPr>
        <b/>
        <sz val="12"/>
        <color rgb="FF000000"/>
        <rFont val="Arial"/>
        <family val="2"/>
      </rPr>
      <t>, fatalities</t>
    </r>
    <r>
      <rPr>
        <b/>
        <vertAlign val="superscript"/>
        <sz val="12"/>
        <color rgb="FF000000"/>
        <rFont val="Arial"/>
        <family val="2"/>
      </rPr>
      <t>2</t>
    </r>
    <r>
      <rPr>
        <b/>
        <sz val="12"/>
        <color rgb="FF000000"/>
        <rFont val="Arial"/>
        <family val="2"/>
      </rPr>
      <t xml:space="preserve"> and non-fatal casualties in dwellings</t>
    </r>
    <r>
      <rPr>
        <b/>
        <vertAlign val="superscript"/>
        <sz val="12"/>
        <color rgb="FF000000"/>
        <rFont val="Arial"/>
        <family val="2"/>
      </rPr>
      <t>3</t>
    </r>
    <r>
      <rPr>
        <b/>
        <sz val="12"/>
        <color rgb="FF000000"/>
        <rFont val="Arial"/>
        <family val="2"/>
      </rPr>
      <t xml:space="preserve"> by presence/operation of smoke alarm</t>
    </r>
    <r>
      <rPr>
        <b/>
        <vertAlign val="superscript"/>
        <sz val="12"/>
        <color rgb="FF000000"/>
        <rFont val="Arial"/>
        <family val="2"/>
      </rPr>
      <t>4</t>
    </r>
    <r>
      <rPr>
        <b/>
        <sz val="12"/>
        <color rgb="FF000000"/>
        <rFont val="Arial"/>
        <family val="2"/>
      </rPr>
      <t>, England</t>
    </r>
  </si>
  <si>
    <r>
      <t>Select primary fires</t>
    </r>
    <r>
      <rPr>
        <b/>
        <vertAlign val="superscript"/>
        <sz val="12"/>
        <color rgb="FF000000"/>
        <rFont val="Arial"/>
        <family val="2"/>
      </rPr>
      <t>1</t>
    </r>
    <r>
      <rPr>
        <b/>
        <sz val="12"/>
        <color rgb="FF000000"/>
        <rFont val="Arial"/>
        <family val="2"/>
      </rPr>
      <t>, fatalities</t>
    </r>
    <r>
      <rPr>
        <b/>
        <vertAlign val="superscript"/>
        <sz val="12"/>
        <color rgb="FF000000"/>
        <rFont val="Arial"/>
        <family val="2"/>
      </rPr>
      <t>2</t>
    </r>
    <r>
      <rPr>
        <b/>
        <sz val="12"/>
        <color rgb="FF000000"/>
        <rFont val="Arial"/>
        <family val="2"/>
      </rPr>
      <t xml:space="preserve"> or non-fatal casualties from the drop-down list in the box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</si>
</sst>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b/>
      <vertAlign val="superscript"/>
      <sz val="12"/>
      <color rgb="FF000000"/>
      <name val="Arial"/>
      <family val="2"/>
    </font>
    <font>
      <sz val="12"/>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s>
  <borders count="4">
    <border>
      <left/>
      <right/>
      <top/>
      <bottom/>
      <diagonal/>
    </border>
    <border>
      <left/>
      <right/>
      <top/>
      <bottom style="medium">
        <color rgb="FF000000"/>
      </bottom>
      <diagonal/>
    </border>
    <border>
      <left/>
      <right/>
      <top style="medium">
        <color rgb="FF000000"/>
      </top>
      <bottom/>
      <diagonal/>
    </border>
    <border>
      <left/>
      <right/>
      <top/>
      <bottom style="medium">
        <color indexed="64"/>
      </bottom>
      <diagonal/>
    </border>
  </borders>
  <cellStyleXfs count="1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4" fillId="0" borderId="0" applyNumberFormat="0" applyBorder="0" applyProtection="0"/>
    <xf numFmtId="0" fontId="5" fillId="0" borderId="0" applyNumberFormat="0" applyBorder="0" applyProtection="0"/>
    <xf numFmtId="0" fontId="2" fillId="0" borderId="0" applyNumberFormat="0" applyFill="0" applyBorder="0" applyAlignment="0" applyProtection="0"/>
    <xf numFmtId="0" fontId="11" fillId="0" borderId="0" applyNumberFormat="0" applyFont="0" applyBorder="0" applyProtection="0"/>
    <xf numFmtId="0" fontId="13" fillId="0" borderId="0" applyNumberFormat="0" applyFill="0" applyBorder="0" applyAlignment="0" applyProtection="0"/>
    <xf numFmtId="0" fontId="15" fillId="0" borderId="0" applyNumberFormat="0" applyFill="0" applyBorder="0" applyAlignment="0" applyProtection="0"/>
    <xf numFmtId="0" fontId="5" fillId="0" borderId="0" applyNumberFormat="0" applyBorder="0" applyProtection="0"/>
    <xf numFmtId="0" fontId="13" fillId="0" borderId="0" applyNumberFormat="0" applyFill="0" applyBorder="0" applyAlignment="0" applyProtection="0"/>
    <xf numFmtId="0" fontId="11" fillId="0" borderId="0"/>
    <xf numFmtId="0" fontId="11" fillId="0" borderId="0" applyNumberFormat="0" applyFont="0" applyBorder="0" applyProtection="0"/>
  </cellStyleXfs>
  <cellXfs count="93">
    <xf numFmtId="0" fontId="0" fillId="0" borderId="0" xfId="0"/>
    <xf numFmtId="0" fontId="5" fillId="3" borderId="0" xfId="4" applyFont="1" applyFill="1" applyAlignment="1"/>
    <xf numFmtId="0" fontId="6" fillId="3" borderId="0" xfId="5" applyFont="1" applyFill="1" applyAlignment="1">
      <alignment vertical="center"/>
    </xf>
    <xf numFmtId="0" fontId="8" fillId="0" borderId="0" xfId="5" applyFont="1" applyFill="1" applyAlignment="1">
      <alignment vertical="center"/>
    </xf>
    <xf numFmtId="0" fontId="9" fillId="0" borderId="0" xfId="4" applyFont="1" applyFill="1" applyAlignment="1"/>
    <xf numFmtId="0" fontId="4" fillId="3" borderId="0" xfId="4" applyFont="1" applyFill="1" applyAlignment="1"/>
    <xf numFmtId="0" fontId="4" fillId="3" borderId="0" xfId="7" applyFont="1" applyFill="1" applyAlignment="1"/>
    <xf numFmtId="0" fontId="14" fillId="3" borderId="0" xfId="8" applyFont="1" applyFill="1" applyAlignment="1"/>
    <xf numFmtId="0" fontId="7" fillId="4" borderId="0" xfId="4" applyFont="1" applyFill="1" applyAlignment="1"/>
    <xf numFmtId="3" fontId="12" fillId="3" borderId="0" xfId="0" applyNumberFormat="1" applyFont="1" applyFill="1" applyBorder="1"/>
    <xf numFmtId="0" fontId="6" fillId="4" borderId="0" xfId="5" applyFont="1" applyFill="1" applyAlignment="1">
      <alignment vertical="center"/>
    </xf>
    <xf numFmtId="0" fontId="4" fillId="4" borderId="0" xfId="4" applyFont="1" applyFill="1" applyAlignment="1"/>
    <xf numFmtId="0" fontId="4" fillId="4" borderId="0" xfId="4" applyFont="1" applyFill="1"/>
    <xf numFmtId="0" fontId="4" fillId="3" borderId="0" xfId="4" applyFont="1" applyFill="1"/>
    <xf numFmtId="0" fontId="10" fillId="0" borderId="0" xfId="2" applyFont="1"/>
    <xf numFmtId="0" fontId="10" fillId="4" borderId="0" xfId="2" applyFont="1" applyFill="1"/>
    <xf numFmtId="0" fontId="5" fillId="3" borderId="0" xfId="4" applyFont="1" applyFill="1"/>
    <xf numFmtId="0" fontId="5" fillId="3" borderId="0" xfId="4" applyFont="1" applyFill="1" applyAlignment="1">
      <alignment horizontal="left"/>
    </xf>
    <xf numFmtId="3" fontId="12" fillId="0" borderId="0" xfId="0" applyNumberFormat="1" applyFont="1"/>
    <xf numFmtId="3" fontId="4" fillId="0" borderId="0" xfId="0" applyNumberFormat="1" applyFont="1"/>
    <xf numFmtId="3" fontId="12" fillId="3" borderId="0" xfId="5" applyNumberFormat="1" applyFont="1" applyFill="1" applyAlignment="1"/>
    <xf numFmtId="3" fontId="4" fillId="3" borderId="0" xfId="10" applyNumberFormat="1" applyFont="1" applyFill="1" applyAlignment="1"/>
    <xf numFmtId="3" fontId="4" fillId="3" borderId="0" xfId="12" applyNumberFormat="1" applyFont="1" applyFill="1" applyAlignment="1">
      <alignment wrapText="1"/>
    </xf>
    <xf numFmtId="3" fontId="4" fillId="3" borderId="0" xfId="10" applyNumberFormat="1" applyFont="1" applyFill="1" applyAlignment="1">
      <alignment horizontal="left"/>
    </xf>
    <xf numFmtId="3" fontId="12" fillId="4" borderId="0" xfId="5" applyNumberFormat="1" applyFont="1" applyFill="1"/>
    <xf numFmtId="3" fontId="4" fillId="4" borderId="0" xfId="10" applyNumberFormat="1" applyFont="1" applyFill="1"/>
    <xf numFmtId="3" fontId="4" fillId="4" borderId="0" xfId="10" applyNumberFormat="1" applyFont="1" applyFill="1" applyAlignment="1">
      <alignment horizontal="left"/>
    </xf>
    <xf numFmtId="3" fontId="4" fillId="3" borderId="0" xfId="10" applyNumberFormat="1" applyFont="1" applyFill="1"/>
    <xf numFmtId="3" fontId="4" fillId="3" borderId="0" xfId="5" applyNumberFormat="1" applyFont="1" applyFill="1" applyAlignment="1"/>
    <xf numFmtId="3" fontId="4" fillId="3" borderId="0" xfId="5" applyNumberFormat="1" applyFont="1" applyFill="1" applyAlignment="1">
      <alignment horizontal="left"/>
    </xf>
    <xf numFmtId="3" fontId="17" fillId="3" borderId="0" xfId="8" applyNumberFormat="1" applyFont="1" applyFill="1" applyAlignment="1"/>
    <xf numFmtId="3" fontId="12" fillId="3" borderId="0" xfId="10" applyNumberFormat="1" applyFont="1" applyFill="1" applyAlignment="1">
      <alignment wrapText="1"/>
    </xf>
    <xf numFmtId="3" fontId="12" fillId="3" borderId="0" xfId="10" applyNumberFormat="1" applyFont="1" applyFill="1" applyAlignment="1">
      <alignment horizontal="left" wrapText="1"/>
    </xf>
    <xf numFmtId="3" fontId="4" fillId="3" borderId="0" xfId="12" applyNumberFormat="1" applyFont="1" applyFill="1"/>
    <xf numFmtId="3" fontId="17" fillId="3" borderId="0" xfId="2" applyNumberFormat="1" applyFont="1" applyFill="1" applyAlignment="1">
      <alignment horizontal="left" vertical="center"/>
    </xf>
    <xf numFmtId="3" fontId="4" fillId="3" borderId="0" xfId="13" applyNumberFormat="1" applyFont="1" applyFill="1" applyAlignment="1">
      <alignment horizontal="left" vertical="center" wrapText="1"/>
    </xf>
    <xf numFmtId="3" fontId="4" fillId="3" borderId="0" xfId="12" applyNumberFormat="1" applyFont="1" applyFill="1" applyAlignment="1">
      <alignment horizontal="left" vertical="center" wrapText="1"/>
    </xf>
    <xf numFmtId="3" fontId="4" fillId="2" borderId="0" xfId="0" applyNumberFormat="1" applyFont="1" applyFill="1" applyAlignment="1">
      <alignment horizontal="left" vertical="center"/>
    </xf>
    <xf numFmtId="3" fontId="4" fillId="3" borderId="0" xfId="13" applyNumberFormat="1" applyFont="1" applyFill="1" applyAlignment="1">
      <alignment horizontal="left" vertical="center"/>
    </xf>
    <xf numFmtId="3" fontId="17" fillId="3" borderId="0" xfId="11" applyNumberFormat="1" applyFont="1" applyFill="1" applyAlignment="1">
      <alignment horizontal="left" vertical="center"/>
    </xf>
    <xf numFmtId="3" fontId="4" fillId="3" borderId="0" xfId="12" applyNumberFormat="1" applyFont="1" applyFill="1" applyAlignment="1">
      <alignment vertical="center"/>
    </xf>
    <xf numFmtId="3" fontId="4" fillId="3" borderId="0" xfId="12" applyNumberFormat="1" applyFont="1" applyFill="1" applyAlignment="1">
      <alignment vertical="center" wrapText="1"/>
    </xf>
    <xf numFmtId="3" fontId="4" fillId="3" borderId="0" xfId="12" applyNumberFormat="1" applyFont="1" applyFill="1" applyAlignment="1">
      <alignment horizontal="left"/>
    </xf>
    <xf numFmtId="3" fontId="4" fillId="0" borderId="0" xfId="0" applyNumberFormat="1" applyFont="1" applyFill="1" applyBorder="1" applyAlignment="1">
      <alignment horizontal="left" vertical="center"/>
    </xf>
    <xf numFmtId="3" fontId="12" fillId="5" borderId="2" xfId="0" applyNumberFormat="1" applyFont="1" applyFill="1" applyBorder="1"/>
    <xf numFmtId="3" fontId="4" fillId="5" borderId="2" xfId="0" applyNumberFormat="1" applyFont="1" applyFill="1" applyBorder="1"/>
    <xf numFmtId="3" fontId="4" fillId="3" borderId="0" xfId="0" applyNumberFormat="1" applyFont="1" applyFill="1" applyBorder="1"/>
    <xf numFmtId="3" fontId="12" fillId="5" borderId="0" xfId="0" applyNumberFormat="1" applyFont="1" applyFill="1" applyBorder="1"/>
    <xf numFmtId="3" fontId="4" fillId="5" borderId="0" xfId="0" applyNumberFormat="1" applyFont="1" applyFill="1" applyBorder="1"/>
    <xf numFmtId="3" fontId="12" fillId="5" borderId="0" xfId="0" applyNumberFormat="1" applyFont="1" applyFill="1"/>
    <xf numFmtId="3" fontId="4" fillId="5" borderId="0" xfId="0" applyNumberFormat="1" applyFont="1" applyFill="1" applyBorder="1" applyAlignment="1">
      <alignment horizontal="right"/>
    </xf>
    <xf numFmtId="3" fontId="12" fillId="5" borderId="3" xfId="0" applyNumberFormat="1" applyFont="1" applyFill="1" applyBorder="1"/>
    <xf numFmtId="3" fontId="4" fillId="5" borderId="3" xfId="0" applyNumberFormat="1" applyFont="1" applyFill="1" applyBorder="1"/>
    <xf numFmtId="3" fontId="4" fillId="5" borderId="3" xfId="0" applyNumberFormat="1" applyFont="1" applyFill="1" applyBorder="1" applyAlignment="1">
      <alignment horizontal="right"/>
    </xf>
    <xf numFmtId="3" fontId="12" fillId="5" borderId="0" xfId="0" applyNumberFormat="1" applyFont="1" applyFill="1" applyAlignment="1">
      <alignment vertical="center" wrapText="1"/>
    </xf>
    <xf numFmtId="3" fontId="12" fillId="5" borderId="0" xfId="0" applyNumberFormat="1" applyFont="1" applyFill="1" applyAlignment="1">
      <alignment vertical="center"/>
    </xf>
    <xf numFmtId="3" fontId="4" fillId="5" borderId="0" xfId="0" applyNumberFormat="1" applyFont="1" applyFill="1"/>
    <xf numFmtId="3" fontId="4" fillId="2" borderId="0" xfId="0" applyNumberFormat="1" applyFont="1" applyFill="1"/>
    <xf numFmtId="3" fontId="12" fillId="5" borderId="0" xfId="0" applyNumberFormat="1" applyFont="1" applyFill="1" applyAlignment="1">
      <alignment horizontal="left" vertical="center"/>
    </xf>
    <xf numFmtId="3" fontId="12" fillId="5" borderId="0" xfId="0" applyNumberFormat="1" applyFont="1" applyFill="1" applyAlignment="1"/>
    <xf numFmtId="3" fontId="4" fillId="5" borderId="1" xfId="0" applyNumberFormat="1" applyFont="1" applyFill="1" applyBorder="1" applyAlignment="1">
      <alignment horizontal="left" wrapText="1"/>
    </xf>
    <xf numFmtId="3" fontId="12" fillId="5" borderId="1" xfId="0" applyNumberFormat="1" applyFont="1" applyFill="1" applyBorder="1" applyAlignment="1">
      <alignment horizontal="right" vertical="center" wrapText="1"/>
    </xf>
    <xf numFmtId="3" fontId="4" fillId="5" borderId="1" xfId="0" applyNumberFormat="1" applyFont="1" applyFill="1" applyBorder="1" applyAlignment="1">
      <alignment horizontal="right" vertical="center" wrapText="1"/>
    </xf>
    <xf numFmtId="3" fontId="4" fillId="5" borderId="0" xfId="0" applyNumberFormat="1" applyFont="1" applyFill="1" applyAlignment="1">
      <alignment horizontal="right" vertical="center" wrapText="1"/>
    </xf>
    <xf numFmtId="3" fontId="4" fillId="5" borderId="0" xfId="0" applyNumberFormat="1" applyFont="1" applyFill="1" applyBorder="1" applyAlignment="1">
      <alignment horizontal="right" vertical="center" wrapText="1"/>
    </xf>
    <xf numFmtId="3" fontId="4" fillId="2" borderId="0" xfId="0" applyNumberFormat="1" applyFont="1" applyFill="1" applyAlignment="1">
      <alignment horizontal="right" vertical="center" wrapText="1"/>
    </xf>
    <xf numFmtId="3" fontId="4" fillId="3" borderId="0" xfId="1" applyNumberFormat="1" applyFont="1" applyFill="1" applyBorder="1"/>
    <xf numFmtId="3" fontId="4" fillId="2" borderId="0" xfId="0" applyNumberFormat="1" applyFont="1" applyFill="1" applyBorder="1"/>
    <xf numFmtId="3" fontId="12" fillId="5" borderId="0" xfId="0" applyNumberFormat="1" applyFont="1" applyFill="1" applyBorder="1" applyAlignment="1"/>
    <xf numFmtId="3" fontId="4" fillId="5" borderId="1" xfId="0" applyNumberFormat="1" applyFont="1" applyFill="1" applyBorder="1" applyAlignment="1"/>
    <xf numFmtId="3" fontId="4" fillId="5" borderId="2" xfId="0" applyNumberFormat="1" applyFont="1" applyFill="1" applyBorder="1" applyAlignment="1">
      <alignment horizontal="right" vertical="center" wrapText="1"/>
    </xf>
    <xf numFmtId="3" fontId="4" fillId="5" borderId="0" xfId="0" applyNumberFormat="1" applyFont="1" applyFill="1" applyAlignment="1"/>
    <xf numFmtId="3" fontId="4" fillId="5" borderId="0" xfId="0" applyNumberFormat="1" applyFont="1" applyFill="1" applyAlignment="1">
      <alignment horizontal="left"/>
    </xf>
    <xf numFmtId="3" fontId="4" fillId="2" borderId="0" xfId="0" applyNumberFormat="1" applyFont="1" applyFill="1" applyAlignment="1">
      <alignment horizontal="left"/>
    </xf>
    <xf numFmtId="3" fontId="4" fillId="5" borderId="0" xfId="0" applyNumberFormat="1" applyFont="1" applyFill="1" applyAlignment="1">
      <alignment horizontal="left" wrapText="1"/>
    </xf>
    <xf numFmtId="3" fontId="4" fillId="0" borderId="0" xfId="0" applyNumberFormat="1" applyFont="1" applyAlignment="1">
      <alignment vertical="center"/>
    </xf>
    <xf numFmtId="3" fontId="4" fillId="5" borderId="0" xfId="0" applyNumberFormat="1" applyFont="1" applyFill="1" applyAlignment="1">
      <alignment vertical="center"/>
    </xf>
    <xf numFmtId="3" fontId="4" fillId="5" borderId="0" xfId="0" applyNumberFormat="1" applyFont="1" applyFill="1" applyAlignment="1">
      <alignment vertical="top"/>
    </xf>
    <xf numFmtId="3" fontId="17" fillId="5" borderId="0" xfId="2" applyNumberFormat="1" applyFont="1" applyFill="1" applyAlignment="1"/>
    <xf numFmtId="3" fontId="17" fillId="0" borderId="0" xfId="2" applyNumberFormat="1" applyFont="1"/>
    <xf numFmtId="3" fontId="17" fillId="5" borderId="0" xfId="2" applyNumberFormat="1" applyFont="1" applyFill="1" applyAlignment="1">
      <alignment horizontal="right"/>
    </xf>
    <xf numFmtId="3" fontId="17" fillId="5" borderId="0" xfId="2" applyNumberFormat="1" applyFont="1" applyFill="1" applyAlignment="1">
      <alignment horizontal="left"/>
    </xf>
    <xf numFmtId="3" fontId="19" fillId="5" borderId="0" xfId="2" applyNumberFormat="1" applyFont="1" applyFill="1" applyAlignment="1"/>
    <xf numFmtId="3" fontId="4" fillId="0" borderId="0" xfId="0" pivotButton="1" applyNumberFormat="1" applyFont="1"/>
    <xf numFmtId="3" fontId="4" fillId="0" borderId="0" xfId="0" applyNumberFormat="1" applyFont="1" applyAlignment="1">
      <alignment horizontal="left"/>
    </xf>
    <xf numFmtId="9" fontId="4" fillId="5" borderId="2" xfId="1" applyFont="1" applyFill="1" applyBorder="1" applyAlignment="1">
      <alignment horizontal="right"/>
    </xf>
    <xf numFmtId="9" fontId="4" fillId="5" borderId="0" xfId="1" applyFont="1" applyFill="1" applyBorder="1" applyAlignment="1">
      <alignment horizontal="right"/>
    </xf>
    <xf numFmtId="9" fontId="4" fillId="5" borderId="3" xfId="1" applyFont="1" applyFill="1" applyBorder="1" applyAlignment="1">
      <alignment horizontal="right"/>
    </xf>
    <xf numFmtId="9" fontId="4" fillId="5" borderId="2" xfId="1" applyNumberFormat="1" applyFont="1" applyFill="1" applyBorder="1"/>
    <xf numFmtId="9" fontId="4" fillId="5" borderId="0" xfId="1" applyNumberFormat="1" applyFont="1" applyFill="1" applyBorder="1"/>
    <xf numFmtId="9" fontId="4" fillId="5" borderId="3" xfId="1" applyNumberFormat="1" applyFont="1" applyFill="1" applyBorder="1"/>
    <xf numFmtId="3" fontId="12" fillId="5" borderId="0" xfId="0" applyNumberFormat="1" applyFont="1" applyFill="1" applyBorder="1" applyAlignment="1">
      <alignment horizontal="center"/>
    </xf>
    <xf numFmtId="3" fontId="4" fillId="5" borderId="1" xfId="0" applyNumberFormat="1" applyFont="1" applyFill="1" applyBorder="1" applyAlignment="1">
      <alignment horizontal="center"/>
    </xf>
  </cellXfs>
  <cellStyles count="14">
    <cellStyle name="Hyperlink" xfId="2" builtinId="8"/>
    <cellStyle name="Hyperlink 2" xfId="6" xr:uid="{D4200862-6C9B-4182-8E91-63F52208C485}"/>
    <cellStyle name="Hyperlink 2 2" xfId="8" xr:uid="{A0DBF856-F3A1-4D69-8CB0-5AA2BEFB1CFF}"/>
    <cellStyle name="Hyperlink 2 2 2" xfId="11" xr:uid="{93D8872E-2705-4C6A-A22A-1CD9B3FD55BF}"/>
    <cellStyle name="Hyperlink 3" xfId="9" xr:uid="{51D8ECBB-00EA-4821-B5AA-2A7B894425A0}"/>
    <cellStyle name="Normal" xfId="0" builtinId="0"/>
    <cellStyle name="Normal 2 2 2" xfId="3" xr:uid="{00000000-0005-0000-0000-000002000000}"/>
    <cellStyle name="Normal 2 2 2 2" xfId="5" xr:uid="{5699CF79-CD7E-467A-A7F3-ED8215D056CD}"/>
    <cellStyle name="Normal 2 3" xfId="10" xr:uid="{EC2BEE73-BC72-46E8-B996-B5FC07092F7D}"/>
    <cellStyle name="Normal 2 4" xfId="13" xr:uid="{32F2BD7E-E7D9-4769-AB35-9BBD0CB6540F}"/>
    <cellStyle name="Normal 5 2" xfId="12" xr:uid="{4C40481C-F087-43EB-894A-599F82BE3037}"/>
    <cellStyle name="Normal 6 2" xfId="4" xr:uid="{D1140841-9333-42E2-806E-E6C5CC481E44}"/>
    <cellStyle name="Normal 7 2" xfId="7" xr:uid="{31D178CA-F53C-4652-B7D1-6CBB042D7033}"/>
    <cellStyle name="Percent" xfId="1" builtinId="5"/>
  </cellStyles>
  <dxfs count="12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4895850</xdr:colOff>
      <xdr:row>0</xdr:row>
      <xdr:rowOff>0</xdr:rowOff>
    </xdr:from>
    <xdr:ext cx="996311" cy="969648"/>
    <xdr:pic>
      <xdr:nvPicPr>
        <xdr:cNvPr id="2" name="Picture 5" descr="Accredited Official Statistics logo">
          <a:extLst>
            <a:ext uri="{FF2B5EF4-FFF2-40B4-BE49-F238E27FC236}">
              <a16:creationId xmlns:a16="http://schemas.microsoft.com/office/drawing/2014/main" id="{64EAA3FC-A876-47DE-A0CC-552481EED71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895850" y="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D4FCC47C-C254-4BA6-97A9-925A1A5334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123825</xdr:colOff>
      <xdr:row>0</xdr:row>
      <xdr:rowOff>104775</xdr:rowOff>
    </xdr:from>
    <xdr:ext cx="917390" cy="906051"/>
    <xdr:pic>
      <xdr:nvPicPr>
        <xdr:cNvPr id="2" name="Picture 22" descr="Accredited Official Statistics logo">
          <a:extLst>
            <a:ext uri="{FF2B5EF4-FFF2-40B4-BE49-F238E27FC236}">
              <a16:creationId xmlns:a16="http://schemas.microsoft.com/office/drawing/2014/main" id="{E671B89E-D88A-469A-AA9F-B46B12FC53D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1020425" y="104775"/>
          <a:ext cx="917390" cy="906051"/>
        </a:xfrm>
        <a:prstGeom prst="rect">
          <a:avLst/>
        </a:prstGeom>
        <a:noFill/>
        <a:ln cap="flat">
          <a:noFill/>
        </a:ln>
      </xdr:spPr>
    </xdr:pic>
    <xdr:clientData/>
  </xdr:oneCellAnchor>
  <xdr:twoCellAnchor editAs="oneCell">
    <xdr:from>
      <xdr:col>3</xdr:col>
      <xdr:colOff>1247775</xdr:colOff>
      <xdr:row>0</xdr:row>
      <xdr:rowOff>0</xdr:rowOff>
    </xdr:from>
    <xdr:to>
      <xdr:col>5</xdr:col>
      <xdr:colOff>133350</xdr:colOff>
      <xdr:row>4</xdr:row>
      <xdr:rowOff>257016</xdr:rowOff>
    </xdr:to>
    <xdr:pic>
      <xdr:nvPicPr>
        <xdr:cNvPr id="3" name="Picture 2" descr="Ministry of Housing, Communities and Local Government logo">
          <a:extLst>
            <a:ext uri="{FF2B5EF4-FFF2-40B4-BE49-F238E27FC236}">
              <a16:creationId xmlns:a16="http://schemas.microsoft.com/office/drawing/2014/main" id="{9A1E8286-CBE6-4B04-9A12-BCD08FEF17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44375"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5.640127314815" createdVersion="8" refreshedVersion="8" minRefreshableVersion="3" recordCount="71862" xr:uid="{7D4F9ADA-958A-4C59-9E68-31F15EDB3573}">
  <cacheSource type="worksheet">
    <worksheetSource ref="A1:E1048576" sheet="Data"/>
  </cacheSource>
  <cacheFields count="5">
    <cacheField name="FINANCIAL_YEAR" numFmtId="0">
      <sharedItems containsBlank="1" count="15">
        <s v="2010/11"/>
        <s v="2011/12"/>
        <s v="2012/13"/>
        <s v="2013/14"/>
        <s v="2014/15"/>
        <s v="2015/16"/>
        <s v="2016/17"/>
        <s v="2017/18"/>
        <s v="2018/19"/>
        <s v="2019/20"/>
        <s v="2020/21"/>
        <s v="2021/22"/>
        <s v="2022/23"/>
        <s v="2023/24"/>
        <m/>
      </sharedItems>
    </cacheField>
    <cacheField name="ALARM_SYSTEM" numFmtId="0">
      <sharedItems containsBlank="1" count="5">
        <s v="Alarm Absent"/>
        <s v="Alarm Present and raised the alarm"/>
        <s v="Alarm Present but did not operate"/>
        <s v="Alarm Present but did not raise alarm"/>
        <m/>
      </sharedItems>
    </cacheField>
    <cacheField name="TOTAL_PRIMARY_FIRES" numFmtId="0">
      <sharedItems containsString="0" containsBlank="1" containsNumber="1" containsInteger="1" minValue="2807" maxValue="13204" count="57">
        <n v="13204"/>
        <n v="13019"/>
        <n v="6647"/>
        <n v="3741"/>
        <n v="12035"/>
        <n v="12818"/>
        <n v="6763"/>
        <n v="3801"/>
        <n v="10312"/>
        <n v="12851"/>
        <n v="6554"/>
        <n v="3584"/>
        <n v="9786"/>
        <n v="12233"/>
        <n v="6410"/>
        <n v="3483"/>
        <n v="9263"/>
        <n v="12565"/>
        <n v="6182"/>
        <n v="3327"/>
        <n v="8822"/>
        <n v="12749"/>
        <n v="6194"/>
        <n v="3613"/>
        <n v="8125"/>
        <n v="12598"/>
        <n v="6157"/>
        <n v="3475"/>
        <n v="7836"/>
        <n v="13105"/>
        <n v="6381"/>
        <n v="3502"/>
        <n v="7459"/>
        <n v="12829"/>
        <n v="5967"/>
        <n v="3344"/>
        <n v="6951"/>
        <n v="12732"/>
        <n v="5605"/>
        <n v="3217"/>
        <n v="6802"/>
        <n v="11655"/>
        <n v="5592"/>
        <n v="2970"/>
        <n v="6446"/>
        <n v="12337"/>
        <n v="5348"/>
        <n v="3040"/>
        <n v="6696"/>
        <n v="12266"/>
        <n v="5009"/>
        <n v="2864"/>
        <n v="6084"/>
        <n v="11990"/>
        <n v="4710"/>
        <n v="2807"/>
        <m/>
      </sharedItems>
    </cacheField>
    <cacheField name="TOTAL_FATALITIES" numFmtId="0">
      <sharedItems containsString="0" containsBlank="1" containsNumber="1" containsInteger="1" minValue="28" maxValue="106" count="39">
        <n v="90"/>
        <n v="62"/>
        <n v="64"/>
        <n v="38"/>
        <n v="88"/>
        <n v="54"/>
        <n v="51"/>
        <n v="39"/>
        <n v="72"/>
        <n v="57"/>
        <n v="33"/>
        <n v="49"/>
        <n v="53"/>
        <n v="35"/>
        <n v="68"/>
        <n v="52"/>
        <n v="28"/>
        <n v="46"/>
        <n v="75"/>
        <n v="47"/>
        <n v="80"/>
        <n v="45"/>
        <n v="44"/>
        <n v="59"/>
        <n v="106"/>
        <n v="50"/>
        <n v="70"/>
        <n v="40"/>
        <n v="66"/>
        <n v="36"/>
        <n v="43"/>
        <n v="30"/>
        <n v="61"/>
        <n v="37"/>
        <n v="60"/>
        <n v="34"/>
        <n v="55"/>
        <n v="31"/>
        <m/>
      </sharedItems>
    </cacheField>
    <cacheField name="TOTAL_CASUALTIES" numFmtId="0">
      <sharedItems containsString="0" containsBlank="1" containsNumber="1" containsInteger="1" minValue="568" maxValue="3143" count="56">
        <n v="2097"/>
        <n v="3068"/>
        <n v="1349"/>
        <n v="984"/>
        <n v="1948"/>
        <n v="3143"/>
        <n v="1243"/>
        <n v="968"/>
        <n v="1642"/>
        <n v="3039"/>
        <n v="1203"/>
        <n v="856"/>
        <n v="1440"/>
        <n v="2734"/>
        <n v="1078"/>
        <n v="866"/>
        <n v="1390"/>
        <n v="2724"/>
        <n v="1025"/>
        <n v="787"/>
        <n v="1316"/>
        <n v="2628"/>
        <n v="1014"/>
        <n v="813"/>
        <n v="1122"/>
        <n v="2498"/>
        <n v="944"/>
        <n v="808"/>
        <n v="1139"/>
        <n v="2603"/>
        <n v="857"/>
        <n v="860"/>
        <n v="1050"/>
        <n v="2643"/>
        <n v="794"/>
        <n v="753"/>
        <n v="1047"/>
        <n v="2542"/>
        <n v="806"/>
        <n v="765"/>
        <n v="982"/>
        <n v="2452"/>
        <n v="774"/>
        <n v="681"/>
        <n v="922"/>
        <n v="2441"/>
        <n v="715"/>
        <n v="693"/>
        <n v="952"/>
        <n v="2360"/>
        <n v="595"/>
        <n v="647"/>
        <n v="994"/>
        <n v="568"/>
        <n v="673"/>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862">
  <r>
    <x v="0"/>
    <x v="0"/>
    <x v="0"/>
    <x v="0"/>
    <x v="0"/>
  </r>
  <r>
    <x v="0"/>
    <x v="1"/>
    <x v="1"/>
    <x v="1"/>
    <x v="1"/>
  </r>
  <r>
    <x v="0"/>
    <x v="2"/>
    <x v="2"/>
    <x v="2"/>
    <x v="2"/>
  </r>
  <r>
    <x v="0"/>
    <x v="3"/>
    <x v="3"/>
    <x v="3"/>
    <x v="3"/>
  </r>
  <r>
    <x v="1"/>
    <x v="0"/>
    <x v="4"/>
    <x v="4"/>
    <x v="4"/>
  </r>
  <r>
    <x v="1"/>
    <x v="1"/>
    <x v="5"/>
    <x v="5"/>
    <x v="5"/>
  </r>
  <r>
    <x v="1"/>
    <x v="2"/>
    <x v="6"/>
    <x v="6"/>
    <x v="6"/>
  </r>
  <r>
    <x v="1"/>
    <x v="3"/>
    <x v="7"/>
    <x v="7"/>
    <x v="7"/>
  </r>
  <r>
    <x v="2"/>
    <x v="0"/>
    <x v="8"/>
    <x v="8"/>
    <x v="8"/>
  </r>
  <r>
    <x v="2"/>
    <x v="1"/>
    <x v="9"/>
    <x v="9"/>
    <x v="9"/>
  </r>
  <r>
    <x v="2"/>
    <x v="2"/>
    <x v="10"/>
    <x v="10"/>
    <x v="10"/>
  </r>
  <r>
    <x v="2"/>
    <x v="3"/>
    <x v="11"/>
    <x v="11"/>
    <x v="11"/>
  </r>
  <r>
    <x v="3"/>
    <x v="0"/>
    <x v="12"/>
    <x v="4"/>
    <x v="12"/>
  </r>
  <r>
    <x v="3"/>
    <x v="1"/>
    <x v="13"/>
    <x v="12"/>
    <x v="13"/>
  </r>
  <r>
    <x v="3"/>
    <x v="2"/>
    <x v="14"/>
    <x v="13"/>
    <x v="14"/>
  </r>
  <r>
    <x v="3"/>
    <x v="3"/>
    <x v="15"/>
    <x v="7"/>
    <x v="15"/>
  </r>
  <r>
    <x v="4"/>
    <x v="0"/>
    <x v="16"/>
    <x v="14"/>
    <x v="16"/>
  </r>
  <r>
    <x v="4"/>
    <x v="1"/>
    <x v="17"/>
    <x v="15"/>
    <x v="17"/>
  </r>
  <r>
    <x v="4"/>
    <x v="2"/>
    <x v="18"/>
    <x v="16"/>
    <x v="18"/>
  </r>
  <r>
    <x v="4"/>
    <x v="3"/>
    <x v="19"/>
    <x v="17"/>
    <x v="19"/>
  </r>
  <r>
    <x v="5"/>
    <x v="0"/>
    <x v="20"/>
    <x v="18"/>
    <x v="20"/>
  </r>
  <r>
    <x v="5"/>
    <x v="1"/>
    <x v="21"/>
    <x v="14"/>
    <x v="21"/>
  </r>
  <r>
    <x v="5"/>
    <x v="2"/>
    <x v="22"/>
    <x v="3"/>
    <x v="22"/>
  </r>
  <r>
    <x v="5"/>
    <x v="3"/>
    <x v="23"/>
    <x v="19"/>
    <x v="23"/>
  </r>
  <r>
    <x v="6"/>
    <x v="0"/>
    <x v="24"/>
    <x v="20"/>
    <x v="24"/>
  </r>
  <r>
    <x v="6"/>
    <x v="1"/>
    <x v="25"/>
    <x v="19"/>
    <x v="25"/>
  </r>
  <r>
    <x v="6"/>
    <x v="2"/>
    <x v="26"/>
    <x v="21"/>
    <x v="26"/>
  </r>
  <r>
    <x v="6"/>
    <x v="3"/>
    <x v="27"/>
    <x v="22"/>
    <x v="27"/>
  </r>
  <r>
    <x v="7"/>
    <x v="0"/>
    <x v="28"/>
    <x v="15"/>
    <x v="28"/>
  </r>
  <r>
    <x v="7"/>
    <x v="1"/>
    <x v="29"/>
    <x v="23"/>
    <x v="29"/>
  </r>
  <r>
    <x v="7"/>
    <x v="2"/>
    <x v="30"/>
    <x v="17"/>
    <x v="30"/>
  </r>
  <r>
    <x v="7"/>
    <x v="3"/>
    <x v="31"/>
    <x v="24"/>
    <x v="31"/>
  </r>
  <r>
    <x v="8"/>
    <x v="0"/>
    <x v="32"/>
    <x v="25"/>
    <x v="32"/>
  </r>
  <r>
    <x v="8"/>
    <x v="1"/>
    <x v="33"/>
    <x v="26"/>
    <x v="33"/>
  </r>
  <r>
    <x v="8"/>
    <x v="2"/>
    <x v="34"/>
    <x v="27"/>
    <x v="34"/>
  </r>
  <r>
    <x v="8"/>
    <x v="3"/>
    <x v="35"/>
    <x v="3"/>
    <x v="35"/>
  </r>
  <r>
    <x v="9"/>
    <x v="0"/>
    <x v="36"/>
    <x v="12"/>
    <x v="36"/>
  </r>
  <r>
    <x v="9"/>
    <x v="1"/>
    <x v="37"/>
    <x v="28"/>
    <x v="37"/>
  </r>
  <r>
    <x v="9"/>
    <x v="2"/>
    <x v="38"/>
    <x v="29"/>
    <x v="38"/>
  </r>
  <r>
    <x v="9"/>
    <x v="3"/>
    <x v="39"/>
    <x v="30"/>
    <x v="39"/>
  </r>
  <r>
    <x v="10"/>
    <x v="0"/>
    <x v="40"/>
    <x v="15"/>
    <x v="40"/>
  </r>
  <r>
    <x v="10"/>
    <x v="1"/>
    <x v="41"/>
    <x v="9"/>
    <x v="41"/>
  </r>
  <r>
    <x v="10"/>
    <x v="2"/>
    <x v="42"/>
    <x v="31"/>
    <x v="42"/>
  </r>
  <r>
    <x v="10"/>
    <x v="3"/>
    <x v="43"/>
    <x v="21"/>
    <x v="43"/>
  </r>
  <r>
    <x v="11"/>
    <x v="0"/>
    <x v="44"/>
    <x v="18"/>
    <x v="44"/>
  </r>
  <r>
    <x v="11"/>
    <x v="1"/>
    <x v="45"/>
    <x v="32"/>
    <x v="45"/>
  </r>
  <r>
    <x v="11"/>
    <x v="2"/>
    <x v="46"/>
    <x v="33"/>
    <x v="46"/>
  </r>
  <r>
    <x v="11"/>
    <x v="3"/>
    <x v="47"/>
    <x v="29"/>
    <x v="47"/>
  </r>
  <r>
    <x v="12"/>
    <x v="0"/>
    <x v="48"/>
    <x v="34"/>
    <x v="48"/>
  </r>
  <r>
    <x v="12"/>
    <x v="1"/>
    <x v="49"/>
    <x v="20"/>
    <x v="49"/>
  </r>
  <r>
    <x v="12"/>
    <x v="2"/>
    <x v="50"/>
    <x v="35"/>
    <x v="50"/>
  </r>
  <r>
    <x v="12"/>
    <x v="3"/>
    <x v="51"/>
    <x v="13"/>
    <x v="51"/>
  </r>
  <r>
    <x v="13"/>
    <x v="0"/>
    <x v="52"/>
    <x v="32"/>
    <x v="52"/>
  </r>
  <r>
    <x v="13"/>
    <x v="1"/>
    <x v="53"/>
    <x v="36"/>
    <x v="45"/>
  </r>
  <r>
    <x v="13"/>
    <x v="2"/>
    <x v="54"/>
    <x v="10"/>
    <x v="53"/>
  </r>
  <r>
    <x v="13"/>
    <x v="3"/>
    <x v="55"/>
    <x v="37"/>
    <x v="54"/>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r>
    <x v="14"/>
    <x v="4"/>
    <x v="56"/>
    <x v="38"/>
    <x v="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A0F2A6-9A5D-4061-BA13-D620444D8611}" name="PivotTable7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I5:O22" firstHeaderRow="1" firstDataRow="2" firstDataCol="1"/>
  <pivotFields count="5">
    <pivotField axis="axisRow" showAll="0">
      <items count="16">
        <item x="0"/>
        <item x="1"/>
        <item x="2"/>
        <item x="3"/>
        <item x="4"/>
        <item x="5"/>
        <item x="6"/>
        <item x="7"/>
        <item x="8"/>
        <item x="9"/>
        <item x="10"/>
        <item x="11"/>
        <item x="12"/>
        <item x="13"/>
        <item x="14"/>
        <item t="default"/>
      </items>
    </pivotField>
    <pivotField axis="axisCol" showAll="0">
      <items count="6">
        <item x="1"/>
        <item x="3"/>
        <item x="2"/>
        <item x="0"/>
        <item x="4"/>
        <item t="default"/>
      </items>
    </pivotField>
    <pivotField showAll="0">
      <items count="58">
        <item x="55"/>
        <item x="51"/>
        <item x="43"/>
        <item x="47"/>
        <item x="39"/>
        <item x="19"/>
        <item x="35"/>
        <item x="27"/>
        <item x="15"/>
        <item x="31"/>
        <item x="11"/>
        <item x="23"/>
        <item x="3"/>
        <item x="7"/>
        <item x="54"/>
        <item x="50"/>
        <item x="46"/>
        <item x="42"/>
        <item x="38"/>
        <item x="34"/>
        <item x="52"/>
        <item x="26"/>
        <item x="18"/>
        <item x="22"/>
        <item x="30"/>
        <item x="14"/>
        <item x="44"/>
        <item x="10"/>
        <item x="2"/>
        <item x="48"/>
        <item x="6"/>
        <item x="40"/>
        <item x="36"/>
        <item x="32"/>
        <item x="28"/>
        <item x="24"/>
        <item x="20"/>
        <item x="16"/>
        <item x="12"/>
        <item x="8"/>
        <item x="41"/>
        <item x="53"/>
        <item x="4"/>
        <item x="13"/>
        <item x="49"/>
        <item x="45"/>
        <item x="17"/>
        <item x="25"/>
        <item x="37"/>
        <item x="21"/>
        <item x="5"/>
        <item x="33"/>
        <item x="9"/>
        <item x="1"/>
        <item x="29"/>
        <item x="0"/>
        <item x="56"/>
        <item t="default"/>
      </items>
    </pivotField>
    <pivotField dataField="1" showAll="0">
      <items count="40">
        <item x="16"/>
        <item x="31"/>
        <item x="37"/>
        <item x="10"/>
        <item x="35"/>
        <item x="13"/>
        <item x="29"/>
        <item x="33"/>
        <item x="3"/>
        <item x="7"/>
        <item x="27"/>
        <item x="30"/>
        <item x="22"/>
        <item x="21"/>
        <item x="17"/>
        <item x="19"/>
        <item x="11"/>
        <item x="25"/>
        <item x="6"/>
        <item x="15"/>
        <item x="12"/>
        <item x="5"/>
        <item x="36"/>
        <item x="9"/>
        <item x="23"/>
        <item x="34"/>
        <item x="32"/>
        <item x="1"/>
        <item x="2"/>
        <item x="28"/>
        <item x="14"/>
        <item x="26"/>
        <item x="8"/>
        <item x="18"/>
        <item x="20"/>
        <item x="4"/>
        <item x="0"/>
        <item x="24"/>
        <item x="38"/>
        <item t="default"/>
      </items>
    </pivotField>
    <pivotField showAll="0">
      <items count="57">
        <item x="53"/>
        <item x="50"/>
        <item x="51"/>
        <item x="54"/>
        <item x="43"/>
        <item x="47"/>
        <item x="46"/>
        <item x="35"/>
        <item x="39"/>
        <item x="42"/>
        <item x="19"/>
        <item x="34"/>
        <item x="38"/>
        <item x="27"/>
        <item x="23"/>
        <item x="11"/>
        <item x="30"/>
        <item x="31"/>
        <item x="15"/>
        <item x="44"/>
        <item x="26"/>
        <item x="48"/>
        <item x="7"/>
        <item x="40"/>
        <item x="3"/>
        <item x="52"/>
        <item x="22"/>
        <item x="18"/>
        <item x="36"/>
        <item x="32"/>
        <item x="14"/>
        <item x="24"/>
        <item x="28"/>
        <item x="10"/>
        <item x="6"/>
        <item x="20"/>
        <item x="2"/>
        <item x="16"/>
        <item x="12"/>
        <item x="8"/>
        <item x="4"/>
        <item x="0"/>
        <item x="49"/>
        <item x="45"/>
        <item x="41"/>
        <item x="25"/>
        <item x="37"/>
        <item x="29"/>
        <item x="21"/>
        <item x="33"/>
        <item x="17"/>
        <item x="13"/>
        <item x="9"/>
        <item x="1"/>
        <item x="5"/>
        <item x="55"/>
        <item t="default"/>
      </items>
    </pivotField>
  </pivotFields>
  <rowFields count="1">
    <field x="0"/>
  </rowFields>
  <rowItems count="16">
    <i>
      <x/>
    </i>
    <i>
      <x v="1"/>
    </i>
    <i>
      <x v="2"/>
    </i>
    <i>
      <x v="3"/>
    </i>
    <i>
      <x v="4"/>
    </i>
    <i>
      <x v="5"/>
    </i>
    <i>
      <x v="6"/>
    </i>
    <i>
      <x v="7"/>
    </i>
    <i>
      <x v="8"/>
    </i>
    <i>
      <x v="9"/>
    </i>
    <i>
      <x v="10"/>
    </i>
    <i>
      <x v="11"/>
    </i>
    <i>
      <x v="12"/>
    </i>
    <i>
      <x v="13"/>
    </i>
    <i>
      <x v="14"/>
    </i>
    <i t="grand">
      <x/>
    </i>
  </rowItems>
  <colFields count="1">
    <field x="1"/>
  </colFields>
  <colItems count="6">
    <i>
      <x/>
    </i>
    <i>
      <x v="1"/>
    </i>
    <i>
      <x v="2"/>
    </i>
    <i>
      <x v="3"/>
    </i>
    <i>
      <x v="4"/>
    </i>
    <i t="grand">
      <x/>
    </i>
  </colItems>
  <dataFields count="1">
    <dataField name="Sum of TOTAL_FATALITIES" fld="3" baseField="0" baseItem="0" numFmtId="3"/>
  </dataFields>
  <formats count="40">
    <format dxfId="45">
      <pivotArea type="all" dataOnly="0" outline="0" fieldPosition="0"/>
    </format>
    <format dxfId="44">
      <pivotArea outline="0" collapsedLevelsAreSubtotals="1" fieldPosition="0"/>
    </format>
    <format dxfId="43">
      <pivotArea type="origin" dataOnly="0" labelOnly="1" outline="0" fieldPosition="0"/>
    </format>
    <format dxfId="42">
      <pivotArea field="1" type="button" dataOnly="0" labelOnly="1" outline="0" axis="axisCol" fieldPosition="0"/>
    </format>
    <format dxfId="41">
      <pivotArea type="topRight" dataOnly="0" labelOnly="1" outline="0" fieldPosition="0"/>
    </format>
    <format dxfId="40">
      <pivotArea field="0" type="button" dataOnly="0" labelOnly="1" outline="0" axis="axisRow" fieldPosition="0"/>
    </format>
    <format dxfId="39">
      <pivotArea dataOnly="0" labelOnly="1" fieldPosition="0">
        <references count="1">
          <reference field="0" count="0"/>
        </references>
      </pivotArea>
    </format>
    <format dxfId="38">
      <pivotArea dataOnly="0" labelOnly="1" grandRow="1" outline="0" fieldPosition="0"/>
    </format>
    <format dxfId="37">
      <pivotArea dataOnly="0" labelOnly="1" fieldPosition="0">
        <references count="1">
          <reference field="1" count="0"/>
        </references>
      </pivotArea>
    </format>
    <format dxfId="36">
      <pivotArea dataOnly="0" labelOnly="1" grandCol="1" outline="0" fieldPosition="0"/>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1" type="button" dataOnly="0" labelOnly="1" outline="0" axis="axisCol" fieldPosition="0"/>
    </format>
    <format dxfId="31">
      <pivotArea type="topRight" dataOnly="0" labelOnly="1" outline="0" fieldPosition="0"/>
    </format>
    <format dxfId="30">
      <pivotArea field="0" type="button" dataOnly="0" labelOnly="1" outline="0" axis="axisRow" fieldPosition="0"/>
    </format>
    <format dxfId="29">
      <pivotArea dataOnly="0" labelOnly="1" fieldPosition="0">
        <references count="1">
          <reference field="0" count="0"/>
        </references>
      </pivotArea>
    </format>
    <format dxfId="28">
      <pivotArea dataOnly="0" labelOnly="1" grandRow="1" outline="0" fieldPosition="0"/>
    </format>
    <format dxfId="27">
      <pivotArea dataOnly="0" labelOnly="1" fieldPosition="0">
        <references count="1">
          <reference field="1" count="0"/>
        </references>
      </pivotArea>
    </format>
    <format dxfId="26">
      <pivotArea dataOnly="0" labelOnly="1" grandCol="1" outline="0" fieldPosition="0"/>
    </format>
    <format dxfId="25">
      <pivotArea type="all" dataOnly="0" outline="0" fieldPosition="0"/>
    </format>
    <format dxfId="24">
      <pivotArea outline="0" collapsedLevelsAreSubtotals="1" fieldPosition="0"/>
    </format>
    <format dxfId="23">
      <pivotArea type="origin" dataOnly="0" labelOnly="1" outline="0" fieldPosition="0"/>
    </format>
    <format dxfId="22">
      <pivotArea field="1" type="button" dataOnly="0" labelOnly="1" outline="0" axis="axisCol" fieldPosition="0"/>
    </format>
    <format dxfId="21">
      <pivotArea type="topRight" dataOnly="0" labelOnly="1" outline="0" fieldPosition="0"/>
    </format>
    <format dxfId="20">
      <pivotArea field="0" type="button" dataOnly="0" labelOnly="1" outline="0" axis="axisRow" fieldPosition="0"/>
    </format>
    <format dxfId="19">
      <pivotArea dataOnly="0" labelOnly="1" fieldPosition="0">
        <references count="1">
          <reference field="0" count="0"/>
        </references>
      </pivotArea>
    </format>
    <format dxfId="18">
      <pivotArea dataOnly="0" labelOnly="1" grandRow="1" outline="0" fieldPosition="0"/>
    </format>
    <format dxfId="17">
      <pivotArea dataOnly="0" labelOnly="1" fieldPosition="0">
        <references count="1">
          <reference field="1" count="0"/>
        </references>
      </pivotArea>
    </format>
    <format dxfId="16">
      <pivotArea dataOnly="0" labelOnly="1" grandCol="1" outline="0" fieldPosition="0"/>
    </format>
    <format dxfId="15">
      <pivotArea type="all" dataOnly="0" outline="0" fieldPosition="0"/>
    </format>
    <format dxfId="14">
      <pivotArea outline="0" collapsedLevelsAreSubtotals="1" fieldPosition="0"/>
    </format>
    <format dxfId="13">
      <pivotArea type="origin" dataOnly="0" labelOnly="1" outline="0" fieldPosition="0"/>
    </format>
    <format dxfId="12">
      <pivotArea field="1" type="button" dataOnly="0" labelOnly="1" outline="0" axis="axisCol" fieldPosition="0"/>
    </format>
    <format dxfId="11">
      <pivotArea type="topRight" dataOnly="0" labelOnly="1" outline="0" fieldPosition="0"/>
    </format>
    <format dxfId="10">
      <pivotArea field="0" type="button" dataOnly="0" labelOnly="1" outline="0" axis="axisRow" fieldPosition="0"/>
    </format>
    <format dxfId="9">
      <pivotArea dataOnly="0" labelOnly="1" fieldPosition="0">
        <references count="1">
          <reference field="0" count="0"/>
        </references>
      </pivotArea>
    </format>
    <format dxfId="8">
      <pivotArea dataOnly="0" labelOnly="1" grandRow="1" outline="0" fieldPosition="0"/>
    </format>
    <format dxfId="7">
      <pivotArea dataOnly="0" labelOnly="1" fieldPosition="0">
        <references count="1">
          <reference field="1" count="0"/>
        </references>
      </pivotArea>
    </format>
    <format dxfId="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0F150E2-4583-4A86-9BA6-2B90D54559AC}" name="PivotTable70"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G22" firstHeaderRow="1" firstDataRow="2" firstDataCol="1"/>
  <pivotFields count="5">
    <pivotField axis="axisRow" showAll="0">
      <items count="16">
        <item x="0"/>
        <item x="1"/>
        <item x="2"/>
        <item x="3"/>
        <item x="4"/>
        <item x="5"/>
        <item x="6"/>
        <item x="7"/>
        <item x="8"/>
        <item x="9"/>
        <item x="10"/>
        <item x="11"/>
        <item x="12"/>
        <item x="13"/>
        <item x="14"/>
        <item t="default"/>
      </items>
    </pivotField>
    <pivotField axis="axisCol" showAll="0">
      <items count="6">
        <item x="1"/>
        <item x="3"/>
        <item x="2"/>
        <item x="0"/>
        <item x="4"/>
        <item t="default"/>
      </items>
    </pivotField>
    <pivotField dataField="1" showAll="0">
      <items count="58">
        <item x="55"/>
        <item x="51"/>
        <item x="43"/>
        <item x="47"/>
        <item x="39"/>
        <item x="19"/>
        <item x="35"/>
        <item x="27"/>
        <item x="15"/>
        <item x="31"/>
        <item x="11"/>
        <item x="23"/>
        <item x="3"/>
        <item x="7"/>
        <item x="54"/>
        <item x="50"/>
        <item x="46"/>
        <item x="42"/>
        <item x="38"/>
        <item x="34"/>
        <item x="52"/>
        <item x="26"/>
        <item x="18"/>
        <item x="22"/>
        <item x="30"/>
        <item x="14"/>
        <item x="44"/>
        <item x="10"/>
        <item x="2"/>
        <item x="48"/>
        <item x="6"/>
        <item x="40"/>
        <item x="36"/>
        <item x="32"/>
        <item x="28"/>
        <item x="24"/>
        <item x="20"/>
        <item x="16"/>
        <item x="12"/>
        <item x="8"/>
        <item x="41"/>
        <item x="53"/>
        <item x="4"/>
        <item x="13"/>
        <item x="49"/>
        <item x="45"/>
        <item x="17"/>
        <item x="25"/>
        <item x="37"/>
        <item x="21"/>
        <item x="5"/>
        <item x="33"/>
        <item x="9"/>
        <item x="1"/>
        <item x="29"/>
        <item x="0"/>
        <item x="56"/>
        <item t="default"/>
      </items>
    </pivotField>
    <pivotField showAll="0">
      <items count="40">
        <item x="16"/>
        <item x="31"/>
        <item x="37"/>
        <item x="10"/>
        <item x="35"/>
        <item x="13"/>
        <item x="29"/>
        <item x="33"/>
        <item x="3"/>
        <item x="7"/>
        <item x="27"/>
        <item x="30"/>
        <item x="22"/>
        <item x="21"/>
        <item x="17"/>
        <item x="19"/>
        <item x="11"/>
        <item x="25"/>
        <item x="6"/>
        <item x="15"/>
        <item x="12"/>
        <item x="5"/>
        <item x="36"/>
        <item x="9"/>
        <item x="23"/>
        <item x="34"/>
        <item x="32"/>
        <item x="1"/>
        <item x="2"/>
        <item x="28"/>
        <item x="14"/>
        <item x="26"/>
        <item x="8"/>
        <item x="18"/>
        <item x="20"/>
        <item x="4"/>
        <item x="0"/>
        <item x="24"/>
        <item x="38"/>
        <item t="default"/>
      </items>
    </pivotField>
    <pivotField showAll="0">
      <items count="57">
        <item x="53"/>
        <item x="50"/>
        <item x="51"/>
        <item x="54"/>
        <item x="43"/>
        <item x="47"/>
        <item x="46"/>
        <item x="35"/>
        <item x="39"/>
        <item x="42"/>
        <item x="19"/>
        <item x="34"/>
        <item x="38"/>
        <item x="27"/>
        <item x="23"/>
        <item x="11"/>
        <item x="30"/>
        <item x="31"/>
        <item x="15"/>
        <item x="44"/>
        <item x="26"/>
        <item x="48"/>
        <item x="7"/>
        <item x="40"/>
        <item x="3"/>
        <item x="52"/>
        <item x="22"/>
        <item x="18"/>
        <item x="36"/>
        <item x="32"/>
        <item x="14"/>
        <item x="24"/>
        <item x="28"/>
        <item x="10"/>
        <item x="6"/>
        <item x="20"/>
        <item x="2"/>
        <item x="16"/>
        <item x="12"/>
        <item x="8"/>
        <item x="4"/>
        <item x="0"/>
        <item x="49"/>
        <item x="45"/>
        <item x="41"/>
        <item x="25"/>
        <item x="37"/>
        <item x="29"/>
        <item x="21"/>
        <item x="33"/>
        <item x="17"/>
        <item x="13"/>
        <item x="9"/>
        <item x="1"/>
        <item x="5"/>
        <item x="55"/>
        <item t="default"/>
      </items>
    </pivotField>
  </pivotFields>
  <rowFields count="1">
    <field x="0"/>
  </rowFields>
  <rowItems count="16">
    <i>
      <x/>
    </i>
    <i>
      <x v="1"/>
    </i>
    <i>
      <x v="2"/>
    </i>
    <i>
      <x v="3"/>
    </i>
    <i>
      <x v="4"/>
    </i>
    <i>
      <x v="5"/>
    </i>
    <i>
      <x v="6"/>
    </i>
    <i>
      <x v="7"/>
    </i>
    <i>
      <x v="8"/>
    </i>
    <i>
      <x v="9"/>
    </i>
    <i>
      <x v="10"/>
    </i>
    <i>
      <x v="11"/>
    </i>
    <i>
      <x v="12"/>
    </i>
    <i>
      <x v="13"/>
    </i>
    <i>
      <x v="14"/>
    </i>
    <i t="grand">
      <x/>
    </i>
  </rowItems>
  <colFields count="1">
    <field x="1"/>
  </colFields>
  <colItems count="6">
    <i>
      <x/>
    </i>
    <i>
      <x v="1"/>
    </i>
    <i>
      <x v="2"/>
    </i>
    <i>
      <x v="3"/>
    </i>
    <i>
      <x v="4"/>
    </i>
    <i t="grand">
      <x/>
    </i>
  </colItems>
  <dataFields count="1">
    <dataField name="Sum of TOTAL_PRIMARY_FIRES" fld="2" baseField="0" baseItem="0" numFmtId="3"/>
  </dataFields>
  <formats count="40">
    <format dxfId="85">
      <pivotArea type="all" dataOnly="0" outline="0" fieldPosition="0"/>
    </format>
    <format dxfId="84">
      <pivotArea outline="0" collapsedLevelsAreSubtotals="1" fieldPosition="0"/>
    </format>
    <format dxfId="83">
      <pivotArea type="origin" dataOnly="0" labelOnly="1" outline="0" fieldPosition="0"/>
    </format>
    <format dxfId="82">
      <pivotArea field="1" type="button" dataOnly="0" labelOnly="1" outline="0" axis="axisCol" fieldPosition="0"/>
    </format>
    <format dxfId="81">
      <pivotArea type="topRight" dataOnly="0" labelOnly="1" outline="0" fieldPosition="0"/>
    </format>
    <format dxfId="80">
      <pivotArea field="0" type="button" dataOnly="0" labelOnly="1" outline="0" axis="axisRow" fieldPosition="0"/>
    </format>
    <format dxfId="79">
      <pivotArea dataOnly="0" labelOnly="1" fieldPosition="0">
        <references count="1">
          <reference field="0" count="0"/>
        </references>
      </pivotArea>
    </format>
    <format dxfId="78">
      <pivotArea dataOnly="0" labelOnly="1" grandRow="1" outline="0" fieldPosition="0"/>
    </format>
    <format dxfId="77">
      <pivotArea dataOnly="0" labelOnly="1" fieldPosition="0">
        <references count="1">
          <reference field="1" count="0"/>
        </references>
      </pivotArea>
    </format>
    <format dxfId="76">
      <pivotArea dataOnly="0" labelOnly="1" grandCol="1" outline="0" fieldPosition="0"/>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field="1" type="button" dataOnly="0" labelOnly="1" outline="0" axis="axisCol" fieldPosition="0"/>
    </format>
    <format dxfId="71">
      <pivotArea type="topRight" dataOnly="0" labelOnly="1" outline="0"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grandRow="1" outline="0" fieldPosition="0"/>
    </format>
    <format dxfId="67">
      <pivotArea dataOnly="0" labelOnly="1" fieldPosition="0">
        <references count="1">
          <reference field="1" count="0"/>
        </references>
      </pivotArea>
    </format>
    <format dxfId="66">
      <pivotArea dataOnly="0" labelOnly="1" grandCol="1" outline="0" fieldPosition="0"/>
    </format>
    <format dxfId="65">
      <pivotArea type="all" dataOnly="0" outline="0" fieldPosition="0"/>
    </format>
    <format dxfId="64">
      <pivotArea outline="0" collapsedLevelsAreSubtotals="1" fieldPosition="0"/>
    </format>
    <format dxfId="63">
      <pivotArea type="origin" dataOnly="0" labelOnly="1" outline="0" fieldPosition="0"/>
    </format>
    <format dxfId="62">
      <pivotArea field="1" type="button" dataOnly="0" labelOnly="1" outline="0" axis="axisCol" fieldPosition="0"/>
    </format>
    <format dxfId="61">
      <pivotArea type="topRight" dataOnly="0" labelOnly="1" outline="0" fieldPosition="0"/>
    </format>
    <format dxfId="60">
      <pivotArea field="0" type="button" dataOnly="0" labelOnly="1" outline="0" axis="axisRow" fieldPosition="0"/>
    </format>
    <format dxfId="59">
      <pivotArea dataOnly="0" labelOnly="1" fieldPosition="0">
        <references count="1">
          <reference field="0" count="0"/>
        </references>
      </pivotArea>
    </format>
    <format dxfId="58">
      <pivotArea dataOnly="0" labelOnly="1" grandRow="1" outline="0" fieldPosition="0"/>
    </format>
    <format dxfId="57">
      <pivotArea dataOnly="0" labelOnly="1" fieldPosition="0">
        <references count="1">
          <reference field="1" count="0"/>
        </references>
      </pivotArea>
    </format>
    <format dxfId="56">
      <pivotArea dataOnly="0" labelOnly="1" grandCol="1" outline="0" fieldPosition="0"/>
    </format>
    <format dxfId="55">
      <pivotArea type="all" dataOnly="0" outline="0" fieldPosition="0"/>
    </format>
    <format dxfId="54">
      <pivotArea outline="0" collapsedLevelsAreSubtotals="1" fieldPosition="0"/>
    </format>
    <format dxfId="53">
      <pivotArea type="origin" dataOnly="0" labelOnly="1" outline="0" fieldPosition="0"/>
    </format>
    <format dxfId="52">
      <pivotArea field="1" type="button" dataOnly="0" labelOnly="1" outline="0" axis="axisCol" fieldPosition="0"/>
    </format>
    <format dxfId="51">
      <pivotArea type="topRight" dataOnly="0" labelOnly="1" outline="0" fieldPosition="0"/>
    </format>
    <format dxfId="50">
      <pivotArea field="0" type="button" dataOnly="0" labelOnly="1" outline="0" axis="axisRow" fieldPosition="0"/>
    </format>
    <format dxfId="49">
      <pivotArea dataOnly="0" labelOnly="1" fieldPosition="0">
        <references count="1">
          <reference field="0" count="0"/>
        </references>
      </pivotArea>
    </format>
    <format dxfId="48">
      <pivotArea dataOnly="0" labelOnly="1" grandRow="1" outline="0" fieldPosition="0"/>
    </format>
    <format dxfId="47">
      <pivotArea dataOnly="0" labelOnly="1" fieldPosition="0">
        <references count="1">
          <reference field="1" count="0"/>
        </references>
      </pivotArea>
    </format>
    <format dxfId="4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C0C8401-FAB7-4297-81F6-8214C35E69F2}" name="PivotTable72"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Q5:W22" firstHeaderRow="1" firstDataRow="2" firstDataCol="1"/>
  <pivotFields count="5">
    <pivotField axis="axisRow" showAll="0">
      <items count="16">
        <item x="0"/>
        <item x="1"/>
        <item x="2"/>
        <item x="3"/>
        <item x="4"/>
        <item x="5"/>
        <item x="6"/>
        <item x="7"/>
        <item x="8"/>
        <item x="9"/>
        <item x="10"/>
        <item x="11"/>
        <item x="12"/>
        <item x="13"/>
        <item x="14"/>
        <item t="default"/>
      </items>
    </pivotField>
    <pivotField axis="axisCol" showAll="0">
      <items count="6">
        <item x="1"/>
        <item x="3"/>
        <item x="2"/>
        <item x="0"/>
        <item x="4"/>
        <item t="default"/>
      </items>
    </pivotField>
    <pivotField showAll="0">
      <items count="58">
        <item x="55"/>
        <item x="51"/>
        <item x="43"/>
        <item x="47"/>
        <item x="39"/>
        <item x="19"/>
        <item x="35"/>
        <item x="27"/>
        <item x="15"/>
        <item x="31"/>
        <item x="11"/>
        <item x="23"/>
        <item x="3"/>
        <item x="7"/>
        <item x="54"/>
        <item x="50"/>
        <item x="46"/>
        <item x="42"/>
        <item x="38"/>
        <item x="34"/>
        <item x="52"/>
        <item x="26"/>
        <item x="18"/>
        <item x="22"/>
        <item x="30"/>
        <item x="14"/>
        <item x="44"/>
        <item x="10"/>
        <item x="2"/>
        <item x="48"/>
        <item x="6"/>
        <item x="40"/>
        <item x="36"/>
        <item x="32"/>
        <item x="28"/>
        <item x="24"/>
        <item x="20"/>
        <item x="16"/>
        <item x="12"/>
        <item x="8"/>
        <item x="41"/>
        <item x="53"/>
        <item x="4"/>
        <item x="13"/>
        <item x="49"/>
        <item x="45"/>
        <item x="17"/>
        <item x="25"/>
        <item x="37"/>
        <item x="21"/>
        <item x="5"/>
        <item x="33"/>
        <item x="9"/>
        <item x="1"/>
        <item x="29"/>
        <item x="0"/>
        <item x="56"/>
        <item t="default"/>
      </items>
    </pivotField>
    <pivotField showAll="0">
      <items count="40">
        <item x="16"/>
        <item x="31"/>
        <item x="37"/>
        <item x="10"/>
        <item x="35"/>
        <item x="13"/>
        <item x="29"/>
        <item x="33"/>
        <item x="3"/>
        <item x="7"/>
        <item x="27"/>
        <item x="30"/>
        <item x="22"/>
        <item x="21"/>
        <item x="17"/>
        <item x="19"/>
        <item x="11"/>
        <item x="25"/>
        <item x="6"/>
        <item x="15"/>
        <item x="12"/>
        <item x="5"/>
        <item x="36"/>
        <item x="9"/>
        <item x="23"/>
        <item x="34"/>
        <item x="32"/>
        <item x="1"/>
        <item x="2"/>
        <item x="28"/>
        <item x="14"/>
        <item x="26"/>
        <item x="8"/>
        <item x="18"/>
        <item x="20"/>
        <item x="4"/>
        <item x="0"/>
        <item x="24"/>
        <item x="38"/>
        <item t="default"/>
      </items>
    </pivotField>
    <pivotField dataField="1" showAll="0">
      <items count="57">
        <item x="53"/>
        <item x="50"/>
        <item x="51"/>
        <item x="54"/>
        <item x="43"/>
        <item x="47"/>
        <item x="46"/>
        <item x="35"/>
        <item x="39"/>
        <item x="42"/>
        <item x="19"/>
        <item x="34"/>
        <item x="38"/>
        <item x="27"/>
        <item x="23"/>
        <item x="11"/>
        <item x="30"/>
        <item x="31"/>
        <item x="15"/>
        <item x="44"/>
        <item x="26"/>
        <item x="48"/>
        <item x="7"/>
        <item x="40"/>
        <item x="3"/>
        <item x="52"/>
        <item x="22"/>
        <item x="18"/>
        <item x="36"/>
        <item x="32"/>
        <item x="14"/>
        <item x="24"/>
        <item x="28"/>
        <item x="10"/>
        <item x="6"/>
        <item x="20"/>
        <item x="2"/>
        <item x="16"/>
        <item x="12"/>
        <item x="8"/>
        <item x="4"/>
        <item x="0"/>
        <item x="49"/>
        <item x="45"/>
        <item x="41"/>
        <item x="25"/>
        <item x="37"/>
        <item x="29"/>
        <item x="21"/>
        <item x="33"/>
        <item x="17"/>
        <item x="13"/>
        <item x="9"/>
        <item x="1"/>
        <item x="5"/>
        <item x="55"/>
        <item t="default"/>
      </items>
    </pivotField>
  </pivotFields>
  <rowFields count="1">
    <field x="0"/>
  </rowFields>
  <rowItems count="16">
    <i>
      <x/>
    </i>
    <i>
      <x v="1"/>
    </i>
    <i>
      <x v="2"/>
    </i>
    <i>
      <x v="3"/>
    </i>
    <i>
      <x v="4"/>
    </i>
    <i>
      <x v="5"/>
    </i>
    <i>
      <x v="6"/>
    </i>
    <i>
      <x v="7"/>
    </i>
    <i>
      <x v="8"/>
    </i>
    <i>
      <x v="9"/>
    </i>
    <i>
      <x v="10"/>
    </i>
    <i>
      <x v="11"/>
    </i>
    <i>
      <x v="12"/>
    </i>
    <i>
      <x v="13"/>
    </i>
    <i>
      <x v="14"/>
    </i>
    <i t="grand">
      <x/>
    </i>
  </rowItems>
  <colFields count="1">
    <field x="1"/>
  </colFields>
  <colItems count="6">
    <i>
      <x/>
    </i>
    <i>
      <x v="1"/>
    </i>
    <i>
      <x v="2"/>
    </i>
    <i>
      <x v="3"/>
    </i>
    <i>
      <x v="4"/>
    </i>
    <i t="grand">
      <x/>
    </i>
  </colItems>
  <dataFields count="1">
    <dataField name="Sum of TOTAL_CASUALTIES" fld="4" baseField="0" baseItem="0" numFmtId="3"/>
  </dataFields>
  <formats count="40">
    <format dxfId="125">
      <pivotArea type="all" dataOnly="0" outline="0" fieldPosition="0"/>
    </format>
    <format dxfId="124">
      <pivotArea outline="0" collapsedLevelsAreSubtotals="1" fieldPosition="0"/>
    </format>
    <format dxfId="123">
      <pivotArea type="origin" dataOnly="0" labelOnly="1" outline="0" fieldPosition="0"/>
    </format>
    <format dxfId="122">
      <pivotArea field="1" type="button" dataOnly="0" labelOnly="1" outline="0" axis="axisCol" fieldPosition="0"/>
    </format>
    <format dxfId="121">
      <pivotArea type="topRight" dataOnly="0" labelOnly="1" outline="0" fieldPosition="0"/>
    </format>
    <format dxfId="120">
      <pivotArea field="0" type="button" dataOnly="0" labelOnly="1" outline="0" axis="axisRow" fieldPosition="0"/>
    </format>
    <format dxfId="119">
      <pivotArea dataOnly="0" labelOnly="1" fieldPosition="0">
        <references count="1">
          <reference field="0" count="0"/>
        </references>
      </pivotArea>
    </format>
    <format dxfId="118">
      <pivotArea dataOnly="0" labelOnly="1" grandRow="1" outline="0" fieldPosition="0"/>
    </format>
    <format dxfId="117">
      <pivotArea dataOnly="0" labelOnly="1" fieldPosition="0">
        <references count="1">
          <reference field="1" count="0"/>
        </references>
      </pivotArea>
    </format>
    <format dxfId="116">
      <pivotArea dataOnly="0" labelOnly="1" grandCol="1" outline="0" fieldPosition="0"/>
    </format>
    <format dxfId="115">
      <pivotArea type="all" dataOnly="0" outline="0" fieldPosition="0"/>
    </format>
    <format dxfId="114">
      <pivotArea outline="0" collapsedLevelsAreSubtotals="1" fieldPosition="0"/>
    </format>
    <format dxfId="113">
      <pivotArea type="origin" dataOnly="0" labelOnly="1" outline="0" fieldPosition="0"/>
    </format>
    <format dxfId="112">
      <pivotArea field="1" type="button" dataOnly="0" labelOnly="1" outline="0" axis="axisCol" fieldPosition="0"/>
    </format>
    <format dxfId="111">
      <pivotArea type="topRight" dataOnly="0" labelOnly="1" outline="0" fieldPosition="0"/>
    </format>
    <format dxfId="110">
      <pivotArea field="0" type="button" dataOnly="0" labelOnly="1" outline="0" axis="axisRow" fieldPosition="0"/>
    </format>
    <format dxfId="109">
      <pivotArea dataOnly="0" labelOnly="1" fieldPosition="0">
        <references count="1">
          <reference field="0" count="0"/>
        </references>
      </pivotArea>
    </format>
    <format dxfId="108">
      <pivotArea dataOnly="0" labelOnly="1" grandRow="1" outline="0" fieldPosition="0"/>
    </format>
    <format dxfId="107">
      <pivotArea dataOnly="0" labelOnly="1" fieldPosition="0">
        <references count="1">
          <reference field="1" count="0"/>
        </references>
      </pivotArea>
    </format>
    <format dxfId="106">
      <pivotArea dataOnly="0" labelOnly="1" grandCol="1" outline="0" fieldPosition="0"/>
    </format>
    <format dxfId="105">
      <pivotArea type="all" dataOnly="0" outline="0" fieldPosition="0"/>
    </format>
    <format dxfId="104">
      <pivotArea outline="0" collapsedLevelsAreSubtotals="1" fieldPosition="0"/>
    </format>
    <format dxfId="103">
      <pivotArea type="origin" dataOnly="0" labelOnly="1" outline="0" fieldPosition="0"/>
    </format>
    <format dxfId="102">
      <pivotArea field="1" type="button" dataOnly="0" labelOnly="1" outline="0" axis="axisCol" fieldPosition="0"/>
    </format>
    <format dxfId="101">
      <pivotArea type="topRight" dataOnly="0" labelOnly="1" outline="0" fieldPosition="0"/>
    </format>
    <format dxfId="100">
      <pivotArea field="0" type="button" dataOnly="0" labelOnly="1" outline="0" axis="axisRow" fieldPosition="0"/>
    </format>
    <format dxfId="99">
      <pivotArea dataOnly="0" labelOnly="1" fieldPosition="0">
        <references count="1">
          <reference field="0" count="0"/>
        </references>
      </pivotArea>
    </format>
    <format dxfId="98">
      <pivotArea dataOnly="0" labelOnly="1" grandRow="1" outline="0" fieldPosition="0"/>
    </format>
    <format dxfId="97">
      <pivotArea dataOnly="0" labelOnly="1" fieldPosition="0">
        <references count="1">
          <reference field="1" count="0"/>
        </references>
      </pivotArea>
    </format>
    <format dxfId="96">
      <pivotArea dataOnly="0" labelOnly="1" grandCol="1" outline="0" fieldPosition="0"/>
    </format>
    <format dxfId="95">
      <pivotArea type="all" dataOnly="0" outline="0" fieldPosition="0"/>
    </format>
    <format dxfId="94">
      <pivotArea outline="0" collapsedLevelsAreSubtotals="1" fieldPosition="0"/>
    </format>
    <format dxfId="93">
      <pivotArea type="origin" dataOnly="0" labelOnly="1" outline="0" fieldPosition="0"/>
    </format>
    <format dxfId="92">
      <pivotArea field="1" type="button" dataOnly="0" labelOnly="1" outline="0" axis="axisCol" fieldPosition="0"/>
    </format>
    <format dxfId="91">
      <pivotArea type="topRight" dataOnly="0" labelOnly="1" outline="0" fieldPosition="0"/>
    </format>
    <format dxfId="90">
      <pivotArea field="0" type="button" dataOnly="0" labelOnly="1" outline="0" axis="axisRow" fieldPosition="0"/>
    </format>
    <format dxfId="89">
      <pivotArea dataOnly="0" labelOnly="1" fieldPosition="0">
        <references count="1">
          <reference field="0" count="0"/>
        </references>
      </pivotArea>
    </format>
    <format dxfId="88">
      <pivotArea dataOnly="0" labelOnly="1" grandRow="1" outline="0" fieldPosition="0"/>
    </format>
    <format dxfId="87">
      <pivotArea dataOnly="0" labelOnly="1" fieldPosition="0">
        <references count="1">
          <reference field="1" count="0"/>
        </references>
      </pivotArea>
    </format>
    <format dxfId="8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D293-BF14-48E8-BB70-326B25329DE7}">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c r="A1" s="16"/>
      <c r="B1" s="17"/>
      <c r="C1" s="16"/>
    </row>
    <row r="2" spans="1:11" ht="23.25" x14ac:dyDescent="0.2">
      <c r="A2" s="2" t="s">
        <v>30</v>
      </c>
    </row>
    <row r="3" spans="1:11" ht="23.25" x14ac:dyDescent="0.2">
      <c r="A3" s="10" t="str">
        <f>_xlfn.CONCAT("England, ",config!B7," ",config!B8," to ",config!B5," ",config!B6,": Data tables")</f>
        <v>England, April 2024 to March 2025: Data tables</v>
      </c>
    </row>
    <row r="4" spans="1:11" ht="45" customHeight="1" x14ac:dyDescent="0.25">
      <c r="A4" s="8" t="s">
        <v>41</v>
      </c>
      <c r="C4" s="3"/>
      <c r="K4" s="4"/>
    </row>
    <row r="5" spans="1:11" ht="32.25" customHeight="1" x14ac:dyDescent="0.2">
      <c r="A5" s="11" t="str">
        <f>_xlfn.CONCAT("Responsible Statistician: ",config!B4)</f>
        <v>Responsible Statistician: William Bagridge</v>
      </c>
      <c r="B5" s="5"/>
    </row>
    <row r="6" spans="1:11" ht="15" x14ac:dyDescent="0.2">
      <c r="A6" s="14" t="s">
        <v>75</v>
      </c>
      <c r="B6" s="5"/>
    </row>
    <row r="7" spans="1:11" ht="15" x14ac:dyDescent="0.2">
      <c r="A7" s="15" t="s">
        <v>74</v>
      </c>
      <c r="B7" s="7"/>
    </row>
    <row r="8" spans="1:11" ht="28.5" customHeight="1" x14ac:dyDescent="0.2">
      <c r="A8" s="15" t="str">
        <f>_xlfn.CONCAT("Published: ",config!B1)</f>
        <v>Published: 14 August 2025</v>
      </c>
      <c r="B8" s="6"/>
    </row>
    <row r="9" spans="1:11" ht="15" x14ac:dyDescent="0.2">
      <c r="A9" s="14" t="str">
        <f>_xlfn.CONCAT("Next update: ",config!B2)</f>
        <v>Next update: Autumn 2026</v>
      </c>
      <c r="B9" s="6"/>
    </row>
    <row r="10" spans="1:11" ht="30" customHeight="1" x14ac:dyDescent="0.2">
      <c r="A10" s="12" t="str">
        <f>_xlfn.CONCAT("Crown copyright © ",config!B6)</f>
        <v>Crown copyright © 2025</v>
      </c>
    </row>
    <row r="11" spans="1:11" ht="15" x14ac:dyDescent="0.2">
      <c r="A11" s="14" t="s">
        <v>31</v>
      </c>
    </row>
    <row r="12" spans="1:11" ht="26.25" customHeight="1" x14ac:dyDescent="0.2">
      <c r="A12" s="13" t="s">
        <v>32</v>
      </c>
    </row>
    <row r="13" spans="1:11" ht="15" x14ac:dyDescent="0.2">
      <c r="A13" s="13" t="s">
        <v>49</v>
      </c>
    </row>
    <row r="14" spans="1:11" ht="15" x14ac:dyDescent="0.2">
      <c r="A14" s="14" t="s">
        <v>73</v>
      </c>
    </row>
  </sheetData>
  <hyperlinks>
    <hyperlink ref="A14" r:id="rId1" xr:uid="{90885079-67CA-4852-845D-4915165B4A6C}"/>
    <hyperlink ref="A7" r:id="rId2" xr:uid="{D87E436B-3B0A-4D32-8FF5-3E1024532ABF}"/>
    <hyperlink ref="A6" r:id="rId3" xr:uid="{9ED5577F-CAAD-4E77-813C-9747449686C1}"/>
    <hyperlink ref="A11" location="Contents!A1" display="Contents" xr:uid="{428CA1AD-0DBF-4E7B-BC0B-EBADA3C06F4E}"/>
    <hyperlink ref="A8" r:id="rId4" display="https://www.gov.uk/government/collections/fire-statistics-great-britain" xr:uid="{E8FF619B-BE46-4DF2-9B37-867F7EF23E3A}"/>
    <hyperlink ref="A9" r:id="rId5" display="https://www.gov.uk/search/research-and-statistics?keywords=fire&amp;content_store_document_type=upcoming_statistics&amp;order=release-date-oldest" xr:uid="{EC9B2088-E163-4B08-A385-B6275CDA4E63}"/>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987F4-3457-4FCB-8351-C71032C2D856}">
  <sheetPr codeName="Sheet2">
    <tabColor rgb="FFFF0000"/>
  </sheetPr>
  <dimension ref="A1:B9"/>
  <sheetViews>
    <sheetView zoomScaleNormal="100" workbookViewId="0">
      <selection activeCell="B1" sqref="B1"/>
    </sheetView>
  </sheetViews>
  <sheetFormatPr defaultRowHeight="15" x14ac:dyDescent="0.2"/>
  <cols>
    <col min="1" max="1" width="25.140625" style="19" bestFit="1" customWidth="1"/>
    <col min="2" max="2" width="14.5703125" style="19" bestFit="1" customWidth="1"/>
    <col min="3" max="16384" width="9.140625" style="19"/>
  </cols>
  <sheetData>
    <row r="1" spans="1:2" ht="15.75" x14ac:dyDescent="0.25">
      <c r="A1" s="18" t="s">
        <v>64</v>
      </c>
      <c r="B1" s="19" t="s">
        <v>94</v>
      </c>
    </row>
    <row r="2" spans="1:2" x14ac:dyDescent="0.2">
      <c r="A2" s="19" t="s">
        <v>65</v>
      </c>
      <c r="B2" s="19" t="s">
        <v>93</v>
      </c>
    </row>
    <row r="3" spans="1:2" x14ac:dyDescent="0.2">
      <c r="A3" s="19" t="s">
        <v>66</v>
      </c>
      <c r="B3" s="19" t="s">
        <v>87</v>
      </c>
    </row>
    <row r="4" spans="1:2" x14ac:dyDescent="0.2">
      <c r="A4" s="19" t="s">
        <v>67</v>
      </c>
      <c r="B4" s="19" t="s">
        <v>88</v>
      </c>
    </row>
    <row r="5" spans="1:2" x14ac:dyDescent="0.2">
      <c r="A5" s="19" t="s">
        <v>68</v>
      </c>
      <c r="B5" s="19" t="s">
        <v>69</v>
      </c>
    </row>
    <row r="6" spans="1:2" x14ac:dyDescent="0.2">
      <c r="A6" s="19" t="s">
        <v>70</v>
      </c>
      <c r="B6" s="19">
        <v>2025</v>
      </c>
    </row>
    <row r="7" spans="1:2" x14ac:dyDescent="0.2">
      <c r="A7" s="19" t="s">
        <v>71</v>
      </c>
      <c r="B7" s="19" t="s">
        <v>89</v>
      </c>
    </row>
    <row r="8" spans="1:2" x14ac:dyDescent="0.2">
      <c r="A8" s="19" t="s">
        <v>72</v>
      </c>
      <c r="B8" s="19">
        <v>2024</v>
      </c>
    </row>
    <row r="9" spans="1:2" x14ac:dyDescent="0.2">
      <c r="A9" s="19" t="s">
        <v>90</v>
      </c>
      <c r="B9" s="19" t="s">
        <v>86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9521-7DCF-4016-A5DF-A46089CDB6F7}">
  <sheetPr codeName="Sheet3"/>
  <dimension ref="A1:F19"/>
  <sheetViews>
    <sheetView zoomScaleNormal="100" workbookViewId="0"/>
  </sheetViews>
  <sheetFormatPr defaultColWidth="9.42578125" defaultRowHeight="15" x14ac:dyDescent="0.2"/>
  <cols>
    <col min="1" max="1" width="20.5703125" style="33" customWidth="1"/>
    <col min="2" max="2" width="88" style="22" customWidth="1"/>
    <col min="3" max="3" width="54.85546875" style="22" customWidth="1"/>
    <col min="4" max="4" width="21.85546875" style="33" customWidth="1"/>
    <col min="5" max="5" width="21.7109375" style="33" customWidth="1"/>
    <col min="6" max="6" width="9.42578125" style="33" customWidth="1"/>
    <col min="7" max="16384" width="9.42578125" style="33"/>
  </cols>
  <sheetData>
    <row r="1" spans="1:6" s="21" customFormat="1" ht="15.6" customHeight="1" x14ac:dyDescent="0.25">
      <c r="A1" s="20" t="s">
        <v>30</v>
      </c>
      <c r="C1" s="22"/>
      <c r="D1" s="23"/>
      <c r="E1" s="23"/>
    </row>
    <row r="2" spans="1:6" s="27" customFormat="1" ht="21.6" customHeight="1" x14ac:dyDescent="0.25">
      <c r="A2" s="24" t="str">
        <f>_xlfn.CONCAT("Publication Date: ",config!B1)</f>
        <v>Publication Date: 14 August 2025</v>
      </c>
      <c r="B2" s="25"/>
      <c r="C2" s="25"/>
      <c r="D2" s="26"/>
      <c r="E2" s="26"/>
      <c r="F2" s="25"/>
    </row>
    <row r="3" spans="1:6" s="28" customFormat="1" ht="18" customHeight="1" x14ac:dyDescent="0.2">
      <c r="A3" s="28" t="s">
        <v>33</v>
      </c>
      <c r="C3" s="22"/>
      <c r="D3" s="29"/>
      <c r="E3" s="29"/>
    </row>
    <row r="4" spans="1:6" s="28" customFormat="1" ht="18" customHeight="1" x14ac:dyDescent="0.2">
      <c r="A4" s="30" t="s">
        <v>34</v>
      </c>
      <c r="C4" s="22"/>
      <c r="D4" s="29"/>
      <c r="E4" s="29"/>
    </row>
    <row r="5" spans="1:6" ht="43.5" customHeight="1" x14ac:dyDescent="0.25">
      <c r="A5" s="31" t="s">
        <v>35</v>
      </c>
      <c r="B5" s="31" t="s">
        <v>36</v>
      </c>
      <c r="C5" s="31" t="s">
        <v>50</v>
      </c>
      <c r="D5" s="31" t="s">
        <v>37</v>
      </c>
      <c r="E5" s="32" t="s">
        <v>62</v>
      </c>
    </row>
    <row r="6" spans="1:6" ht="45" x14ac:dyDescent="0.2">
      <c r="A6" s="34" t="s">
        <v>42</v>
      </c>
      <c r="B6" s="35" t="s">
        <v>54</v>
      </c>
      <c r="C6" s="36" t="s">
        <v>55</v>
      </c>
      <c r="D6" s="37" t="str">
        <f>_xlfn.CONCAT("2010/11 to ", config!$B$9)</f>
        <v>2010/11 to 2024/25</v>
      </c>
      <c r="E6" s="38" t="s">
        <v>38</v>
      </c>
    </row>
    <row r="7" spans="1:6" x14ac:dyDescent="0.2">
      <c r="A7" s="39" t="s">
        <v>39</v>
      </c>
      <c r="B7" s="35" t="s">
        <v>40</v>
      </c>
      <c r="C7" s="36" t="s">
        <v>51</v>
      </c>
      <c r="D7" s="37" t="str">
        <f>_xlfn.CONCAT("2010/11 to ", config!$B$9)</f>
        <v>2010/11 to 2024/25</v>
      </c>
      <c r="E7" s="38" t="s">
        <v>38</v>
      </c>
    </row>
    <row r="8" spans="1:6" x14ac:dyDescent="0.2">
      <c r="A8" s="40"/>
      <c r="B8" s="41"/>
      <c r="C8" s="41"/>
      <c r="D8" s="40"/>
      <c r="E8" s="40"/>
    </row>
    <row r="9" spans="1:6" x14ac:dyDescent="0.2">
      <c r="D9" s="42"/>
    </row>
    <row r="10" spans="1:6" x14ac:dyDescent="0.2">
      <c r="D10" s="42"/>
    </row>
    <row r="11" spans="1:6" x14ac:dyDescent="0.2">
      <c r="D11" s="42"/>
    </row>
    <row r="12" spans="1:6" x14ac:dyDescent="0.2">
      <c r="D12" s="42"/>
    </row>
    <row r="13" spans="1:6" x14ac:dyDescent="0.2">
      <c r="D13" s="42"/>
    </row>
    <row r="14" spans="1:6" x14ac:dyDescent="0.2">
      <c r="D14" s="42"/>
    </row>
    <row r="15" spans="1:6" x14ac:dyDescent="0.2">
      <c r="D15" s="42"/>
    </row>
    <row r="16" spans="1:6" x14ac:dyDescent="0.2">
      <c r="D16" s="42"/>
    </row>
    <row r="17" spans="4:4" x14ac:dyDescent="0.2">
      <c r="D17" s="42"/>
    </row>
    <row r="18" spans="4:4" x14ac:dyDescent="0.2">
      <c r="D18" s="42"/>
    </row>
    <row r="19" spans="4:4" x14ac:dyDescent="0.2">
      <c r="D19" s="42"/>
    </row>
  </sheetData>
  <phoneticPr fontId="16" type="noConversion"/>
  <hyperlinks>
    <hyperlink ref="A4" location="Cover_sheet!A1" display="Cover sheet" xr:uid="{5AD8DFF9-CEE0-4493-8C7C-F6DB7054DF6F}"/>
    <hyperlink ref="A6" location="FIRE0702!A1" display="FIRE0702" xr:uid="{12450436-BF4C-4E55-9494-180783C821B4}"/>
    <hyperlink ref="A7" location="Data!A1" display="Data" xr:uid="{75A99D4C-E5CE-4490-B0B8-992CDAE87C7A}"/>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E61"/>
  <sheetViews>
    <sheetView zoomScaleNormal="100" workbookViewId="0"/>
  </sheetViews>
  <sheetFormatPr defaultColWidth="9.140625" defaultRowHeight="15" x14ac:dyDescent="0.25"/>
  <cols>
    <col min="1" max="1" width="16.140625" style="43" bestFit="1" customWidth="1"/>
    <col min="2" max="2" width="41.5703125" style="43" bestFit="1" customWidth="1"/>
    <col min="3" max="5" width="22.140625" style="43" customWidth="1"/>
    <col min="6" max="16384" width="9.140625" style="43"/>
  </cols>
  <sheetData>
    <row r="1" spans="1:5" x14ac:dyDescent="0.2">
      <c r="A1" s="19" t="s">
        <v>14</v>
      </c>
      <c r="B1" s="19" t="s">
        <v>28</v>
      </c>
      <c r="C1" s="19" t="s">
        <v>56</v>
      </c>
      <c r="D1" s="19" t="s">
        <v>57</v>
      </c>
      <c r="E1" s="19" t="s">
        <v>58</v>
      </c>
    </row>
    <row r="2" spans="1:5" x14ac:dyDescent="0.2">
      <c r="A2" s="19" t="s">
        <v>1</v>
      </c>
      <c r="B2" s="19" t="s">
        <v>23</v>
      </c>
      <c r="C2" s="19">
        <v>13204</v>
      </c>
      <c r="D2" s="19">
        <v>90</v>
      </c>
      <c r="E2" s="19">
        <v>2097</v>
      </c>
    </row>
    <row r="3" spans="1:5" x14ac:dyDescent="0.2">
      <c r="A3" s="19" t="s">
        <v>1</v>
      </c>
      <c r="B3" s="19" t="s">
        <v>25</v>
      </c>
      <c r="C3" s="19">
        <v>13019</v>
      </c>
      <c r="D3" s="19">
        <v>62</v>
      </c>
      <c r="E3" s="19">
        <v>3068</v>
      </c>
    </row>
    <row r="4" spans="1:5" x14ac:dyDescent="0.2">
      <c r="A4" s="19" t="s">
        <v>1</v>
      </c>
      <c r="B4" s="19" t="s">
        <v>26</v>
      </c>
      <c r="C4" s="19">
        <v>6647</v>
      </c>
      <c r="D4" s="19">
        <v>64</v>
      </c>
      <c r="E4" s="19">
        <v>1349</v>
      </c>
    </row>
    <row r="5" spans="1:5" x14ac:dyDescent="0.2">
      <c r="A5" s="19" t="s">
        <v>1</v>
      </c>
      <c r="B5" s="19" t="s">
        <v>27</v>
      </c>
      <c r="C5" s="19">
        <v>3741</v>
      </c>
      <c r="D5" s="19">
        <v>38</v>
      </c>
      <c r="E5" s="19">
        <v>984</v>
      </c>
    </row>
    <row r="6" spans="1:5" x14ac:dyDescent="0.2">
      <c r="A6" s="19" t="s">
        <v>3</v>
      </c>
      <c r="B6" s="19" t="s">
        <v>23</v>
      </c>
      <c r="C6" s="19">
        <v>12035</v>
      </c>
      <c r="D6" s="19">
        <v>88</v>
      </c>
      <c r="E6" s="19">
        <v>1948</v>
      </c>
    </row>
    <row r="7" spans="1:5" x14ac:dyDescent="0.2">
      <c r="A7" s="19" t="s">
        <v>3</v>
      </c>
      <c r="B7" s="19" t="s">
        <v>25</v>
      </c>
      <c r="C7" s="19">
        <v>12818</v>
      </c>
      <c r="D7" s="19">
        <v>54</v>
      </c>
      <c r="E7" s="19">
        <v>3143</v>
      </c>
    </row>
    <row r="8" spans="1:5" x14ac:dyDescent="0.2">
      <c r="A8" s="19" t="s">
        <v>3</v>
      </c>
      <c r="B8" s="19" t="s">
        <v>26</v>
      </c>
      <c r="C8" s="19">
        <v>6763</v>
      </c>
      <c r="D8" s="19">
        <v>51</v>
      </c>
      <c r="E8" s="19">
        <v>1243</v>
      </c>
    </row>
    <row r="9" spans="1:5" x14ac:dyDescent="0.2">
      <c r="A9" s="19" t="s">
        <v>3</v>
      </c>
      <c r="B9" s="19" t="s">
        <v>27</v>
      </c>
      <c r="C9" s="19">
        <v>3801</v>
      </c>
      <c r="D9" s="19">
        <v>39</v>
      </c>
      <c r="E9" s="19">
        <v>968</v>
      </c>
    </row>
    <row r="10" spans="1:5" x14ac:dyDescent="0.2">
      <c r="A10" s="19" t="s">
        <v>2</v>
      </c>
      <c r="B10" s="19" t="s">
        <v>23</v>
      </c>
      <c r="C10" s="19">
        <v>10312</v>
      </c>
      <c r="D10" s="19">
        <v>72</v>
      </c>
      <c r="E10" s="19">
        <v>1642</v>
      </c>
    </row>
    <row r="11" spans="1:5" x14ac:dyDescent="0.2">
      <c r="A11" s="19" t="s">
        <v>2</v>
      </c>
      <c r="B11" s="19" t="s">
        <v>25</v>
      </c>
      <c r="C11" s="19">
        <v>12851</v>
      </c>
      <c r="D11" s="19">
        <v>57</v>
      </c>
      <c r="E11" s="19">
        <v>3039</v>
      </c>
    </row>
    <row r="12" spans="1:5" x14ac:dyDescent="0.2">
      <c r="A12" s="19" t="s">
        <v>2</v>
      </c>
      <c r="B12" s="19" t="s">
        <v>26</v>
      </c>
      <c r="C12" s="19">
        <v>6554</v>
      </c>
      <c r="D12" s="19">
        <v>33</v>
      </c>
      <c r="E12" s="19">
        <v>1203</v>
      </c>
    </row>
    <row r="13" spans="1:5" x14ac:dyDescent="0.2">
      <c r="A13" s="19" t="s">
        <v>2</v>
      </c>
      <c r="B13" s="19" t="s">
        <v>27</v>
      </c>
      <c r="C13" s="19">
        <v>3584</v>
      </c>
      <c r="D13" s="19">
        <v>49</v>
      </c>
      <c r="E13" s="19">
        <v>856</v>
      </c>
    </row>
    <row r="14" spans="1:5" x14ac:dyDescent="0.2">
      <c r="A14" s="19" t="s">
        <v>4</v>
      </c>
      <c r="B14" s="19" t="s">
        <v>23</v>
      </c>
      <c r="C14" s="19">
        <v>9785</v>
      </c>
      <c r="D14" s="19">
        <v>88</v>
      </c>
      <c r="E14" s="19">
        <v>1440</v>
      </c>
    </row>
    <row r="15" spans="1:5" x14ac:dyDescent="0.2">
      <c r="A15" s="19" t="s">
        <v>4</v>
      </c>
      <c r="B15" s="19" t="s">
        <v>25</v>
      </c>
      <c r="C15" s="19">
        <v>12235</v>
      </c>
      <c r="D15" s="19">
        <v>53</v>
      </c>
      <c r="E15" s="19">
        <v>2735</v>
      </c>
    </row>
    <row r="16" spans="1:5" x14ac:dyDescent="0.2">
      <c r="A16" s="19" t="s">
        <v>4</v>
      </c>
      <c r="B16" s="19" t="s">
        <v>26</v>
      </c>
      <c r="C16" s="19">
        <v>6408</v>
      </c>
      <c r="D16" s="19">
        <v>35</v>
      </c>
      <c r="E16" s="19">
        <v>1078</v>
      </c>
    </row>
    <row r="17" spans="1:5" x14ac:dyDescent="0.2">
      <c r="A17" s="19" t="s">
        <v>4</v>
      </c>
      <c r="B17" s="19" t="s">
        <v>27</v>
      </c>
      <c r="C17" s="19">
        <v>3483</v>
      </c>
      <c r="D17" s="19">
        <v>39</v>
      </c>
      <c r="E17" s="19">
        <v>866</v>
      </c>
    </row>
    <row r="18" spans="1:5" x14ac:dyDescent="0.2">
      <c r="A18" s="19" t="s">
        <v>5</v>
      </c>
      <c r="B18" s="19" t="s">
        <v>23</v>
      </c>
      <c r="C18" s="19">
        <v>9260</v>
      </c>
      <c r="D18" s="19">
        <v>68</v>
      </c>
      <c r="E18" s="19">
        <v>1390</v>
      </c>
    </row>
    <row r="19" spans="1:5" x14ac:dyDescent="0.2">
      <c r="A19" s="19" t="s">
        <v>5</v>
      </c>
      <c r="B19" s="19" t="s">
        <v>25</v>
      </c>
      <c r="C19" s="19">
        <v>12564</v>
      </c>
      <c r="D19" s="19">
        <v>52</v>
      </c>
      <c r="E19" s="19">
        <v>2724</v>
      </c>
    </row>
    <row r="20" spans="1:5" x14ac:dyDescent="0.2">
      <c r="A20" s="19" t="s">
        <v>5</v>
      </c>
      <c r="B20" s="19" t="s">
        <v>26</v>
      </c>
      <c r="C20" s="19">
        <v>6180</v>
      </c>
      <c r="D20" s="19">
        <v>28</v>
      </c>
      <c r="E20" s="19">
        <v>1025</v>
      </c>
    </row>
    <row r="21" spans="1:5" x14ac:dyDescent="0.2">
      <c r="A21" s="19" t="s">
        <v>5</v>
      </c>
      <c r="B21" s="19" t="s">
        <v>27</v>
      </c>
      <c r="C21" s="19">
        <v>3327</v>
      </c>
      <c r="D21" s="19">
        <v>46</v>
      </c>
      <c r="E21" s="19">
        <v>787</v>
      </c>
    </row>
    <row r="22" spans="1:5" x14ac:dyDescent="0.2">
      <c r="A22" s="19" t="s">
        <v>13</v>
      </c>
      <c r="B22" s="19" t="s">
        <v>23</v>
      </c>
      <c r="C22" s="19">
        <v>8821</v>
      </c>
      <c r="D22" s="19">
        <v>75</v>
      </c>
      <c r="E22" s="19">
        <v>1316</v>
      </c>
    </row>
    <row r="23" spans="1:5" x14ac:dyDescent="0.2">
      <c r="A23" s="19" t="s">
        <v>13</v>
      </c>
      <c r="B23" s="19" t="s">
        <v>25</v>
      </c>
      <c r="C23" s="19">
        <v>12749</v>
      </c>
      <c r="D23" s="19">
        <v>68</v>
      </c>
      <c r="E23" s="19">
        <v>2628</v>
      </c>
    </row>
    <row r="24" spans="1:5" x14ac:dyDescent="0.2">
      <c r="A24" s="19" t="s">
        <v>13</v>
      </c>
      <c r="B24" s="19" t="s">
        <v>26</v>
      </c>
      <c r="C24" s="19">
        <v>6193</v>
      </c>
      <c r="D24" s="19">
        <v>38</v>
      </c>
      <c r="E24" s="19">
        <v>1014</v>
      </c>
    </row>
    <row r="25" spans="1:5" x14ac:dyDescent="0.2">
      <c r="A25" s="19" t="s">
        <v>13</v>
      </c>
      <c r="B25" s="19" t="s">
        <v>27</v>
      </c>
      <c r="C25" s="19">
        <v>3613</v>
      </c>
      <c r="D25" s="19">
        <v>47</v>
      </c>
      <c r="E25" s="19">
        <v>813</v>
      </c>
    </row>
    <row r="26" spans="1:5" x14ac:dyDescent="0.2">
      <c r="A26" s="19" t="s">
        <v>21</v>
      </c>
      <c r="B26" s="19" t="s">
        <v>23</v>
      </c>
      <c r="C26" s="19">
        <v>8124</v>
      </c>
      <c r="D26" s="19">
        <v>80</v>
      </c>
      <c r="E26" s="19">
        <v>1122</v>
      </c>
    </row>
    <row r="27" spans="1:5" x14ac:dyDescent="0.2">
      <c r="A27" s="19" t="s">
        <v>21</v>
      </c>
      <c r="B27" s="19" t="s">
        <v>25</v>
      </c>
      <c r="C27" s="19">
        <v>12596</v>
      </c>
      <c r="D27" s="19">
        <v>47</v>
      </c>
      <c r="E27" s="19">
        <v>2498</v>
      </c>
    </row>
    <row r="28" spans="1:5" x14ac:dyDescent="0.2">
      <c r="A28" s="19" t="s">
        <v>21</v>
      </c>
      <c r="B28" s="19" t="s">
        <v>26</v>
      </c>
      <c r="C28" s="19">
        <v>6157</v>
      </c>
      <c r="D28" s="19">
        <v>45</v>
      </c>
      <c r="E28" s="19">
        <v>944</v>
      </c>
    </row>
    <row r="29" spans="1:5" x14ac:dyDescent="0.2">
      <c r="A29" s="19" t="s">
        <v>21</v>
      </c>
      <c r="B29" s="19" t="s">
        <v>27</v>
      </c>
      <c r="C29" s="19">
        <v>3475</v>
      </c>
      <c r="D29" s="19">
        <v>44</v>
      </c>
      <c r="E29" s="19">
        <v>808</v>
      </c>
    </row>
    <row r="30" spans="1:5" x14ac:dyDescent="0.2">
      <c r="A30" s="19" t="s">
        <v>22</v>
      </c>
      <c r="B30" s="19" t="s">
        <v>23</v>
      </c>
      <c r="C30" s="19">
        <v>7835</v>
      </c>
      <c r="D30" s="19">
        <v>52</v>
      </c>
      <c r="E30" s="19">
        <v>1139</v>
      </c>
    </row>
    <row r="31" spans="1:5" x14ac:dyDescent="0.2">
      <c r="A31" s="19" t="s">
        <v>22</v>
      </c>
      <c r="B31" s="19" t="s">
        <v>25</v>
      </c>
      <c r="C31" s="19">
        <v>13106</v>
      </c>
      <c r="D31" s="19">
        <v>59</v>
      </c>
      <c r="E31" s="19">
        <v>2603</v>
      </c>
    </row>
    <row r="32" spans="1:5" x14ac:dyDescent="0.2">
      <c r="A32" s="19" t="s">
        <v>22</v>
      </c>
      <c r="B32" s="19" t="s">
        <v>26</v>
      </c>
      <c r="C32" s="19">
        <v>6381</v>
      </c>
      <c r="D32" s="19">
        <v>46</v>
      </c>
      <c r="E32" s="19">
        <v>857</v>
      </c>
    </row>
    <row r="33" spans="1:5" x14ac:dyDescent="0.2">
      <c r="A33" s="19" t="s">
        <v>22</v>
      </c>
      <c r="B33" s="19" t="s">
        <v>27</v>
      </c>
      <c r="C33" s="19">
        <v>3502</v>
      </c>
      <c r="D33" s="19">
        <v>106</v>
      </c>
      <c r="E33" s="19">
        <v>860</v>
      </c>
    </row>
    <row r="34" spans="1:5" x14ac:dyDescent="0.2">
      <c r="A34" s="19" t="s">
        <v>24</v>
      </c>
      <c r="B34" s="19" t="s">
        <v>23</v>
      </c>
      <c r="C34" s="19">
        <v>7458</v>
      </c>
      <c r="D34" s="19">
        <v>50</v>
      </c>
      <c r="E34" s="19">
        <v>1050</v>
      </c>
    </row>
    <row r="35" spans="1:5" x14ac:dyDescent="0.2">
      <c r="A35" s="19" t="s">
        <v>24</v>
      </c>
      <c r="B35" s="19" t="s">
        <v>25</v>
      </c>
      <c r="C35" s="19">
        <v>12829</v>
      </c>
      <c r="D35" s="19">
        <v>70</v>
      </c>
      <c r="E35" s="19">
        <v>2643</v>
      </c>
    </row>
    <row r="36" spans="1:5" x14ac:dyDescent="0.2">
      <c r="A36" s="19" t="s">
        <v>24</v>
      </c>
      <c r="B36" s="19" t="s">
        <v>26</v>
      </c>
      <c r="C36" s="19">
        <v>5967</v>
      </c>
      <c r="D36" s="19">
        <v>40</v>
      </c>
      <c r="E36" s="19">
        <v>794</v>
      </c>
    </row>
    <row r="37" spans="1:5" x14ac:dyDescent="0.2">
      <c r="A37" s="19" t="s">
        <v>24</v>
      </c>
      <c r="B37" s="19" t="s">
        <v>27</v>
      </c>
      <c r="C37" s="19">
        <v>3344</v>
      </c>
      <c r="D37" s="19">
        <v>38</v>
      </c>
      <c r="E37" s="19">
        <v>753</v>
      </c>
    </row>
    <row r="38" spans="1:5" x14ac:dyDescent="0.2">
      <c r="A38" s="19" t="s">
        <v>29</v>
      </c>
      <c r="B38" s="19" t="s">
        <v>23</v>
      </c>
      <c r="C38" s="19">
        <v>6951</v>
      </c>
      <c r="D38" s="19">
        <v>52</v>
      </c>
      <c r="E38" s="19">
        <v>1047</v>
      </c>
    </row>
    <row r="39" spans="1:5" x14ac:dyDescent="0.2">
      <c r="A39" s="19" t="s">
        <v>29</v>
      </c>
      <c r="B39" s="19" t="s">
        <v>25</v>
      </c>
      <c r="C39" s="19">
        <v>12731</v>
      </c>
      <c r="D39" s="19">
        <v>66</v>
      </c>
      <c r="E39" s="19">
        <v>2546</v>
      </c>
    </row>
    <row r="40" spans="1:5" x14ac:dyDescent="0.2">
      <c r="A40" s="19" t="s">
        <v>29</v>
      </c>
      <c r="B40" s="19" t="s">
        <v>26</v>
      </c>
      <c r="C40" s="19">
        <v>5605</v>
      </c>
      <c r="D40" s="19">
        <v>36</v>
      </c>
      <c r="E40" s="19">
        <v>810</v>
      </c>
    </row>
    <row r="41" spans="1:5" x14ac:dyDescent="0.2">
      <c r="A41" s="19" t="s">
        <v>29</v>
      </c>
      <c r="B41" s="19" t="s">
        <v>27</v>
      </c>
      <c r="C41" s="19">
        <v>3217</v>
      </c>
      <c r="D41" s="19">
        <v>43</v>
      </c>
      <c r="E41" s="19">
        <v>765</v>
      </c>
    </row>
    <row r="42" spans="1:5" x14ac:dyDescent="0.2">
      <c r="A42" s="19" t="s">
        <v>48</v>
      </c>
      <c r="B42" s="19" t="s">
        <v>23</v>
      </c>
      <c r="C42" s="19">
        <v>6802</v>
      </c>
      <c r="D42" s="19">
        <v>52</v>
      </c>
      <c r="E42" s="19">
        <v>983</v>
      </c>
    </row>
    <row r="43" spans="1:5" x14ac:dyDescent="0.2">
      <c r="A43" s="19" t="s">
        <v>48</v>
      </c>
      <c r="B43" s="19" t="s">
        <v>25</v>
      </c>
      <c r="C43" s="19">
        <v>11655</v>
      </c>
      <c r="D43" s="19">
        <v>57</v>
      </c>
      <c r="E43" s="19">
        <v>2453</v>
      </c>
    </row>
    <row r="44" spans="1:5" x14ac:dyDescent="0.2">
      <c r="A44" s="19" t="s">
        <v>48</v>
      </c>
      <c r="B44" s="19" t="s">
        <v>26</v>
      </c>
      <c r="C44" s="19">
        <v>5592</v>
      </c>
      <c r="D44" s="19">
        <v>30</v>
      </c>
      <c r="E44" s="19">
        <v>774</v>
      </c>
    </row>
    <row r="45" spans="1:5" x14ac:dyDescent="0.2">
      <c r="A45" s="19" t="s">
        <v>48</v>
      </c>
      <c r="B45" s="19" t="s">
        <v>27</v>
      </c>
      <c r="C45" s="19">
        <v>2970</v>
      </c>
      <c r="D45" s="19">
        <v>45</v>
      </c>
      <c r="E45" s="19">
        <v>681</v>
      </c>
    </row>
    <row r="46" spans="1:5" x14ac:dyDescent="0.2">
      <c r="A46" s="19" t="s">
        <v>59</v>
      </c>
      <c r="B46" s="19" t="s">
        <v>23</v>
      </c>
      <c r="C46" s="19">
        <v>6446</v>
      </c>
      <c r="D46" s="19">
        <v>74</v>
      </c>
      <c r="E46" s="19">
        <v>923</v>
      </c>
    </row>
    <row r="47" spans="1:5" x14ac:dyDescent="0.2">
      <c r="A47" s="19" t="s">
        <v>59</v>
      </c>
      <c r="B47" s="19" t="s">
        <v>25</v>
      </c>
      <c r="C47" s="19">
        <v>12337</v>
      </c>
      <c r="D47" s="19">
        <v>61</v>
      </c>
      <c r="E47" s="19">
        <v>2442</v>
      </c>
    </row>
    <row r="48" spans="1:5" x14ac:dyDescent="0.2">
      <c r="A48" s="19" t="s">
        <v>59</v>
      </c>
      <c r="B48" s="19" t="s">
        <v>26</v>
      </c>
      <c r="C48" s="19">
        <v>5348</v>
      </c>
      <c r="D48" s="19">
        <v>38</v>
      </c>
      <c r="E48" s="19">
        <v>714</v>
      </c>
    </row>
    <row r="49" spans="1:5" x14ac:dyDescent="0.2">
      <c r="A49" s="19" t="s">
        <v>59</v>
      </c>
      <c r="B49" s="19" t="s">
        <v>27</v>
      </c>
      <c r="C49" s="19">
        <v>3040</v>
      </c>
      <c r="D49" s="19">
        <v>36</v>
      </c>
      <c r="E49" s="19">
        <v>693</v>
      </c>
    </row>
    <row r="50" spans="1:5" x14ac:dyDescent="0.2">
      <c r="A50" s="19" t="s">
        <v>60</v>
      </c>
      <c r="B50" s="19" t="s">
        <v>23</v>
      </c>
      <c r="C50" s="19">
        <v>6694</v>
      </c>
      <c r="D50" s="19">
        <v>58</v>
      </c>
      <c r="E50" s="19">
        <v>950</v>
      </c>
    </row>
    <row r="51" spans="1:5" x14ac:dyDescent="0.2">
      <c r="A51" s="19" t="s">
        <v>60</v>
      </c>
      <c r="B51" s="19" t="s">
        <v>25</v>
      </c>
      <c r="C51" s="19">
        <v>12266</v>
      </c>
      <c r="D51" s="19">
        <v>80</v>
      </c>
      <c r="E51" s="19">
        <v>2363</v>
      </c>
    </row>
    <row r="52" spans="1:5" x14ac:dyDescent="0.2">
      <c r="A52" s="19" t="s">
        <v>60</v>
      </c>
      <c r="B52" s="19" t="s">
        <v>26</v>
      </c>
      <c r="C52" s="19">
        <v>5010</v>
      </c>
      <c r="D52" s="19">
        <v>36</v>
      </c>
      <c r="E52" s="19">
        <v>595</v>
      </c>
    </row>
    <row r="53" spans="1:5" x14ac:dyDescent="0.2">
      <c r="A53" s="19" t="s">
        <v>60</v>
      </c>
      <c r="B53" s="19" t="s">
        <v>27</v>
      </c>
      <c r="C53" s="19">
        <v>2865</v>
      </c>
      <c r="D53" s="19">
        <v>37</v>
      </c>
      <c r="E53" s="19">
        <v>646</v>
      </c>
    </row>
    <row r="54" spans="1:5" x14ac:dyDescent="0.2">
      <c r="A54" s="19" t="s">
        <v>61</v>
      </c>
      <c r="B54" s="19" t="s">
        <v>23</v>
      </c>
      <c r="C54" s="19">
        <v>6078</v>
      </c>
      <c r="D54" s="19">
        <v>64</v>
      </c>
      <c r="E54" s="19">
        <v>986</v>
      </c>
    </row>
    <row r="55" spans="1:5" x14ac:dyDescent="0.2">
      <c r="A55" s="19" t="s">
        <v>61</v>
      </c>
      <c r="B55" s="19" t="s">
        <v>25</v>
      </c>
      <c r="C55" s="19">
        <v>11990</v>
      </c>
      <c r="D55" s="19">
        <v>56</v>
      </c>
      <c r="E55" s="19">
        <v>2446</v>
      </c>
    </row>
    <row r="56" spans="1:5" x14ac:dyDescent="0.2">
      <c r="A56" s="19" t="s">
        <v>61</v>
      </c>
      <c r="B56" s="19" t="s">
        <v>26</v>
      </c>
      <c r="C56" s="19">
        <v>4712</v>
      </c>
      <c r="D56" s="19">
        <v>34</v>
      </c>
      <c r="E56" s="19">
        <v>573</v>
      </c>
    </row>
    <row r="57" spans="1:5" x14ac:dyDescent="0.2">
      <c r="A57" s="19" t="s">
        <v>61</v>
      </c>
      <c r="B57" s="19" t="s">
        <v>27</v>
      </c>
      <c r="C57" s="19">
        <v>2808</v>
      </c>
      <c r="D57" s="19">
        <v>28</v>
      </c>
      <c r="E57" s="19">
        <v>675</v>
      </c>
    </row>
    <row r="58" spans="1:5" x14ac:dyDescent="0.2">
      <c r="A58" s="19" t="s">
        <v>86</v>
      </c>
      <c r="B58" s="19" t="s">
        <v>23</v>
      </c>
      <c r="C58" s="19">
        <v>5977</v>
      </c>
      <c r="D58" s="19">
        <v>64</v>
      </c>
      <c r="E58" s="19">
        <v>929</v>
      </c>
    </row>
    <row r="59" spans="1:5" x14ac:dyDescent="0.2">
      <c r="A59" s="19" t="s">
        <v>86</v>
      </c>
      <c r="B59" s="19" t="s">
        <v>25</v>
      </c>
      <c r="C59" s="19">
        <v>12090</v>
      </c>
      <c r="D59" s="19">
        <v>81</v>
      </c>
      <c r="E59" s="19">
        <v>2501</v>
      </c>
    </row>
    <row r="60" spans="1:5" x14ac:dyDescent="0.2">
      <c r="A60" s="19" t="s">
        <v>86</v>
      </c>
      <c r="B60" s="19" t="s">
        <v>26</v>
      </c>
      <c r="C60" s="19">
        <v>4700</v>
      </c>
      <c r="D60" s="19">
        <v>28</v>
      </c>
      <c r="E60" s="19">
        <v>570</v>
      </c>
    </row>
    <row r="61" spans="1:5" x14ac:dyDescent="0.2">
      <c r="A61" s="19" t="s">
        <v>86</v>
      </c>
      <c r="B61" s="19" t="s">
        <v>27</v>
      </c>
      <c r="C61" s="19">
        <v>2567</v>
      </c>
      <c r="D61" s="19">
        <v>35</v>
      </c>
      <c r="E61" s="19">
        <v>676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Y23"/>
  <sheetViews>
    <sheetView zoomScaleNormal="100" workbookViewId="0">
      <selection activeCell="H7" sqref="H7"/>
    </sheetView>
  </sheetViews>
  <sheetFormatPr defaultColWidth="9.140625" defaultRowHeight="15" x14ac:dyDescent="0.2"/>
  <cols>
    <col min="1" max="1" width="10.5703125" style="57" customWidth="1"/>
    <col min="2" max="6" width="13.42578125" style="57" customWidth="1"/>
    <col min="7" max="7" width="6.42578125" style="57" customWidth="1"/>
    <col min="8" max="11" width="13.42578125" style="57" customWidth="1"/>
    <col min="12" max="12" width="9.140625" style="57" customWidth="1"/>
    <col min="13" max="13" width="18.85546875" style="57" customWidth="1"/>
    <col min="14" max="16384" width="9.140625" style="57"/>
  </cols>
  <sheetData>
    <row r="1" spans="1:25" ht="33.75" customHeight="1" x14ac:dyDescent="0.2">
      <c r="A1" s="54"/>
      <c r="B1" s="54"/>
      <c r="C1" s="54"/>
      <c r="D1" s="54"/>
      <c r="E1" s="54"/>
      <c r="F1" s="54"/>
      <c r="G1" s="54"/>
      <c r="H1" s="54"/>
      <c r="I1" s="54"/>
      <c r="J1" s="54"/>
      <c r="K1" s="54"/>
      <c r="L1" s="55"/>
      <c r="M1" s="55"/>
      <c r="N1" s="55"/>
      <c r="O1" s="56"/>
      <c r="P1" s="56"/>
      <c r="Q1" s="56"/>
      <c r="R1" s="56"/>
      <c r="S1" s="56"/>
      <c r="T1" s="56"/>
      <c r="U1" s="56"/>
      <c r="V1" s="56"/>
      <c r="W1" s="56"/>
      <c r="X1" s="56"/>
      <c r="Y1" s="56"/>
    </row>
    <row r="2" spans="1:25" ht="15" customHeight="1" x14ac:dyDescent="0.2">
      <c r="A2" s="58"/>
      <c r="B2" s="58"/>
      <c r="C2" s="58"/>
      <c r="D2" s="58"/>
      <c r="E2" s="58"/>
      <c r="F2" s="58"/>
      <c r="G2" s="58"/>
      <c r="H2" s="58"/>
      <c r="I2" s="58"/>
      <c r="J2" s="58"/>
      <c r="K2" s="58"/>
      <c r="L2" s="58"/>
      <c r="M2" s="56"/>
      <c r="N2" s="56"/>
      <c r="O2" s="56"/>
      <c r="P2" s="56"/>
      <c r="Q2" s="56"/>
      <c r="R2" s="56"/>
      <c r="S2" s="56"/>
      <c r="T2" s="56"/>
      <c r="U2" s="56"/>
      <c r="V2" s="56"/>
      <c r="W2" s="56"/>
      <c r="X2" s="56"/>
      <c r="Y2" s="56"/>
    </row>
    <row r="3" spans="1:25" ht="15" customHeight="1" x14ac:dyDescent="0.25">
      <c r="A3" s="56"/>
      <c r="B3" s="59"/>
      <c r="C3" s="56"/>
      <c r="D3" s="56"/>
      <c r="E3" s="56"/>
      <c r="F3" s="56"/>
      <c r="G3" s="56"/>
      <c r="H3" s="56"/>
      <c r="I3" s="56"/>
      <c r="J3" s="56"/>
      <c r="K3" s="56"/>
      <c r="L3" s="56"/>
      <c r="M3" s="56"/>
      <c r="N3" s="56"/>
      <c r="O3" s="56"/>
      <c r="P3" s="56"/>
      <c r="Q3" s="56"/>
      <c r="R3" s="56"/>
      <c r="S3" s="56"/>
      <c r="T3" s="56"/>
      <c r="U3" s="56"/>
      <c r="V3" s="56"/>
      <c r="W3" s="56"/>
      <c r="X3" s="56"/>
      <c r="Y3" s="56"/>
    </row>
    <row r="4" spans="1:25" ht="15" customHeight="1" thickBot="1" x14ac:dyDescent="0.3">
      <c r="A4" s="56"/>
      <c r="B4" s="91" t="str">
        <f>FIRE0702!A3</f>
        <v>Primary fires</v>
      </c>
      <c r="C4" s="91"/>
      <c r="D4" s="91"/>
      <c r="E4" s="91"/>
      <c r="F4" s="91"/>
      <c r="G4" s="56"/>
      <c r="H4" s="92" t="s">
        <v>8</v>
      </c>
      <c r="I4" s="92"/>
      <c r="J4" s="92"/>
      <c r="K4" s="92"/>
      <c r="L4" s="56"/>
      <c r="M4" s="56"/>
      <c r="N4" s="56"/>
      <c r="O4" s="56"/>
      <c r="P4" s="56"/>
      <c r="Q4" s="56"/>
      <c r="R4" s="56"/>
      <c r="S4" s="56"/>
      <c r="T4" s="56"/>
      <c r="U4" s="56"/>
      <c r="V4" s="56"/>
      <c r="W4" s="56"/>
      <c r="X4" s="56"/>
      <c r="Y4" s="56"/>
    </row>
    <row r="5" spans="1:25" s="65" customFormat="1" ht="60" customHeight="1" thickBot="1" x14ac:dyDescent="0.25">
      <c r="A5" s="60" t="s">
        <v>6</v>
      </c>
      <c r="B5" s="61" t="s">
        <v>7</v>
      </c>
      <c r="C5" s="62" t="s">
        <v>25</v>
      </c>
      <c r="D5" s="62" t="s">
        <v>27</v>
      </c>
      <c r="E5" s="62" t="s">
        <v>26</v>
      </c>
      <c r="F5" s="62" t="s">
        <v>23</v>
      </c>
      <c r="G5" s="62"/>
      <c r="H5" s="62" t="s">
        <v>25</v>
      </c>
      <c r="I5" s="62" t="s">
        <v>27</v>
      </c>
      <c r="J5" s="62" t="s">
        <v>26</v>
      </c>
      <c r="K5" s="62" t="s">
        <v>23</v>
      </c>
      <c r="L5" s="63"/>
      <c r="M5" s="63"/>
      <c r="N5" s="64"/>
      <c r="O5" s="64"/>
      <c r="P5" s="64"/>
      <c r="Q5" s="64"/>
      <c r="R5" s="64"/>
      <c r="S5" s="64"/>
      <c r="T5" s="64"/>
      <c r="U5" s="64"/>
      <c r="V5" s="64"/>
      <c r="W5" s="64"/>
      <c r="X5" s="64"/>
      <c r="Y5" s="64"/>
    </row>
    <row r="6" spans="1:25" ht="15.75" x14ac:dyDescent="0.25">
      <c r="A6" s="45" t="s">
        <v>1</v>
      </c>
      <c r="B6" s="44">
        <f>IF($B$4="Primary fires",SUMPRODUCT((Data!$A$2:$A$98=$A6)*(Data!$C$2:$C$98)),IF($B$4="Fatalities",SUMPRODUCT((Data!$A$2:$A$98=$A6)*(Data!$D$2:$D$98)),SUMPRODUCT((Data!$A$2:$A$98=$A6)*(Data!$E$2:$E$98))))</f>
        <v>36611</v>
      </c>
      <c r="C6" s="45">
        <f>IF($B$4="Primary fires",SUMPRODUCT((Data!$A$2:$A$98=$A6)*(Data!$B$2:$B$98=C$5)*(Data!$C$2:$C$98)),IF($B$4="Fatalities",SUMPRODUCT((Data!$A$2:$A$98=$A6)*(Data!$B$2:$B$98=C$5)*(Data!$D$2:$D$98)),SUMPRODUCT((Data!$A$2:$A$98=$A6)*(Data!$B$2:$B$98=C$5)*(Data!$E$2:$E$98))))</f>
        <v>13019</v>
      </c>
      <c r="D6" s="45">
        <f>IF($B$4="Primary fires",SUMPRODUCT((Data!$A$2:$A$98=$A6)*(Data!$B$2:$B$98=D$5)*(Data!$C$2:$C$98)),IF($B$4="Fatalities",SUMPRODUCT((Data!$A$2:$A$98=$A6)*(Data!$B$2:$B$98=D$5)*(Data!$D$2:$D$98)),SUMPRODUCT((Data!$A$2:$A$98=$A6)*(Data!$B$2:$B$98=D$5)*(Data!$E$2:$E$98))))</f>
        <v>3741</v>
      </c>
      <c r="E6" s="45">
        <f>IF($B$4="Primary fires",SUMPRODUCT((Data!$A$2:$A$98=$A6)*(Data!$B$2:$B$98=E$5)*(Data!$C$2:$C$98)),IF($B$4="Fatalities",SUMPRODUCT((Data!$A$2:$A$98=$A6)*(Data!$B$2:$B$98=E$5)*(Data!$D$2:$D$98)),SUMPRODUCT((Data!$A$2:$A$98=$A6)*(Data!$B$2:$B$98=E$5)*(Data!$E$2:$E$98))))</f>
        <v>6647</v>
      </c>
      <c r="F6" s="45">
        <f>IF($B$4="Primary fires",SUMPRODUCT((Data!$A$2:$A$98=$A6)*(Data!$B$2:$B$98=F$5)*(Data!$C$2:$C$98)),IF($B$4="Fatalities",SUMPRODUCT((Data!$A$2:$A$98=$A6)*(Data!$B$2:$B$98=F$5)*(Data!$D$2:$D$98)),SUMPRODUCT((Data!$A$2:$A$98=$A6)*(Data!$B$2:$B$98=F$5)*(Data!$E$2:$E$98))))</f>
        <v>13204</v>
      </c>
      <c r="G6" s="64"/>
      <c r="H6" s="85">
        <f>ROUND(C6/$B6,2)</f>
        <v>0.36</v>
      </c>
      <c r="I6" s="85">
        <f>ROUND(D6/$B6,2)</f>
        <v>0.1</v>
      </c>
      <c r="J6" s="85">
        <f>ROUND(E6/$B6,2)</f>
        <v>0.18</v>
      </c>
      <c r="K6" s="85">
        <f>ROUND(F6/$B6,2)</f>
        <v>0.36</v>
      </c>
      <c r="L6" s="56"/>
      <c r="M6" s="56"/>
      <c r="N6" s="9"/>
      <c r="O6" s="46"/>
      <c r="P6" s="46"/>
      <c r="Q6" s="46"/>
      <c r="R6" s="46"/>
      <c r="S6" s="46"/>
      <c r="T6" s="66"/>
      <c r="U6" s="66"/>
      <c r="V6" s="66"/>
      <c r="W6" s="66"/>
      <c r="X6" s="48"/>
      <c r="Y6" s="48"/>
    </row>
    <row r="7" spans="1:25" ht="15.75" x14ac:dyDescent="0.25">
      <c r="A7" s="48" t="s">
        <v>3</v>
      </c>
      <c r="B7" s="47">
        <f>IF($B$4="Primary fires",SUMPRODUCT((Data!$A$2:$A$98=$A7)*(Data!$C$2:$C$98)),IF($B$4="Fatalities",SUMPRODUCT((Data!$A$2:$A$98=$A7)*(Data!$D$2:$D$98)),SUMPRODUCT((Data!$A$2:$A$98=$A7)*(Data!$E$2:$E$98))))</f>
        <v>35417</v>
      </c>
      <c r="C7" s="48">
        <f>IF($B$4="Primary fires",SUMPRODUCT((Data!$A$2:$A$98=$A7)*(Data!$B$2:$B$98=C$5)*(Data!$C$2:$C$98)),IF($B$4="Fatalities",SUMPRODUCT((Data!$A$2:$A$98=$A7)*(Data!$B$2:$B$98=C$5)*(Data!$D$2:$D$98)),SUMPRODUCT((Data!$A$2:$A$98=$A7)*(Data!$B$2:$B$98=C$5)*(Data!$E$2:$E$98))))</f>
        <v>12818</v>
      </c>
      <c r="D7" s="48">
        <f>IF($B$4="Primary fires",SUMPRODUCT((Data!$A$2:$A$98=$A7)*(Data!$B$2:$B$98=D$5)*(Data!$C$2:$C$98)),IF($B$4="Fatalities",SUMPRODUCT((Data!$A$2:$A$98=$A7)*(Data!$B$2:$B$98=D$5)*(Data!$D$2:$D$98)),SUMPRODUCT((Data!$A$2:$A$98=$A7)*(Data!$B$2:$B$98=D$5)*(Data!$E$2:$E$98))))</f>
        <v>3801</v>
      </c>
      <c r="E7" s="48">
        <f>IF($B$4="Primary fires",SUMPRODUCT((Data!$A$2:$A$98=$A7)*(Data!$B$2:$B$98=E$5)*(Data!$C$2:$C$98)),IF($B$4="Fatalities",SUMPRODUCT((Data!$A$2:$A$98=$A7)*(Data!$B$2:$B$98=E$5)*(Data!$D$2:$D$98)),SUMPRODUCT((Data!$A$2:$A$98=$A7)*(Data!$B$2:$B$98=E$5)*(Data!$E$2:$E$98))))</f>
        <v>6763</v>
      </c>
      <c r="F7" s="48">
        <f>IF($B$4="Primary fires",SUMPRODUCT((Data!$A$2:$A$98=$A7)*(Data!$B$2:$B$98=F$5)*(Data!$C$2:$C$98)),IF($B$4="Fatalities",SUMPRODUCT((Data!$A$2:$A$98=$A7)*(Data!$B$2:$B$98=F$5)*(Data!$D$2:$D$98)),SUMPRODUCT((Data!$A$2:$A$98=$A7)*(Data!$B$2:$B$98=F$5)*(Data!$E$2:$E$98))))</f>
        <v>12035</v>
      </c>
      <c r="G7" s="64"/>
      <c r="H7" s="86">
        <f>ROUND(C7/$B7,2)</f>
        <v>0.36</v>
      </c>
      <c r="I7" s="86">
        <f>ROUND(D7/$B7,2)</f>
        <v>0.11</v>
      </c>
      <c r="J7" s="86">
        <f t="shared" ref="I7:K10" si="0">ROUND(E7/$B7,2)</f>
        <v>0.19</v>
      </c>
      <c r="K7" s="86">
        <f t="shared" si="0"/>
        <v>0.34</v>
      </c>
      <c r="L7" s="56"/>
      <c r="M7" s="49"/>
      <c r="N7" s="9"/>
      <c r="O7" s="46"/>
      <c r="P7" s="46"/>
      <c r="Q7" s="46"/>
      <c r="R7" s="46"/>
      <c r="S7" s="46"/>
      <c r="T7" s="66"/>
      <c r="U7" s="66"/>
      <c r="V7" s="66"/>
      <c r="W7" s="66"/>
      <c r="X7" s="48"/>
      <c r="Y7" s="48"/>
    </row>
    <row r="8" spans="1:25" ht="15.75" x14ac:dyDescent="0.25">
      <c r="A8" s="48" t="s">
        <v>2</v>
      </c>
      <c r="B8" s="47">
        <f>IF($B$4="Primary fires",SUMPRODUCT((Data!$A$2:$A$98=$A8)*(Data!$C$2:$C$98)),IF($B$4="Fatalities",SUMPRODUCT((Data!$A$2:$A$98=$A8)*(Data!$D$2:$D$98)),SUMPRODUCT((Data!$A$2:$A$98=$A8)*(Data!$E$2:$E$98))))</f>
        <v>33301</v>
      </c>
      <c r="C8" s="48">
        <f>IF($B$4="Primary fires",SUMPRODUCT((Data!$A$2:$A$98=$A8)*(Data!$B$2:$B$98=C$5)*(Data!$C$2:$C$98)),IF($B$4="Fatalities",SUMPRODUCT((Data!$A$2:$A$98=$A8)*(Data!$B$2:$B$98=C$5)*(Data!$D$2:$D$98)),SUMPRODUCT((Data!$A$2:$A$98=$A8)*(Data!$B$2:$B$98=C$5)*(Data!$E$2:$E$98))))</f>
        <v>12851</v>
      </c>
      <c r="D8" s="48">
        <f>IF($B$4="Primary fires",SUMPRODUCT((Data!$A$2:$A$98=$A8)*(Data!$B$2:$B$98=D$5)*(Data!$C$2:$C$98)),IF($B$4="Fatalities",SUMPRODUCT((Data!$A$2:$A$98=$A8)*(Data!$B$2:$B$98=D$5)*(Data!$D$2:$D$98)),SUMPRODUCT((Data!$A$2:$A$98=$A8)*(Data!$B$2:$B$98=D$5)*(Data!$E$2:$E$98))))</f>
        <v>3584</v>
      </c>
      <c r="E8" s="48">
        <f>IF($B$4="Primary fires",SUMPRODUCT((Data!$A$2:$A$98=$A8)*(Data!$B$2:$B$98=E$5)*(Data!$C$2:$C$98)),IF($B$4="Fatalities",SUMPRODUCT((Data!$A$2:$A$98=$A8)*(Data!$B$2:$B$98=E$5)*(Data!$D$2:$D$98)),SUMPRODUCT((Data!$A$2:$A$98=$A8)*(Data!$B$2:$B$98=E$5)*(Data!$E$2:$E$98))))</f>
        <v>6554</v>
      </c>
      <c r="F8" s="48">
        <f>IF($B$4="Primary fires",SUMPRODUCT((Data!$A$2:$A$98=$A8)*(Data!$B$2:$B$98=F$5)*(Data!$C$2:$C$98)),IF($B$4="Fatalities",SUMPRODUCT((Data!$A$2:$A$98=$A8)*(Data!$B$2:$B$98=F$5)*(Data!$D$2:$D$98)),SUMPRODUCT((Data!$A$2:$A$98=$A8)*(Data!$B$2:$B$98=F$5)*(Data!$E$2:$E$98))))</f>
        <v>10312</v>
      </c>
      <c r="G8" s="64"/>
      <c r="H8" s="86">
        <f t="shared" ref="H8:H13" si="1">ROUND(C8/$B8,2)</f>
        <v>0.39</v>
      </c>
      <c r="I8" s="86">
        <f t="shared" si="0"/>
        <v>0.11</v>
      </c>
      <c r="J8" s="86">
        <f t="shared" si="0"/>
        <v>0.2</v>
      </c>
      <c r="K8" s="86">
        <f t="shared" si="0"/>
        <v>0.31</v>
      </c>
      <c r="L8" s="56"/>
      <c r="M8" s="49"/>
      <c r="N8" s="9"/>
      <c r="O8" s="46"/>
      <c r="P8" s="46"/>
      <c r="Q8" s="46"/>
      <c r="R8" s="46"/>
      <c r="S8" s="46"/>
      <c r="T8" s="66"/>
      <c r="U8" s="66"/>
      <c r="V8" s="66"/>
      <c r="W8" s="66"/>
      <c r="X8" s="48"/>
      <c r="Y8" s="48"/>
    </row>
    <row r="9" spans="1:25" ht="15.75" x14ac:dyDescent="0.25">
      <c r="A9" s="48" t="s">
        <v>4</v>
      </c>
      <c r="B9" s="47">
        <f>IF($B$4="Primary fires",SUMPRODUCT((Data!$A$2:$A$98=$A9)*(Data!$C$2:$C$98)),IF($B$4="Fatalities",SUMPRODUCT((Data!$A$2:$A$98=$A9)*(Data!$D$2:$D$98)),SUMPRODUCT((Data!$A$2:$A$98=$A9)*(Data!$E$2:$E$98))))</f>
        <v>31911</v>
      </c>
      <c r="C9" s="48">
        <f>IF($B$4="Primary fires",SUMPRODUCT((Data!$A$2:$A$98=$A9)*(Data!$B$2:$B$98=C$5)*(Data!$C$2:$C$98)),IF($B$4="Fatalities",SUMPRODUCT((Data!$A$2:$A$98=$A9)*(Data!$B$2:$B$98=C$5)*(Data!$D$2:$D$98)),SUMPRODUCT((Data!$A$2:$A$98=$A9)*(Data!$B$2:$B$98=C$5)*(Data!$E$2:$E$98))))</f>
        <v>12235</v>
      </c>
      <c r="D9" s="48">
        <f>IF($B$4="Primary fires",SUMPRODUCT((Data!$A$2:$A$98=$A9)*(Data!$B$2:$B$98=D$5)*(Data!$C$2:$C$98)),IF($B$4="Fatalities",SUMPRODUCT((Data!$A$2:$A$98=$A9)*(Data!$B$2:$B$98=D$5)*(Data!$D$2:$D$98)),SUMPRODUCT((Data!$A$2:$A$98=$A9)*(Data!$B$2:$B$98=D$5)*(Data!$E$2:$E$98))))</f>
        <v>3483</v>
      </c>
      <c r="E9" s="48">
        <f>IF($B$4="Primary fires",SUMPRODUCT((Data!$A$2:$A$98=$A9)*(Data!$B$2:$B$98=E$5)*(Data!$C$2:$C$98)),IF($B$4="Fatalities",SUMPRODUCT((Data!$A$2:$A$98=$A9)*(Data!$B$2:$B$98=E$5)*(Data!$D$2:$D$98)),SUMPRODUCT((Data!$A$2:$A$98=$A9)*(Data!$B$2:$B$98=E$5)*(Data!$E$2:$E$98))))</f>
        <v>6408</v>
      </c>
      <c r="F9" s="48">
        <f>IF($B$4="Primary fires",SUMPRODUCT((Data!$A$2:$A$98=$A9)*(Data!$B$2:$B$98=F$5)*(Data!$C$2:$C$98)),IF($B$4="Fatalities",SUMPRODUCT((Data!$A$2:$A$98=$A9)*(Data!$B$2:$B$98=F$5)*(Data!$D$2:$D$98)),SUMPRODUCT((Data!$A$2:$A$98=$A9)*(Data!$B$2:$B$98=F$5)*(Data!$E$2:$E$98))))</f>
        <v>9785</v>
      </c>
      <c r="G9" s="64"/>
      <c r="H9" s="86">
        <f t="shared" si="1"/>
        <v>0.38</v>
      </c>
      <c r="I9" s="86">
        <f>ROUND(D9/$B9,2)</f>
        <v>0.11</v>
      </c>
      <c r="J9" s="86">
        <f t="shared" si="0"/>
        <v>0.2</v>
      </c>
      <c r="K9" s="86">
        <f t="shared" si="0"/>
        <v>0.31</v>
      </c>
      <c r="L9" s="56"/>
      <c r="M9" s="49"/>
      <c r="N9" s="9"/>
      <c r="O9" s="46"/>
      <c r="P9" s="46"/>
      <c r="Q9" s="46"/>
      <c r="R9" s="46"/>
      <c r="S9" s="46"/>
      <c r="T9" s="66"/>
      <c r="U9" s="66"/>
      <c r="V9" s="66"/>
      <c r="W9" s="66"/>
      <c r="X9" s="48"/>
      <c r="Y9" s="48"/>
    </row>
    <row r="10" spans="1:25" ht="15.75" x14ac:dyDescent="0.25">
      <c r="A10" s="48" t="s">
        <v>5</v>
      </c>
      <c r="B10" s="47">
        <f>IF($B$4="Primary fires",SUMPRODUCT((Data!$A$2:$A$98=$A10)*(Data!$C$2:$C$98)),IF($B$4="Fatalities",SUMPRODUCT((Data!$A$2:$A$98=$A10)*(Data!$D$2:$D$98)),SUMPRODUCT((Data!$A$2:$A$98=$A10)*(Data!$E$2:$E$98))))</f>
        <v>31331</v>
      </c>
      <c r="C10" s="48">
        <f>IF($B$4="Primary fires",SUMPRODUCT((Data!$A$2:$A$98=$A10)*(Data!$B$2:$B$98=C$5)*(Data!$C$2:$C$98)),IF($B$4="Fatalities",SUMPRODUCT((Data!$A$2:$A$98=$A10)*(Data!$B$2:$B$98=C$5)*(Data!$D$2:$D$98)),SUMPRODUCT((Data!$A$2:$A$98=$A10)*(Data!$B$2:$B$98=C$5)*(Data!$E$2:$E$98))))</f>
        <v>12564</v>
      </c>
      <c r="D10" s="48">
        <f>IF($B$4="Primary fires",SUMPRODUCT((Data!$A$2:$A$98=$A10)*(Data!$B$2:$B$98=D$5)*(Data!$C$2:$C$98)),IF($B$4="Fatalities",SUMPRODUCT((Data!$A$2:$A$98=$A10)*(Data!$B$2:$B$98=D$5)*(Data!$D$2:$D$98)),SUMPRODUCT((Data!$A$2:$A$98=$A10)*(Data!$B$2:$B$98=D$5)*(Data!$E$2:$E$98))))</f>
        <v>3327</v>
      </c>
      <c r="E10" s="48">
        <f>IF($B$4="Primary fires",SUMPRODUCT((Data!$A$2:$A$98=$A10)*(Data!$B$2:$B$98=E$5)*(Data!$C$2:$C$98)),IF($B$4="Fatalities",SUMPRODUCT((Data!$A$2:$A$98=$A10)*(Data!$B$2:$B$98=E$5)*(Data!$D$2:$D$98)),SUMPRODUCT((Data!$A$2:$A$98=$A10)*(Data!$B$2:$B$98=E$5)*(Data!$E$2:$E$98))))</f>
        <v>6180</v>
      </c>
      <c r="F10" s="48">
        <f>IF($B$4="Primary fires",SUMPRODUCT((Data!$A$2:$A$98=$A10)*(Data!$B$2:$B$98=F$5)*(Data!$C$2:$C$98)),IF($B$4="Fatalities",SUMPRODUCT((Data!$A$2:$A$98=$A10)*(Data!$B$2:$B$98=F$5)*(Data!$D$2:$D$98)),SUMPRODUCT((Data!$A$2:$A$98=$A10)*(Data!$B$2:$B$98=F$5)*(Data!$E$2:$E$98))))</f>
        <v>9260</v>
      </c>
      <c r="G10" s="64"/>
      <c r="H10" s="86">
        <f t="shared" si="1"/>
        <v>0.4</v>
      </c>
      <c r="I10" s="86">
        <f t="shared" si="0"/>
        <v>0.11</v>
      </c>
      <c r="J10" s="86">
        <f t="shared" si="0"/>
        <v>0.2</v>
      </c>
      <c r="K10" s="86">
        <f t="shared" si="0"/>
        <v>0.3</v>
      </c>
      <c r="L10" s="56"/>
      <c r="M10" s="47"/>
      <c r="N10" s="9"/>
      <c r="O10" s="46"/>
      <c r="P10" s="46"/>
      <c r="Q10" s="46"/>
      <c r="R10" s="46"/>
      <c r="S10" s="46"/>
      <c r="T10" s="66"/>
      <c r="U10" s="66"/>
      <c r="V10" s="66"/>
      <c r="W10" s="66"/>
      <c r="X10" s="48"/>
      <c r="Y10" s="48"/>
    </row>
    <row r="11" spans="1:25" ht="15.75" x14ac:dyDescent="0.25">
      <c r="A11" s="48" t="s">
        <v>13</v>
      </c>
      <c r="B11" s="47">
        <f>IF($B$4="Primary fires",SUMPRODUCT((Data!$A$2:$A$98=$A11)*(Data!$C$2:$C$98)),IF($B$4="Fatalities",SUMPRODUCT((Data!$A$2:$A$98=$A11)*(Data!$D$2:$D$98)),SUMPRODUCT((Data!$A$2:$A$98=$A11)*(Data!$E$2:$E$98))))</f>
        <v>31376</v>
      </c>
      <c r="C11" s="48">
        <f>IF($B$4="Primary fires",SUMPRODUCT((Data!$A$2:$A$98=$A11)*(Data!$B$2:$B$98=C$5)*(Data!$C$2:$C$98)),IF($B$4="Fatalities",SUMPRODUCT((Data!$A$2:$A$98=$A11)*(Data!$B$2:$B$98=C$5)*(Data!$D$2:$D$98)),SUMPRODUCT((Data!$A$2:$A$98=$A11)*(Data!$B$2:$B$98=C$5)*(Data!$E$2:$E$98))))</f>
        <v>12749</v>
      </c>
      <c r="D11" s="48">
        <f>IF($B$4="Primary fires",SUMPRODUCT((Data!$A$2:$A$98=$A11)*(Data!$B$2:$B$98=D$5)*(Data!$C$2:$C$98)),IF($B$4="Fatalities",SUMPRODUCT((Data!$A$2:$A$98=$A11)*(Data!$B$2:$B$98=D$5)*(Data!$D$2:$D$98)),SUMPRODUCT((Data!$A$2:$A$98=$A11)*(Data!$B$2:$B$98=D$5)*(Data!$E$2:$E$98))))</f>
        <v>3613</v>
      </c>
      <c r="E11" s="48">
        <f>IF($B$4="Primary fires",SUMPRODUCT((Data!$A$2:$A$98=$A11)*(Data!$B$2:$B$98=E$5)*(Data!$C$2:$C$98)),IF($B$4="Fatalities",SUMPRODUCT((Data!$A$2:$A$98=$A11)*(Data!$B$2:$B$98=E$5)*(Data!$D$2:$D$98)),SUMPRODUCT((Data!$A$2:$A$98=$A11)*(Data!$B$2:$B$98=E$5)*(Data!$E$2:$E$98))))</f>
        <v>6193</v>
      </c>
      <c r="F11" s="48">
        <f>IF($B$4="Primary fires",SUMPRODUCT((Data!$A$2:$A$98=$A11)*(Data!$B$2:$B$98=F$5)*(Data!$C$2:$C$98)),IF($B$4="Fatalities",SUMPRODUCT((Data!$A$2:$A$98=$A11)*(Data!$B$2:$B$98=F$5)*(Data!$D$2:$D$98)),SUMPRODUCT((Data!$A$2:$A$98=$A11)*(Data!$B$2:$B$98=F$5)*(Data!$E$2:$E$98))))</f>
        <v>8821</v>
      </c>
      <c r="G11" s="50"/>
      <c r="H11" s="86">
        <f t="shared" si="1"/>
        <v>0.41</v>
      </c>
      <c r="I11" s="86">
        <f t="shared" ref="I11" si="2">ROUND(D11/$B11,2)</f>
        <v>0.12</v>
      </c>
      <c r="J11" s="86">
        <f t="shared" ref="J11" si="3">ROUND(E11/$B11,2)</f>
        <v>0.2</v>
      </c>
      <c r="K11" s="86">
        <f t="shared" ref="K11" si="4">ROUND(F11/$B11,2)</f>
        <v>0.28000000000000003</v>
      </c>
      <c r="L11" s="56"/>
      <c r="M11" s="56"/>
      <c r="N11" s="9"/>
      <c r="O11" s="48"/>
      <c r="P11" s="48"/>
      <c r="Q11" s="48"/>
      <c r="R11" s="48"/>
      <c r="S11" s="48"/>
      <c r="T11" s="48"/>
      <c r="U11" s="48"/>
      <c r="V11" s="48"/>
      <c r="W11" s="48"/>
      <c r="X11" s="48"/>
      <c r="Y11" s="48"/>
    </row>
    <row r="12" spans="1:25" ht="15.75" x14ac:dyDescent="0.25">
      <c r="A12" s="48" t="s">
        <v>21</v>
      </c>
      <c r="B12" s="47">
        <f>IF($B$4="Primary fires",SUMPRODUCT((Data!$A$2:$A$98=$A12)*(Data!$C$2:$C$98)),IF($B$4="Fatalities",SUMPRODUCT((Data!$A$2:$A$98=$A12)*(Data!$D$2:$D$98)),SUMPRODUCT((Data!$A$2:$A$98=$A12)*(Data!$E$2:$E$98))))</f>
        <v>30352</v>
      </c>
      <c r="C12" s="48">
        <f>IF($B$4="Primary fires",SUMPRODUCT((Data!$A$2:$A$98=$A12)*(Data!$B$2:$B$98=C$5)*(Data!$C$2:$C$98)),IF($B$4="Fatalities",SUMPRODUCT((Data!$A$2:$A$98=$A12)*(Data!$B$2:$B$98=C$5)*(Data!$D$2:$D$98)),SUMPRODUCT((Data!$A$2:$A$98=$A12)*(Data!$B$2:$B$98=C$5)*(Data!$E$2:$E$98))))</f>
        <v>12596</v>
      </c>
      <c r="D12" s="48">
        <f>IF($B$4="Primary fires",SUMPRODUCT((Data!$A$2:$A$98=$A12)*(Data!$B$2:$B$98=D$5)*(Data!$C$2:$C$98)),IF($B$4="Fatalities",SUMPRODUCT((Data!$A$2:$A$98=$A12)*(Data!$B$2:$B$98=D$5)*(Data!$D$2:$D$98)),SUMPRODUCT((Data!$A$2:$A$98=$A12)*(Data!$B$2:$B$98=D$5)*(Data!$E$2:$E$98))))</f>
        <v>3475</v>
      </c>
      <c r="E12" s="48">
        <f>IF($B$4="Primary fires",SUMPRODUCT((Data!$A$2:$A$98=$A12)*(Data!$B$2:$B$98=E$5)*(Data!$C$2:$C$98)),IF($B$4="Fatalities",SUMPRODUCT((Data!$A$2:$A$98=$A12)*(Data!$B$2:$B$98=E$5)*(Data!$D$2:$D$98)),SUMPRODUCT((Data!$A$2:$A$98=$A12)*(Data!$B$2:$B$98=E$5)*(Data!$E$2:$E$98))))</f>
        <v>6157</v>
      </c>
      <c r="F12" s="48">
        <f>IF($B$4="Primary fires",SUMPRODUCT((Data!$A$2:$A$98=$A12)*(Data!$B$2:$B$98=F$5)*(Data!$C$2:$C$98)),IF($B$4="Fatalities",SUMPRODUCT((Data!$A$2:$A$98=$A12)*(Data!$B$2:$B$98=F$5)*(Data!$D$2:$D$98)),SUMPRODUCT((Data!$A$2:$A$98=$A12)*(Data!$B$2:$B$98=F$5)*(Data!$E$2:$E$98))))</f>
        <v>8124</v>
      </c>
      <c r="G12" s="50"/>
      <c r="H12" s="86">
        <f t="shared" si="1"/>
        <v>0.41</v>
      </c>
      <c r="I12" s="86">
        <f t="shared" ref="I12" si="5">ROUND(D12/$B12,2)</f>
        <v>0.11</v>
      </c>
      <c r="J12" s="86">
        <f t="shared" ref="J12" si="6">ROUND(E12/$B12,2)</f>
        <v>0.2</v>
      </c>
      <c r="K12" s="86">
        <f t="shared" ref="K12" si="7">ROUND(F12/$B12,2)</f>
        <v>0.27</v>
      </c>
      <c r="L12" s="56"/>
      <c r="M12" s="56"/>
      <c r="N12" s="9"/>
      <c r="O12" s="56"/>
      <c r="P12" s="48"/>
      <c r="Q12" s="48"/>
      <c r="R12" s="48"/>
      <c r="S12" s="48"/>
      <c r="T12" s="48"/>
      <c r="U12" s="48"/>
      <c r="V12" s="48"/>
      <c r="W12" s="48"/>
      <c r="X12" s="48"/>
      <c r="Y12" s="48"/>
    </row>
    <row r="13" spans="1:25" ht="15.75" x14ac:dyDescent="0.25">
      <c r="A13" s="48" t="s">
        <v>22</v>
      </c>
      <c r="B13" s="47">
        <f>IF($B$4="Primary fires",SUMPRODUCT((Data!$A$2:$A$98=$A13)*(Data!$C$2:$C$98)),IF($B$4="Fatalities",SUMPRODUCT((Data!$A$2:$A$98=$A13)*(Data!$D$2:$D$98)),SUMPRODUCT((Data!$A$2:$A$98=$A13)*(Data!$E$2:$E$98))))</f>
        <v>30824</v>
      </c>
      <c r="C13" s="48">
        <f>IF($B$4="Primary fires",SUMPRODUCT((Data!$A$2:$A$98=$A13)*(Data!$B$2:$B$98=C$5)*(Data!$C$2:$C$98)),IF($B$4="Fatalities",SUMPRODUCT((Data!$A$2:$A$98=$A13)*(Data!$B$2:$B$98=C$5)*(Data!$D$2:$D$98)),SUMPRODUCT((Data!$A$2:$A$98=$A13)*(Data!$B$2:$B$98=C$5)*(Data!$E$2:$E$98))))</f>
        <v>13106</v>
      </c>
      <c r="D13" s="48">
        <f>IF($B$4="Primary fires",SUMPRODUCT((Data!$A$2:$A$98=$A13)*(Data!$B$2:$B$98=D$5)*(Data!$C$2:$C$98)),IF($B$4="Fatalities",SUMPRODUCT((Data!$A$2:$A$98=$A13)*(Data!$B$2:$B$98=D$5)*(Data!$D$2:$D$98)),SUMPRODUCT((Data!$A$2:$A$98=$A13)*(Data!$B$2:$B$98=D$5)*(Data!$E$2:$E$98))))</f>
        <v>3502</v>
      </c>
      <c r="E13" s="48">
        <f>IF($B$4="Primary fires",SUMPRODUCT((Data!$A$2:$A$98=$A13)*(Data!$B$2:$B$98=E$5)*(Data!$C$2:$C$98)),IF($B$4="Fatalities",SUMPRODUCT((Data!$A$2:$A$98=$A13)*(Data!$B$2:$B$98=E$5)*(Data!$D$2:$D$98)),SUMPRODUCT((Data!$A$2:$A$98=$A13)*(Data!$B$2:$B$98=E$5)*(Data!$E$2:$E$98))))</f>
        <v>6381</v>
      </c>
      <c r="F13" s="48">
        <f>IF($B$4="Primary fires",SUMPRODUCT((Data!$A$2:$A$98=$A13)*(Data!$B$2:$B$98=F$5)*(Data!$C$2:$C$98)),IF($B$4="Fatalities",SUMPRODUCT((Data!$A$2:$A$98=$A13)*(Data!$B$2:$B$98=F$5)*(Data!$D$2:$D$98)),SUMPRODUCT((Data!$A$2:$A$98=$A13)*(Data!$B$2:$B$98=F$5)*(Data!$E$2:$E$98))))</f>
        <v>7835</v>
      </c>
      <c r="G13" s="50"/>
      <c r="H13" s="86">
        <f t="shared" si="1"/>
        <v>0.43</v>
      </c>
      <c r="I13" s="86">
        <f t="shared" ref="I13" si="8">ROUND(D13/$B13,2)</f>
        <v>0.11</v>
      </c>
      <c r="J13" s="86">
        <f t="shared" ref="J13" si="9">ROUND(E13/$B13,2)</f>
        <v>0.21</v>
      </c>
      <c r="K13" s="86">
        <f t="shared" ref="K13" si="10">ROUND(F13/$B13,2)</f>
        <v>0.25</v>
      </c>
      <c r="L13" s="56"/>
      <c r="M13" s="56"/>
      <c r="N13" s="9"/>
      <c r="O13" s="56"/>
      <c r="P13" s="48"/>
      <c r="Q13" s="48"/>
      <c r="R13" s="48"/>
      <c r="S13" s="48"/>
      <c r="T13" s="48"/>
      <c r="U13" s="48"/>
      <c r="V13" s="48"/>
      <c r="W13" s="48"/>
      <c r="X13" s="48"/>
      <c r="Y13" s="48"/>
    </row>
    <row r="14" spans="1:25" ht="15.75" x14ac:dyDescent="0.25">
      <c r="A14" s="48" t="s">
        <v>24</v>
      </c>
      <c r="B14" s="47">
        <f>IF($B$4="Primary fires",SUMPRODUCT((Data!$A$2:$A$98=$A14)*(Data!$C$2:$C$98)),IF($B$4="Fatalities",SUMPRODUCT((Data!$A$2:$A$98=$A14)*(Data!$D$2:$D$98)),SUMPRODUCT((Data!$A$2:$A$98=$A14)*(Data!$E$2:$E$98))))</f>
        <v>29598</v>
      </c>
      <c r="C14" s="48">
        <f>IF($B$4="Primary fires",SUMPRODUCT((Data!$A$2:$A$98=$A14)*(Data!$B$2:$B$98=C$5)*(Data!$C$2:$C$98)),IF($B$4="Fatalities",SUMPRODUCT((Data!$A$2:$A$98=$A14)*(Data!$B$2:$B$98=C$5)*(Data!$D$2:$D$98)),SUMPRODUCT((Data!$A$2:$A$98=$A14)*(Data!$B$2:$B$98=C$5)*(Data!$E$2:$E$98))))</f>
        <v>12829</v>
      </c>
      <c r="D14" s="48">
        <f>IF($B$4="Primary fires",SUMPRODUCT((Data!$A$2:$A$98=$A14)*(Data!$B$2:$B$98=D$5)*(Data!$C$2:$C$98)),IF($B$4="Fatalities",SUMPRODUCT((Data!$A$2:$A$98=$A14)*(Data!$B$2:$B$98=D$5)*(Data!$D$2:$D$98)),SUMPRODUCT((Data!$A$2:$A$98=$A14)*(Data!$B$2:$B$98=D$5)*(Data!$E$2:$E$98))))</f>
        <v>3344</v>
      </c>
      <c r="E14" s="48">
        <f>IF($B$4="Primary fires",SUMPRODUCT((Data!$A$2:$A$98=$A14)*(Data!$B$2:$B$98=E$5)*(Data!$C$2:$C$98)),IF($B$4="Fatalities",SUMPRODUCT((Data!$A$2:$A$98=$A14)*(Data!$B$2:$B$98=E$5)*(Data!$D$2:$D$98)),SUMPRODUCT((Data!$A$2:$A$98=$A14)*(Data!$B$2:$B$98=E$5)*(Data!$E$2:$E$98))))</f>
        <v>5967</v>
      </c>
      <c r="F14" s="48">
        <f>IF($B$4="Primary fires",SUMPRODUCT((Data!$A$2:$A$98=$A14)*(Data!$B$2:$B$98=F$5)*(Data!$C$2:$C$98)),IF($B$4="Fatalities",SUMPRODUCT((Data!$A$2:$A$98=$A14)*(Data!$B$2:$B$98=F$5)*(Data!$D$2:$D$98)),SUMPRODUCT((Data!$A$2:$A$98=$A14)*(Data!$B$2:$B$98=F$5)*(Data!$E$2:$E$98))))</f>
        <v>7458</v>
      </c>
      <c r="G14" s="50"/>
      <c r="H14" s="86">
        <f t="shared" ref="H14" si="11">ROUND(C14/$B14,2)</f>
        <v>0.43</v>
      </c>
      <c r="I14" s="86">
        <f t="shared" ref="I14" si="12">ROUND(D14/$B14,2)</f>
        <v>0.11</v>
      </c>
      <c r="J14" s="86">
        <f t="shared" ref="J14" si="13">ROUND(E14/$B14,2)</f>
        <v>0.2</v>
      </c>
      <c r="K14" s="86">
        <f t="shared" ref="K14" si="14">ROUND(F14/$B14,2)</f>
        <v>0.25</v>
      </c>
      <c r="L14" s="56"/>
      <c r="M14" s="56"/>
      <c r="N14" s="9"/>
      <c r="O14" s="56"/>
      <c r="P14" s="48"/>
      <c r="Q14" s="48"/>
      <c r="R14" s="48"/>
      <c r="S14" s="48"/>
      <c r="T14" s="48"/>
      <c r="U14" s="48"/>
      <c r="V14" s="48"/>
      <c r="W14" s="48"/>
      <c r="X14" s="48"/>
      <c r="Y14" s="48"/>
    </row>
    <row r="15" spans="1:25" s="67" customFormat="1" ht="15.75" x14ac:dyDescent="0.25">
      <c r="A15" s="48" t="s">
        <v>29</v>
      </c>
      <c r="B15" s="47">
        <f>IF($B$4="Primary fires",SUMPRODUCT((Data!$A$2:$A$98=$A15)*(Data!$C$2:$C$98)),IF($B$4="Fatalities",SUMPRODUCT((Data!$A$2:$A$98=$A15)*(Data!$D$2:$D$98)),SUMPRODUCT((Data!$A$2:$A$98=$A15)*(Data!$E$2:$E$98))))</f>
        <v>28504</v>
      </c>
      <c r="C15" s="48">
        <f>IF($B$4="Primary fires",SUMPRODUCT((Data!$A$2:$A$98=$A15)*(Data!$B$2:$B$98=C$5)*(Data!$C$2:$C$98)),IF($B$4="Fatalities",SUMPRODUCT((Data!$A$2:$A$98=$A15)*(Data!$B$2:$B$98=C$5)*(Data!$D$2:$D$98)),SUMPRODUCT((Data!$A$2:$A$98=$A15)*(Data!$B$2:$B$98=C$5)*(Data!$E$2:$E$98))))</f>
        <v>12731</v>
      </c>
      <c r="D15" s="48">
        <f>IF($B$4="Primary fires",SUMPRODUCT((Data!$A$2:$A$98=$A15)*(Data!$B$2:$B$98=D$5)*(Data!$C$2:$C$98)),IF($B$4="Fatalities",SUMPRODUCT((Data!$A$2:$A$98=$A15)*(Data!$B$2:$B$98=D$5)*(Data!$D$2:$D$98)),SUMPRODUCT((Data!$A$2:$A$98=$A15)*(Data!$B$2:$B$98=D$5)*(Data!$E$2:$E$98))))</f>
        <v>3217</v>
      </c>
      <c r="E15" s="48">
        <f>IF($B$4="Primary fires",SUMPRODUCT((Data!$A$2:$A$98=$A15)*(Data!$B$2:$B$98=E$5)*(Data!$C$2:$C$98)),IF($B$4="Fatalities",SUMPRODUCT((Data!$A$2:$A$98=$A15)*(Data!$B$2:$B$98=E$5)*(Data!$D$2:$D$98)),SUMPRODUCT((Data!$A$2:$A$98=$A15)*(Data!$B$2:$B$98=E$5)*(Data!$E$2:$E$98))))</f>
        <v>5605</v>
      </c>
      <c r="F15" s="48">
        <f>IF($B$4="Primary fires",SUMPRODUCT((Data!$A$2:$A$98=$A15)*(Data!$B$2:$B$98=F$5)*(Data!$C$2:$C$98)),IF($B$4="Fatalities",SUMPRODUCT((Data!$A$2:$A$98=$A15)*(Data!$B$2:$B$98=F$5)*(Data!$D$2:$D$98)),SUMPRODUCT((Data!$A$2:$A$98=$A15)*(Data!$B$2:$B$98=F$5)*(Data!$E$2:$E$98))))</f>
        <v>6951</v>
      </c>
      <c r="G15" s="50"/>
      <c r="H15" s="86">
        <f t="shared" ref="H15" si="15">ROUND(C15/$B15,2)</f>
        <v>0.45</v>
      </c>
      <c r="I15" s="86">
        <f t="shared" ref="I15" si="16">ROUND(D15/$B15,2)</f>
        <v>0.11</v>
      </c>
      <c r="J15" s="86">
        <f t="shared" ref="J15" si="17">ROUND(E15/$B15,2)</f>
        <v>0.2</v>
      </c>
      <c r="K15" s="86">
        <f t="shared" ref="K15" si="18">ROUND(F15/$B15,2)</f>
        <v>0.24</v>
      </c>
      <c r="L15" s="48"/>
      <c r="M15" s="48"/>
      <c r="N15" s="48"/>
      <c r="O15" s="48"/>
      <c r="P15" s="48"/>
      <c r="Q15" s="48"/>
      <c r="R15" s="48"/>
      <c r="S15" s="48"/>
      <c r="T15" s="48"/>
      <c r="U15" s="48"/>
      <c r="V15" s="48"/>
      <c r="W15" s="48"/>
      <c r="X15" s="48"/>
      <c r="Y15" s="48"/>
    </row>
    <row r="16" spans="1:25" ht="15.75" x14ac:dyDescent="0.25">
      <c r="A16" s="48" t="s">
        <v>48</v>
      </c>
      <c r="B16" s="47">
        <f>IF($B$4="Primary fires",SUMPRODUCT((Data!$A$2:$A$98=$A16)*(Data!$C$2:$C$98)),IF($B$4="Fatalities",SUMPRODUCT((Data!$A$2:$A$98=$A16)*(Data!$D$2:$D$98)),SUMPRODUCT((Data!$A$2:$A$98=$A16)*(Data!$E$2:$E$98))))</f>
        <v>27019</v>
      </c>
      <c r="C16" s="48">
        <f>IF($B$4="Primary fires",SUMPRODUCT((Data!$A$2:$A$98=$A16)*(Data!$B$2:$B$98=C$5)*(Data!$C$2:$C$98)),IF($B$4="Fatalities",SUMPRODUCT((Data!$A$2:$A$98=$A16)*(Data!$B$2:$B$98=C$5)*(Data!$D$2:$D$98)),SUMPRODUCT((Data!$A$2:$A$98=$A16)*(Data!$B$2:$B$98=C$5)*(Data!$E$2:$E$98))))</f>
        <v>11655</v>
      </c>
      <c r="D16" s="48">
        <f>IF($B$4="Primary fires",SUMPRODUCT((Data!$A$2:$A$98=$A16)*(Data!$B$2:$B$98=D$5)*(Data!$C$2:$C$98)),IF($B$4="Fatalities",SUMPRODUCT((Data!$A$2:$A$98=$A16)*(Data!$B$2:$B$98=D$5)*(Data!$D$2:$D$98)),SUMPRODUCT((Data!$A$2:$A$98=$A16)*(Data!$B$2:$B$98=D$5)*(Data!$E$2:$E$98))))</f>
        <v>2970</v>
      </c>
      <c r="E16" s="48">
        <f>IF($B$4="Primary fires",SUMPRODUCT((Data!$A$2:$A$98=$A16)*(Data!$B$2:$B$98=E$5)*(Data!$C$2:$C$98)),IF($B$4="Fatalities",SUMPRODUCT((Data!$A$2:$A$98=$A16)*(Data!$B$2:$B$98=E$5)*(Data!$D$2:$D$98)),SUMPRODUCT((Data!$A$2:$A$98=$A16)*(Data!$B$2:$B$98=E$5)*(Data!$E$2:$E$98))))</f>
        <v>5592</v>
      </c>
      <c r="F16" s="48">
        <f>IF($B$4="Primary fires",SUMPRODUCT((Data!$A$2:$A$98=$A16)*(Data!$B$2:$B$98=F$5)*(Data!$C$2:$C$98)),IF($B$4="Fatalities",SUMPRODUCT((Data!$A$2:$A$98=$A16)*(Data!$B$2:$B$98=F$5)*(Data!$D$2:$D$98)),SUMPRODUCT((Data!$A$2:$A$98=$A16)*(Data!$B$2:$B$98=F$5)*(Data!$E$2:$E$98))))</f>
        <v>6802</v>
      </c>
      <c r="G16" s="50"/>
      <c r="H16" s="86">
        <f t="shared" ref="H16" si="19">ROUND(C16/$B16,2)</f>
        <v>0.43</v>
      </c>
      <c r="I16" s="86">
        <f t="shared" ref="I16" si="20">ROUND(D16/$B16,2)</f>
        <v>0.11</v>
      </c>
      <c r="J16" s="86">
        <f t="shared" ref="J16" si="21">ROUND(E16/$B16,2)</f>
        <v>0.21</v>
      </c>
      <c r="K16" s="86">
        <f t="shared" ref="K16" si="22">ROUND(F16/$B16,2)</f>
        <v>0.25</v>
      </c>
      <c r="L16" s="56"/>
      <c r="M16" s="56"/>
      <c r="N16" s="56"/>
      <c r="O16" s="56"/>
      <c r="P16" s="56"/>
      <c r="Q16" s="56"/>
      <c r="R16" s="56"/>
      <c r="S16" s="56"/>
      <c r="T16" s="56"/>
      <c r="U16" s="56"/>
      <c r="V16" s="56"/>
      <c r="W16" s="56"/>
      <c r="X16" s="56"/>
      <c r="Y16" s="56"/>
    </row>
    <row r="17" spans="1:25" ht="15.75" x14ac:dyDescent="0.25">
      <c r="A17" s="48" t="s">
        <v>59</v>
      </c>
      <c r="B17" s="47">
        <f>IF($B$4="Primary fires",SUMPRODUCT((Data!$A$2:$A$98=$A17)*(Data!$C$2:$C$98)),IF($B$4="Fatalities",SUMPRODUCT((Data!$A$2:$A$98=$A17)*(Data!$D$2:$D$98)),SUMPRODUCT((Data!$A$2:$A$98=$A17)*(Data!$E$2:$E$98))))</f>
        <v>27171</v>
      </c>
      <c r="C17" s="48">
        <f>IF($B$4="Primary fires",SUMPRODUCT((Data!$A$2:$A$98=$A17)*(Data!$B$2:$B$98=C$5)*(Data!$C$2:$C$98)),IF($B$4="Fatalities",SUMPRODUCT((Data!$A$2:$A$98=$A17)*(Data!$B$2:$B$98=C$5)*(Data!$D$2:$D$98)),SUMPRODUCT((Data!$A$2:$A$98=$A17)*(Data!$B$2:$B$98=C$5)*(Data!$E$2:$E$98))))</f>
        <v>12337</v>
      </c>
      <c r="D17" s="48">
        <f>IF($B$4="Primary fires",SUMPRODUCT((Data!$A$2:$A$98=$A17)*(Data!$B$2:$B$98=D$5)*(Data!$C$2:$C$98)),IF($B$4="Fatalities",SUMPRODUCT((Data!$A$2:$A$98=$A17)*(Data!$B$2:$B$98=D$5)*(Data!$D$2:$D$98)),SUMPRODUCT((Data!$A$2:$A$98=$A17)*(Data!$B$2:$B$98=D$5)*(Data!$E$2:$E$98))))</f>
        <v>3040</v>
      </c>
      <c r="E17" s="48">
        <f>IF($B$4="Primary fires",SUMPRODUCT((Data!$A$2:$A$98=$A17)*(Data!$B$2:$B$98=E$5)*(Data!$C$2:$C$98)),IF($B$4="Fatalities",SUMPRODUCT((Data!$A$2:$A$98=$A17)*(Data!$B$2:$B$98=E$5)*(Data!$D$2:$D$98)),SUMPRODUCT((Data!$A$2:$A$98=$A17)*(Data!$B$2:$B$98=E$5)*(Data!$E$2:$E$98))))</f>
        <v>5348</v>
      </c>
      <c r="F17" s="48">
        <f>IF($B$4="Primary fires",SUMPRODUCT((Data!$A$2:$A$98=$A17)*(Data!$B$2:$B$98=F$5)*(Data!$C$2:$C$98)),IF($B$4="Fatalities",SUMPRODUCT((Data!$A$2:$A$98=$A17)*(Data!$B$2:$B$98=F$5)*(Data!$D$2:$D$98)),SUMPRODUCT((Data!$A$2:$A$98=$A17)*(Data!$B$2:$B$98=F$5)*(Data!$E$2:$E$98))))</f>
        <v>6446</v>
      </c>
      <c r="G17" s="50"/>
      <c r="H17" s="86">
        <f t="shared" ref="H17:H19" si="23">ROUND(C17/$B17,2)</f>
        <v>0.45</v>
      </c>
      <c r="I17" s="86">
        <f t="shared" ref="I17:I19" si="24">ROUND(D17/$B17,2)</f>
        <v>0.11</v>
      </c>
      <c r="J17" s="86">
        <f t="shared" ref="J17:J19" si="25">ROUND(E17/$B17,2)</f>
        <v>0.2</v>
      </c>
      <c r="K17" s="86">
        <f t="shared" ref="K17:K19" si="26">ROUND(F17/$B17,2)</f>
        <v>0.24</v>
      </c>
      <c r="L17" s="56"/>
      <c r="M17" s="56"/>
      <c r="N17" s="56"/>
      <c r="O17" s="56"/>
      <c r="P17" s="56"/>
      <c r="Q17" s="56"/>
      <c r="R17" s="56"/>
      <c r="S17" s="56"/>
      <c r="T17" s="56"/>
      <c r="U17" s="56"/>
      <c r="V17" s="56"/>
      <c r="W17" s="56"/>
      <c r="X17" s="56"/>
      <c r="Y17" s="56"/>
    </row>
    <row r="18" spans="1:25" ht="15.75" x14ac:dyDescent="0.25">
      <c r="A18" s="48" t="s">
        <v>60</v>
      </c>
      <c r="B18" s="47">
        <f>IF($B$4="Primary fires",SUMPRODUCT((Data!$A$2:$A$98=$A18)*(Data!$C$2:$C$98)),IF($B$4="Fatalities",SUMPRODUCT((Data!$A$2:$A$98=$A18)*(Data!$D$2:$D$98)),SUMPRODUCT((Data!$A$2:$A$98=$A18)*(Data!$E$2:$E$98))))</f>
        <v>26835</v>
      </c>
      <c r="C18" s="48">
        <f>IF($B$4="Primary fires",SUMPRODUCT((Data!$A$2:$A$98=$A18)*(Data!$B$2:$B$98=C$5)*(Data!$C$2:$C$98)),IF($B$4="Fatalities",SUMPRODUCT((Data!$A$2:$A$98=$A18)*(Data!$B$2:$B$98=C$5)*(Data!$D$2:$D$98)),SUMPRODUCT((Data!$A$2:$A$98=$A18)*(Data!$B$2:$B$98=C$5)*(Data!$E$2:$E$98))))</f>
        <v>12266</v>
      </c>
      <c r="D18" s="48">
        <f>IF($B$4="Primary fires",SUMPRODUCT((Data!$A$2:$A$98=$A18)*(Data!$B$2:$B$98=D$5)*(Data!$C$2:$C$98)),IF($B$4="Fatalities",SUMPRODUCT((Data!$A$2:$A$98=$A18)*(Data!$B$2:$B$98=D$5)*(Data!$D$2:$D$98)),SUMPRODUCT((Data!$A$2:$A$98=$A18)*(Data!$B$2:$B$98=D$5)*(Data!$E$2:$E$98))))</f>
        <v>2865</v>
      </c>
      <c r="E18" s="48">
        <f>IF($B$4="Primary fires",SUMPRODUCT((Data!$A$2:$A$98=$A18)*(Data!$B$2:$B$98=E$5)*(Data!$C$2:$C$98)),IF($B$4="Fatalities",SUMPRODUCT((Data!$A$2:$A$98=$A18)*(Data!$B$2:$B$98=E$5)*(Data!$D$2:$D$98)),SUMPRODUCT((Data!$A$2:$A$98=$A18)*(Data!$B$2:$B$98=E$5)*(Data!$E$2:$E$98))))</f>
        <v>5010</v>
      </c>
      <c r="F18" s="48">
        <f>IF($B$4="Primary fires",SUMPRODUCT((Data!$A$2:$A$98=$A18)*(Data!$B$2:$B$98=F$5)*(Data!$C$2:$C$98)),IF($B$4="Fatalities",SUMPRODUCT((Data!$A$2:$A$98=$A18)*(Data!$B$2:$B$98=F$5)*(Data!$D$2:$D$98)),SUMPRODUCT((Data!$A$2:$A$98=$A18)*(Data!$B$2:$B$98=F$5)*(Data!$E$2:$E$98))))</f>
        <v>6694</v>
      </c>
      <c r="G18" s="50"/>
      <c r="H18" s="86">
        <f t="shared" si="23"/>
        <v>0.46</v>
      </c>
      <c r="I18" s="86">
        <f t="shared" si="24"/>
        <v>0.11</v>
      </c>
      <c r="J18" s="86">
        <f t="shared" si="25"/>
        <v>0.19</v>
      </c>
      <c r="K18" s="86">
        <f t="shared" si="26"/>
        <v>0.25</v>
      </c>
      <c r="L18" s="56"/>
      <c r="M18" s="56"/>
      <c r="N18" s="56"/>
      <c r="O18" s="56"/>
      <c r="P18" s="56"/>
      <c r="Q18" s="56"/>
      <c r="R18" s="56"/>
      <c r="S18" s="56"/>
      <c r="T18" s="56"/>
      <c r="U18" s="56"/>
      <c r="V18" s="56"/>
      <c r="W18" s="56"/>
      <c r="X18" s="56"/>
      <c r="Y18" s="56"/>
    </row>
    <row r="19" spans="1:25" ht="15.75" x14ac:dyDescent="0.25">
      <c r="A19" s="48" t="s">
        <v>61</v>
      </c>
      <c r="B19" s="47">
        <f>IF($B$4="Primary fires",SUMPRODUCT((Data!$A$2:$A$98=$A19)*(Data!$C$2:$C$98)),IF($B$4="Fatalities",SUMPRODUCT((Data!$A$2:$A$98=$A19)*(Data!$D$2:$D$98)),SUMPRODUCT((Data!$A$2:$A$98=$A19)*(Data!$E$2:$E$98))))</f>
        <v>25588</v>
      </c>
      <c r="C19" s="48">
        <f>IF($B$4="Primary fires",SUMPRODUCT((Data!$A$2:$A$98=$A19)*(Data!$B$2:$B$98=C$5)*(Data!$C$2:$C$98)),IF($B$4="Fatalities",SUMPRODUCT((Data!$A$2:$A$98=$A19)*(Data!$B$2:$B$98=C$5)*(Data!$D$2:$D$98)),SUMPRODUCT((Data!$A$2:$A$98=$A19)*(Data!$B$2:$B$98=C$5)*(Data!$E$2:$E$98))))</f>
        <v>11990</v>
      </c>
      <c r="D19" s="48">
        <f>IF($B$4="Primary fires",SUMPRODUCT((Data!$A$2:$A$98=$A19)*(Data!$B$2:$B$98=D$5)*(Data!$C$2:$C$98)),IF($B$4="Fatalities",SUMPRODUCT((Data!$A$2:$A$98=$A19)*(Data!$B$2:$B$98=D$5)*(Data!$D$2:$D$98)),SUMPRODUCT((Data!$A$2:$A$98=$A19)*(Data!$B$2:$B$98=D$5)*(Data!$E$2:$E$98))))</f>
        <v>2808</v>
      </c>
      <c r="E19" s="48">
        <f>IF($B$4="Primary fires",SUMPRODUCT((Data!$A$2:$A$98=$A19)*(Data!$B$2:$B$98=E$5)*(Data!$C$2:$C$98)),IF($B$4="Fatalities",SUMPRODUCT((Data!$A$2:$A$98=$A19)*(Data!$B$2:$B$98=E$5)*(Data!$D$2:$D$98)),SUMPRODUCT((Data!$A$2:$A$98=$A19)*(Data!$B$2:$B$98=E$5)*(Data!$E$2:$E$98))))</f>
        <v>4712</v>
      </c>
      <c r="F19" s="48">
        <f>IF($B$4="Primary fires",SUMPRODUCT((Data!$A$2:$A$98=$A19)*(Data!$B$2:$B$98=F$5)*(Data!$C$2:$C$98)),IF($B$4="Fatalities",SUMPRODUCT((Data!$A$2:$A$98=$A19)*(Data!$B$2:$B$98=F$5)*(Data!$D$2:$D$98)),SUMPRODUCT((Data!$A$2:$A$98=$A19)*(Data!$B$2:$B$98=F$5)*(Data!$E$2:$E$98))))</f>
        <v>6078</v>
      </c>
      <c r="G19" s="50"/>
      <c r="H19" s="86">
        <f t="shared" si="23"/>
        <v>0.47</v>
      </c>
      <c r="I19" s="86">
        <f t="shared" si="24"/>
        <v>0.11</v>
      </c>
      <c r="J19" s="86">
        <f t="shared" si="25"/>
        <v>0.18</v>
      </c>
      <c r="K19" s="86">
        <f t="shared" si="26"/>
        <v>0.24</v>
      </c>
      <c r="L19" s="56"/>
      <c r="M19" s="56"/>
      <c r="N19" s="56"/>
      <c r="O19" s="56"/>
      <c r="P19" s="56"/>
      <c r="Q19" s="56"/>
      <c r="R19" s="56"/>
      <c r="S19" s="56"/>
      <c r="T19" s="56"/>
      <c r="U19" s="56"/>
      <c r="V19" s="56"/>
      <c r="W19" s="56"/>
      <c r="X19" s="56"/>
      <c r="Y19" s="56"/>
    </row>
    <row r="20" spans="1:25" ht="16.5" thickBot="1" x14ac:dyDescent="0.3">
      <c r="A20" s="52" t="s">
        <v>86</v>
      </c>
      <c r="B20" s="51">
        <f>IF($B$4="Primary fires",SUMPRODUCT((Data!$A$2:$A$98=$A20)*(Data!$C$2:$C$98)),IF($B$4="Fatalities",SUMPRODUCT((Data!$A$2:$A$98=$A20)*(Data!$D$2:$D$98)),SUMPRODUCT((Data!$A$2:$A$98=$A20)*(Data!$E$2:$E$98))))</f>
        <v>25334</v>
      </c>
      <c r="C20" s="52">
        <f>IF($B$4="Primary fires",SUMPRODUCT((Data!$A$2:$A$98=$A20)*(Data!$B$2:$B$98=C$5)*(Data!$C$2:$C$98)),IF($B$4="Fatalities",SUMPRODUCT((Data!$A$2:$A$98=$A20)*(Data!$B$2:$B$98=C$5)*(Data!$D$2:$D$98)),SUMPRODUCT((Data!$A$2:$A$98=$A20)*(Data!$B$2:$B$98=C$5)*(Data!$E$2:$E$98))))</f>
        <v>12090</v>
      </c>
      <c r="D20" s="52">
        <f>IF($B$4="Primary fires",SUMPRODUCT((Data!$A$2:$A$98=$A20)*(Data!$B$2:$B$98=D$5)*(Data!$C$2:$C$98)),IF($B$4="Fatalities",SUMPRODUCT((Data!$A$2:$A$98=$A20)*(Data!$B$2:$B$98=D$5)*(Data!$D$2:$D$98)),SUMPRODUCT((Data!$A$2:$A$98=$A20)*(Data!$B$2:$B$98=D$5)*(Data!$E$2:$E$98))))</f>
        <v>2567</v>
      </c>
      <c r="E20" s="52">
        <f>IF($B$4="Primary fires",SUMPRODUCT((Data!$A$2:$A$98=$A20)*(Data!$B$2:$B$98=E$5)*(Data!$C$2:$C$98)),IF($B$4="Fatalities",SUMPRODUCT((Data!$A$2:$A$98=$A20)*(Data!$B$2:$B$98=E$5)*(Data!$D$2:$D$98)),SUMPRODUCT((Data!$A$2:$A$98=$A20)*(Data!$B$2:$B$98=E$5)*(Data!$E$2:$E$98))))</f>
        <v>4700</v>
      </c>
      <c r="F20" s="52">
        <f>IF($B$4="Primary fires",SUMPRODUCT((Data!$A$2:$A$98=$A20)*(Data!$B$2:$B$98=F$5)*(Data!$C$2:$C$98)),IF($B$4="Fatalities",SUMPRODUCT((Data!$A$2:$A$98=$A20)*(Data!$B$2:$B$98=F$5)*(Data!$D$2:$D$98)),SUMPRODUCT((Data!$A$2:$A$98=$A20)*(Data!$B$2:$B$98=F$5)*(Data!$E$2:$E$98))))</f>
        <v>5977</v>
      </c>
      <c r="G20" s="53"/>
      <c r="H20" s="87">
        <f t="shared" ref="H20" si="27">ROUND(C20/$B20,2)</f>
        <v>0.48</v>
      </c>
      <c r="I20" s="87">
        <f t="shared" ref="I20" si="28">ROUND(D20/$B20,2)</f>
        <v>0.1</v>
      </c>
      <c r="J20" s="87">
        <f t="shared" ref="J20" si="29">ROUND(E20/$B20,2)</f>
        <v>0.19</v>
      </c>
      <c r="K20" s="87">
        <f t="shared" ref="K20" si="30">ROUND(F20/$B20,2)</f>
        <v>0.24</v>
      </c>
      <c r="L20" s="56"/>
      <c r="M20" s="56"/>
      <c r="N20" s="56"/>
      <c r="O20" s="56"/>
      <c r="P20" s="56"/>
      <c r="Q20" s="56"/>
      <c r="R20" s="56"/>
      <c r="S20" s="56"/>
      <c r="T20" s="56"/>
      <c r="U20" s="56"/>
      <c r="V20" s="56"/>
      <c r="W20" s="56"/>
      <c r="X20" s="56"/>
      <c r="Y20" s="56"/>
    </row>
    <row r="21" spans="1:25" x14ac:dyDescent="0.2">
      <c r="A21" s="56"/>
      <c r="B21" s="56"/>
      <c r="C21" s="48"/>
      <c r="D21" s="48"/>
      <c r="E21" s="48"/>
      <c r="F21" s="48"/>
      <c r="G21" s="56"/>
      <c r="H21" s="56"/>
      <c r="I21" s="56"/>
      <c r="J21" s="56"/>
      <c r="K21" s="56"/>
      <c r="L21" s="56"/>
      <c r="M21" s="56"/>
      <c r="N21" s="56"/>
      <c r="O21" s="56"/>
      <c r="P21" s="56"/>
      <c r="Q21" s="56"/>
      <c r="R21" s="56"/>
      <c r="S21" s="56"/>
      <c r="T21" s="56"/>
      <c r="U21" s="56"/>
      <c r="V21" s="56"/>
      <c r="W21" s="56"/>
      <c r="X21" s="56"/>
      <c r="Y21" s="56"/>
    </row>
    <row r="22" spans="1:25" x14ac:dyDescent="0.2">
      <c r="A22" s="56"/>
      <c r="B22" s="56"/>
      <c r="C22" s="48"/>
      <c r="D22" s="48"/>
      <c r="E22" s="48"/>
      <c r="F22" s="48"/>
      <c r="G22" s="56"/>
      <c r="H22" s="56"/>
      <c r="I22" s="56"/>
      <c r="J22" s="56"/>
      <c r="K22" s="56"/>
      <c r="L22" s="56"/>
      <c r="M22" s="56"/>
      <c r="N22" s="56"/>
      <c r="O22" s="56"/>
      <c r="P22" s="56"/>
      <c r="Q22" s="56"/>
      <c r="R22" s="56"/>
      <c r="S22" s="56"/>
      <c r="T22" s="56"/>
      <c r="U22" s="56"/>
      <c r="V22" s="56"/>
      <c r="W22" s="56"/>
      <c r="X22" s="56"/>
      <c r="Y22" s="56"/>
    </row>
    <row r="23" spans="1:25" x14ac:dyDescent="0.2">
      <c r="A23" s="56"/>
      <c r="B23" s="56"/>
      <c r="C23" s="48"/>
      <c r="D23" s="48"/>
      <c r="E23" s="48"/>
      <c r="F23" s="48"/>
      <c r="G23" s="56"/>
      <c r="H23" s="56"/>
      <c r="I23" s="56"/>
      <c r="J23" s="56"/>
      <c r="K23" s="56"/>
      <c r="L23" s="56"/>
      <c r="M23" s="56"/>
      <c r="N23" s="56"/>
      <c r="O23" s="56"/>
      <c r="P23" s="56"/>
      <c r="Q23" s="56"/>
      <c r="R23" s="56"/>
      <c r="S23" s="56"/>
      <c r="T23" s="56"/>
      <c r="U23" s="56"/>
      <c r="V23" s="56"/>
      <c r="W23" s="56"/>
      <c r="X23" s="56"/>
      <c r="Y23" s="56"/>
    </row>
  </sheetData>
  <mergeCells count="2">
    <mergeCell ref="B4:F4"/>
    <mergeCell ref="H4:K4"/>
  </mergeCells>
  <phoneticPr fontId="1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2E85-C718-42A8-BBC0-52441777F0F0}">
  <sheetPr codeName="Sheet6"/>
  <dimension ref="A1:Y47"/>
  <sheetViews>
    <sheetView showGridLines="0" zoomScaleNormal="100" workbookViewId="0">
      <pane ySplit="4" topLeftCell="A5" activePane="bottomLeft" state="frozen"/>
      <selection pane="bottomLeft"/>
    </sheetView>
  </sheetViews>
  <sheetFormatPr defaultColWidth="9.140625" defaultRowHeight="15" x14ac:dyDescent="0.2"/>
  <cols>
    <col min="1" max="1" width="10.5703125" style="57" customWidth="1"/>
    <col min="2" max="2" width="14.140625" style="57" customWidth="1"/>
    <col min="3" max="6" width="13.42578125" style="57" customWidth="1"/>
    <col min="7" max="7" width="6.42578125" style="57" customWidth="1"/>
    <col min="8" max="11" width="13.42578125" style="57" customWidth="1"/>
    <col min="12" max="12" width="9.140625" style="57"/>
    <col min="13" max="13" width="18.85546875" style="57" hidden="1" customWidth="1"/>
    <col min="14" max="16384" width="9.140625" style="57"/>
  </cols>
  <sheetData>
    <row r="1" spans="1:25" ht="18.75" x14ac:dyDescent="0.2">
      <c r="A1" s="55" t="s">
        <v>98</v>
      </c>
      <c r="B1" s="55"/>
      <c r="C1" s="55"/>
      <c r="D1" s="55"/>
      <c r="E1" s="55"/>
      <c r="F1" s="55"/>
      <c r="G1" s="55"/>
      <c r="H1" s="55"/>
      <c r="I1" s="55"/>
      <c r="J1" s="55"/>
      <c r="K1" s="55"/>
      <c r="L1" s="55"/>
      <c r="M1" s="55"/>
      <c r="N1" s="55"/>
      <c r="O1" s="55"/>
      <c r="P1" s="55"/>
      <c r="Q1" s="55"/>
      <c r="R1" s="56"/>
      <c r="S1" s="56"/>
      <c r="T1" s="56"/>
      <c r="U1" s="56"/>
      <c r="V1" s="56"/>
      <c r="W1" s="56"/>
      <c r="X1" s="56"/>
      <c r="Y1" s="56"/>
    </row>
    <row r="2" spans="1:25" ht="28.5" customHeight="1" x14ac:dyDescent="0.25">
      <c r="A2" s="59" t="s">
        <v>99</v>
      </c>
      <c r="C2" s="56"/>
      <c r="D2" s="56"/>
      <c r="E2" s="56"/>
      <c r="F2" s="56"/>
      <c r="G2" s="56"/>
      <c r="H2" s="56"/>
      <c r="I2" s="56"/>
      <c r="J2" s="56"/>
      <c r="K2" s="56"/>
      <c r="L2" s="56"/>
      <c r="M2" s="56"/>
      <c r="N2" s="56"/>
      <c r="O2" s="56"/>
      <c r="P2" s="56"/>
      <c r="Q2" s="56"/>
      <c r="R2" s="56"/>
      <c r="S2" s="56"/>
      <c r="T2" s="56"/>
      <c r="U2" s="56"/>
      <c r="V2" s="56"/>
      <c r="W2" s="56"/>
      <c r="X2" s="56"/>
      <c r="Y2" s="56"/>
    </row>
    <row r="3" spans="1:25" ht="15" customHeight="1" thickBot="1" x14ac:dyDescent="0.3">
      <c r="A3" s="68" t="s">
        <v>15</v>
      </c>
      <c r="C3" s="68"/>
      <c r="D3" s="56"/>
      <c r="E3" s="56"/>
      <c r="F3" s="56"/>
      <c r="G3" s="56"/>
      <c r="H3" s="69"/>
      <c r="I3" s="69"/>
      <c r="J3" s="69" t="s">
        <v>8</v>
      </c>
      <c r="K3" s="69"/>
      <c r="L3" s="56"/>
      <c r="M3" s="56"/>
      <c r="N3" s="56"/>
      <c r="O3" s="56"/>
      <c r="P3" s="56"/>
      <c r="Q3" s="56"/>
      <c r="R3" s="56"/>
      <c r="S3" s="56"/>
      <c r="T3" s="56"/>
      <c r="U3" s="56"/>
      <c r="V3" s="56"/>
      <c r="W3" s="56"/>
      <c r="X3" s="56"/>
      <c r="Y3" s="56"/>
    </row>
    <row r="4" spans="1:25" s="65" customFormat="1" ht="60.75" thickBot="1" x14ac:dyDescent="0.25">
      <c r="A4" s="60" t="s">
        <v>6</v>
      </c>
      <c r="B4" s="61" t="s">
        <v>7</v>
      </c>
      <c r="C4" s="62" t="s">
        <v>25</v>
      </c>
      <c r="D4" s="62" t="s">
        <v>27</v>
      </c>
      <c r="E4" s="62" t="s">
        <v>26</v>
      </c>
      <c r="F4" s="62" t="s">
        <v>23</v>
      </c>
      <c r="G4" s="62"/>
      <c r="H4" s="62" t="s">
        <v>25</v>
      </c>
      <c r="I4" s="62" t="s">
        <v>27</v>
      </c>
      <c r="J4" s="62" t="s">
        <v>26</v>
      </c>
      <c r="K4" s="62" t="s">
        <v>23</v>
      </c>
      <c r="L4" s="63"/>
      <c r="M4" s="63"/>
      <c r="N4" s="64"/>
      <c r="O4" s="64"/>
      <c r="P4" s="64"/>
      <c r="Q4" s="64"/>
      <c r="R4" s="64"/>
      <c r="S4" s="64"/>
      <c r="T4" s="64"/>
      <c r="U4" s="64"/>
      <c r="V4" s="64"/>
      <c r="W4" s="64"/>
      <c r="X4" s="64"/>
      <c r="Y4" s="64"/>
    </row>
    <row r="5" spans="1:25" ht="15.75" x14ac:dyDescent="0.25">
      <c r="A5" s="45" t="s">
        <v>1</v>
      </c>
      <c r="B5" s="44">
        <f>FIRE0702_working!B6</f>
        <v>36611</v>
      </c>
      <c r="C5" s="45">
        <f>FIRE0702_working!C6</f>
        <v>13019</v>
      </c>
      <c r="D5" s="45">
        <f>FIRE0702_working!D6</f>
        <v>3741</v>
      </c>
      <c r="E5" s="45">
        <f>FIRE0702_working!E6</f>
        <v>6647</v>
      </c>
      <c r="F5" s="45">
        <f>FIRE0702_working!F6</f>
        <v>13204</v>
      </c>
      <c r="G5" s="70"/>
      <c r="H5" s="88">
        <f>FIRE0702_working!H6</f>
        <v>0.36</v>
      </c>
      <c r="I5" s="88">
        <f>FIRE0702_working!I6</f>
        <v>0.1</v>
      </c>
      <c r="J5" s="88">
        <f>FIRE0702_working!J6</f>
        <v>0.18</v>
      </c>
      <c r="K5" s="88">
        <f>FIRE0702_working!K6</f>
        <v>0.36</v>
      </c>
      <c r="L5" s="56"/>
      <c r="M5" s="56"/>
      <c r="N5" s="9"/>
      <c r="O5" s="46"/>
      <c r="P5" s="46"/>
      <c r="Q5" s="46"/>
      <c r="R5" s="46"/>
      <c r="S5" s="46"/>
      <c r="T5" s="66"/>
      <c r="U5" s="66"/>
      <c r="V5" s="66"/>
      <c r="W5" s="66"/>
      <c r="X5" s="48"/>
      <c r="Y5" s="48"/>
    </row>
    <row r="6" spans="1:25" ht="15.75" x14ac:dyDescent="0.25">
      <c r="A6" s="48" t="s">
        <v>3</v>
      </c>
      <c r="B6" s="47">
        <f>FIRE0702_working!B7</f>
        <v>35417</v>
      </c>
      <c r="C6" s="48">
        <f>FIRE0702_working!C7</f>
        <v>12818</v>
      </c>
      <c r="D6" s="48">
        <f>FIRE0702_working!D7</f>
        <v>3801</v>
      </c>
      <c r="E6" s="48">
        <f>FIRE0702_working!E7</f>
        <v>6763</v>
      </c>
      <c r="F6" s="48">
        <f>FIRE0702_working!F7</f>
        <v>12035</v>
      </c>
      <c r="G6" s="64"/>
      <c r="H6" s="89">
        <f>FIRE0702_working!H7</f>
        <v>0.36</v>
      </c>
      <c r="I6" s="89">
        <f>FIRE0702_working!I7</f>
        <v>0.11</v>
      </c>
      <c r="J6" s="89">
        <f>FIRE0702_working!J7</f>
        <v>0.19</v>
      </c>
      <c r="K6" s="89">
        <f>FIRE0702_working!K7</f>
        <v>0.34</v>
      </c>
      <c r="L6" s="56"/>
      <c r="M6" s="49"/>
      <c r="N6" s="9"/>
      <c r="O6" s="46"/>
      <c r="P6" s="46"/>
      <c r="Q6" s="46"/>
      <c r="R6" s="46"/>
      <c r="S6" s="46"/>
      <c r="T6" s="66"/>
      <c r="U6" s="66"/>
      <c r="V6" s="66"/>
      <c r="W6" s="66"/>
      <c r="X6" s="48"/>
      <c r="Y6" s="48"/>
    </row>
    <row r="7" spans="1:25" ht="15.75" x14ac:dyDescent="0.25">
      <c r="A7" s="48" t="s">
        <v>2</v>
      </c>
      <c r="B7" s="47">
        <f>FIRE0702_working!B8</f>
        <v>33301</v>
      </c>
      <c r="C7" s="48">
        <f>FIRE0702_working!C8</f>
        <v>12851</v>
      </c>
      <c r="D7" s="48">
        <f>FIRE0702_working!D8</f>
        <v>3584</v>
      </c>
      <c r="E7" s="48">
        <f>FIRE0702_working!E8</f>
        <v>6554</v>
      </c>
      <c r="F7" s="48">
        <f>FIRE0702_working!F8</f>
        <v>10312</v>
      </c>
      <c r="G7" s="64"/>
      <c r="H7" s="89">
        <f>FIRE0702_working!H8</f>
        <v>0.39</v>
      </c>
      <c r="I7" s="89">
        <f>FIRE0702_working!I8</f>
        <v>0.11</v>
      </c>
      <c r="J7" s="89">
        <f>FIRE0702_working!J8</f>
        <v>0.2</v>
      </c>
      <c r="K7" s="89">
        <f>FIRE0702_working!K8</f>
        <v>0.31</v>
      </c>
      <c r="L7" s="56"/>
      <c r="M7" s="49"/>
      <c r="N7" s="9"/>
      <c r="O7" s="46"/>
      <c r="P7" s="46"/>
      <c r="Q7" s="46"/>
      <c r="R7" s="46"/>
      <c r="S7" s="46"/>
      <c r="T7" s="66"/>
      <c r="U7" s="66"/>
      <c r="V7" s="66"/>
      <c r="W7" s="66"/>
      <c r="X7" s="48"/>
      <c r="Y7" s="48"/>
    </row>
    <row r="8" spans="1:25" ht="15.75" x14ac:dyDescent="0.25">
      <c r="A8" s="48" t="s">
        <v>4</v>
      </c>
      <c r="B8" s="47">
        <f>FIRE0702_working!B9</f>
        <v>31911</v>
      </c>
      <c r="C8" s="48">
        <f>FIRE0702_working!C9</f>
        <v>12235</v>
      </c>
      <c r="D8" s="48">
        <f>FIRE0702_working!D9</f>
        <v>3483</v>
      </c>
      <c r="E8" s="48">
        <f>FIRE0702_working!E9</f>
        <v>6408</v>
      </c>
      <c r="F8" s="48">
        <f>FIRE0702_working!F9</f>
        <v>9785</v>
      </c>
      <c r="G8" s="64"/>
      <c r="H8" s="89">
        <f>FIRE0702_working!H9</f>
        <v>0.38</v>
      </c>
      <c r="I8" s="89">
        <f>FIRE0702_working!I9</f>
        <v>0.11</v>
      </c>
      <c r="J8" s="89">
        <f>FIRE0702_working!J9</f>
        <v>0.2</v>
      </c>
      <c r="K8" s="89">
        <f>FIRE0702_working!K9</f>
        <v>0.31</v>
      </c>
      <c r="L8" s="56"/>
      <c r="M8" s="49"/>
      <c r="N8" s="9"/>
      <c r="O8" s="46"/>
      <c r="P8" s="46"/>
      <c r="Q8" s="46"/>
      <c r="R8" s="46"/>
      <c r="S8" s="46"/>
      <c r="T8" s="66"/>
      <c r="U8" s="66"/>
      <c r="V8" s="66"/>
      <c r="W8" s="66"/>
      <c r="X8" s="48"/>
      <c r="Y8" s="48"/>
    </row>
    <row r="9" spans="1:25" ht="15.75" x14ac:dyDescent="0.25">
      <c r="A9" s="48" t="s">
        <v>5</v>
      </c>
      <c r="B9" s="47">
        <f>FIRE0702_working!B10</f>
        <v>31331</v>
      </c>
      <c r="C9" s="48">
        <f>FIRE0702_working!C10</f>
        <v>12564</v>
      </c>
      <c r="D9" s="48">
        <f>FIRE0702_working!D10</f>
        <v>3327</v>
      </c>
      <c r="E9" s="48">
        <f>FIRE0702_working!E10</f>
        <v>6180</v>
      </c>
      <c r="F9" s="48">
        <f>FIRE0702_working!F10</f>
        <v>9260</v>
      </c>
      <c r="G9" s="64"/>
      <c r="H9" s="89">
        <f>FIRE0702_working!H10</f>
        <v>0.4</v>
      </c>
      <c r="I9" s="89">
        <f>FIRE0702_working!I10</f>
        <v>0.11</v>
      </c>
      <c r="J9" s="89">
        <f>FIRE0702_working!J10</f>
        <v>0.2</v>
      </c>
      <c r="K9" s="89">
        <f>FIRE0702_working!K10</f>
        <v>0.3</v>
      </c>
      <c r="L9" s="56"/>
      <c r="M9" s="47"/>
      <c r="N9" s="9"/>
      <c r="O9" s="46"/>
      <c r="P9" s="46"/>
      <c r="Q9" s="46"/>
      <c r="R9" s="46"/>
      <c r="S9" s="46"/>
      <c r="T9" s="66"/>
      <c r="U9" s="66"/>
      <c r="V9" s="66"/>
      <c r="W9" s="66"/>
      <c r="X9" s="48"/>
      <c r="Y9" s="48"/>
    </row>
    <row r="10" spans="1:25" ht="15.75" x14ac:dyDescent="0.25">
      <c r="A10" s="48" t="s">
        <v>13</v>
      </c>
      <c r="B10" s="47">
        <f>FIRE0702_working!B11</f>
        <v>31376</v>
      </c>
      <c r="C10" s="48">
        <f>FIRE0702_working!C11</f>
        <v>12749</v>
      </c>
      <c r="D10" s="48">
        <f>FIRE0702_working!D11</f>
        <v>3613</v>
      </c>
      <c r="E10" s="48">
        <f>FIRE0702_working!E11</f>
        <v>6193</v>
      </c>
      <c r="F10" s="48">
        <f>FIRE0702_working!F11</f>
        <v>8821</v>
      </c>
      <c r="G10" s="50"/>
      <c r="H10" s="89">
        <f>FIRE0702_working!H11</f>
        <v>0.41</v>
      </c>
      <c r="I10" s="89">
        <f>FIRE0702_working!I11</f>
        <v>0.12</v>
      </c>
      <c r="J10" s="89">
        <f>FIRE0702_working!J11</f>
        <v>0.2</v>
      </c>
      <c r="K10" s="89">
        <f>FIRE0702_working!K11</f>
        <v>0.28000000000000003</v>
      </c>
      <c r="L10" s="56"/>
      <c r="M10" s="56"/>
      <c r="N10" s="9"/>
      <c r="O10" s="46"/>
      <c r="P10" s="48"/>
      <c r="Q10" s="48"/>
      <c r="R10" s="48"/>
      <c r="S10" s="48"/>
      <c r="T10" s="48"/>
      <c r="U10" s="48"/>
      <c r="V10" s="48"/>
      <c r="W10" s="48"/>
      <c r="X10" s="48"/>
      <c r="Y10" s="48"/>
    </row>
    <row r="11" spans="1:25" ht="15.75" x14ac:dyDescent="0.25">
      <c r="A11" s="48" t="s">
        <v>21</v>
      </c>
      <c r="B11" s="47">
        <f>FIRE0702_working!B12</f>
        <v>30352</v>
      </c>
      <c r="C11" s="48">
        <f>FIRE0702_working!C12</f>
        <v>12596</v>
      </c>
      <c r="D11" s="48">
        <f>FIRE0702_working!D12</f>
        <v>3475</v>
      </c>
      <c r="E11" s="48">
        <f>FIRE0702_working!E12</f>
        <v>6157</v>
      </c>
      <c r="F11" s="48">
        <f>FIRE0702_working!F12</f>
        <v>8124</v>
      </c>
      <c r="G11" s="50"/>
      <c r="H11" s="89">
        <f>FIRE0702_working!H12</f>
        <v>0.41</v>
      </c>
      <c r="I11" s="89">
        <f>FIRE0702_working!I12</f>
        <v>0.11</v>
      </c>
      <c r="J11" s="89">
        <f>FIRE0702_working!J12</f>
        <v>0.2</v>
      </c>
      <c r="K11" s="89">
        <f>FIRE0702_working!K12</f>
        <v>0.27</v>
      </c>
      <c r="L11" s="56"/>
      <c r="M11" s="56"/>
      <c r="N11" s="9"/>
      <c r="O11" s="46"/>
      <c r="P11" s="48"/>
      <c r="Q11" s="48"/>
      <c r="R11" s="48"/>
      <c r="S11" s="48"/>
      <c r="T11" s="48"/>
      <c r="U11" s="48"/>
      <c r="V11" s="48"/>
      <c r="W11" s="48"/>
      <c r="X11" s="48"/>
      <c r="Y11" s="48"/>
    </row>
    <row r="12" spans="1:25" ht="15.75" x14ac:dyDescent="0.25">
      <c r="A12" s="48" t="s">
        <v>22</v>
      </c>
      <c r="B12" s="47">
        <f>FIRE0702_working!B13</f>
        <v>30824</v>
      </c>
      <c r="C12" s="48">
        <f>FIRE0702_working!C13</f>
        <v>13106</v>
      </c>
      <c r="D12" s="48">
        <f>FIRE0702_working!D13</f>
        <v>3502</v>
      </c>
      <c r="E12" s="48">
        <f>FIRE0702_working!E13</f>
        <v>6381</v>
      </c>
      <c r="F12" s="48">
        <f>FIRE0702_working!F13</f>
        <v>7835</v>
      </c>
      <c r="G12" s="50"/>
      <c r="H12" s="89">
        <f>FIRE0702_working!H13</f>
        <v>0.43</v>
      </c>
      <c r="I12" s="89">
        <f>FIRE0702_working!I13</f>
        <v>0.11</v>
      </c>
      <c r="J12" s="89">
        <f>FIRE0702_working!J13</f>
        <v>0.21</v>
      </c>
      <c r="K12" s="89">
        <f>FIRE0702_working!K13</f>
        <v>0.25</v>
      </c>
      <c r="L12" s="56"/>
      <c r="M12" s="56"/>
      <c r="N12" s="9"/>
      <c r="O12" s="46"/>
      <c r="P12" s="48"/>
      <c r="Q12" s="48"/>
      <c r="R12" s="48"/>
      <c r="S12" s="48"/>
      <c r="T12" s="48"/>
      <c r="U12" s="48"/>
      <c r="V12" s="48"/>
      <c r="W12" s="48"/>
      <c r="X12" s="48"/>
      <c r="Y12" s="48"/>
    </row>
    <row r="13" spans="1:25" ht="15.75" x14ac:dyDescent="0.25">
      <c r="A13" s="48" t="s">
        <v>24</v>
      </c>
      <c r="B13" s="47">
        <f>FIRE0702_working!B14</f>
        <v>29598</v>
      </c>
      <c r="C13" s="48">
        <f>FIRE0702_working!C14</f>
        <v>12829</v>
      </c>
      <c r="D13" s="48">
        <f>FIRE0702_working!D14</f>
        <v>3344</v>
      </c>
      <c r="E13" s="48">
        <f>FIRE0702_working!E14</f>
        <v>5967</v>
      </c>
      <c r="F13" s="48">
        <f>FIRE0702_working!F14</f>
        <v>7458</v>
      </c>
      <c r="G13" s="50"/>
      <c r="H13" s="89">
        <f>FIRE0702_working!H14</f>
        <v>0.43</v>
      </c>
      <c r="I13" s="89">
        <f>FIRE0702_working!I14</f>
        <v>0.11</v>
      </c>
      <c r="J13" s="89">
        <f>FIRE0702_working!J14</f>
        <v>0.2</v>
      </c>
      <c r="K13" s="89">
        <f>FIRE0702_working!K14</f>
        <v>0.25</v>
      </c>
      <c r="L13" s="56"/>
      <c r="M13" s="56"/>
      <c r="N13" s="9"/>
      <c r="O13" s="46"/>
      <c r="P13" s="48"/>
      <c r="Q13" s="48"/>
      <c r="R13" s="48"/>
      <c r="S13" s="48"/>
      <c r="T13" s="48"/>
      <c r="U13" s="48"/>
      <c r="V13" s="48"/>
      <c r="W13" s="48"/>
      <c r="X13" s="48"/>
      <c r="Y13" s="48"/>
    </row>
    <row r="14" spans="1:25" ht="15.75" x14ac:dyDescent="0.25">
      <c r="A14" s="48" t="s">
        <v>29</v>
      </c>
      <c r="B14" s="47">
        <f>FIRE0702_working!B15</f>
        <v>28504</v>
      </c>
      <c r="C14" s="48">
        <f>FIRE0702_working!C15</f>
        <v>12731</v>
      </c>
      <c r="D14" s="48">
        <f>FIRE0702_working!D15</f>
        <v>3217</v>
      </c>
      <c r="E14" s="48">
        <f>FIRE0702_working!E15</f>
        <v>5605</v>
      </c>
      <c r="F14" s="48">
        <f>FIRE0702_working!F15</f>
        <v>6951</v>
      </c>
      <c r="G14" s="50"/>
      <c r="H14" s="89">
        <f>FIRE0702_working!H15</f>
        <v>0.45</v>
      </c>
      <c r="I14" s="89">
        <f>FIRE0702_working!I15</f>
        <v>0.11</v>
      </c>
      <c r="J14" s="89">
        <f>FIRE0702_working!J15</f>
        <v>0.2</v>
      </c>
      <c r="K14" s="89">
        <f>FIRE0702_working!K15</f>
        <v>0.24</v>
      </c>
      <c r="L14" s="56"/>
      <c r="M14" s="56"/>
      <c r="N14" s="9"/>
      <c r="O14" s="46"/>
      <c r="P14" s="48"/>
      <c r="Q14" s="48"/>
      <c r="R14" s="48"/>
      <c r="S14" s="48"/>
      <c r="T14" s="48"/>
      <c r="U14" s="48"/>
      <c r="V14" s="48"/>
      <c r="W14" s="48"/>
      <c r="X14" s="48"/>
      <c r="Y14" s="48"/>
    </row>
    <row r="15" spans="1:25" ht="15.75" x14ac:dyDescent="0.25">
      <c r="A15" s="48" t="s">
        <v>48</v>
      </c>
      <c r="B15" s="47">
        <f>FIRE0702_working!B16</f>
        <v>27019</v>
      </c>
      <c r="C15" s="48">
        <f>FIRE0702_working!C16</f>
        <v>11655</v>
      </c>
      <c r="D15" s="48">
        <f>FIRE0702_working!D16</f>
        <v>2970</v>
      </c>
      <c r="E15" s="48">
        <f>FIRE0702_working!E16</f>
        <v>5592</v>
      </c>
      <c r="F15" s="48">
        <f>FIRE0702_working!F16</f>
        <v>6802</v>
      </c>
      <c r="G15" s="50"/>
      <c r="H15" s="89">
        <f>FIRE0702_working!H16</f>
        <v>0.43</v>
      </c>
      <c r="I15" s="89">
        <f>FIRE0702_working!I16</f>
        <v>0.11</v>
      </c>
      <c r="J15" s="89">
        <f>FIRE0702_working!J16</f>
        <v>0.21</v>
      </c>
      <c r="K15" s="89">
        <f>FIRE0702_working!K16</f>
        <v>0.25</v>
      </c>
      <c r="L15" s="56"/>
      <c r="M15" s="56"/>
      <c r="N15" s="9"/>
      <c r="O15" s="46"/>
      <c r="P15" s="48"/>
      <c r="Q15" s="48"/>
      <c r="R15" s="48"/>
      <c r="S15" s="48"/>
      <c r="T15" s="48"/>
      <c r="U15" s="48"/>
      <c r="V15" s="48"/>
      <c r="W15" s="48"/>
      <c r="X15" s="48"/>
      <c r="Y15" s="48"/>
    </row>
    <row r="16" spans="1:25" ht="15.75" x14ac:dyDescent="0.25">
      <c r="A16" s="48" t="s">
        <v>59</v>
      </c>
      <c r="B16" s="47">
        <f>FIRE0702_working!B17</f>
        <v>27171</v>
      </c>
      <c r="C16" s="48">
        <f>FIRE0702_working!C17</f>
        <v>12337</v>
      </c>
      <c r="D16" s="48">
        <f>FIRE0702_working!D17</f>
        <v>3040</v>
      </c>
      <c r="E16" s="48">
        <f>FIRE0702_working!E17</f>
        <v>5348</v>
      </c>
      <c r="F16" s="48">
        <f>FIRE0702_working!F17</f>
        <v>6446</v>
      </c>
      <c r="G16" s="50"/>
      <c r="H16" s="89">
        <f>FIRE0702_working!H17</f>
        <v>0.45</v>
      </c>
      <c r="I16" s="89">
        <f>FIRE0702_working!I17</f>
        <v>0.11</v>
      </c>
      <c r="J16" s="89">
        <f>FIRE0702_working!J17</f>
        <v>0.2</v>
      </c>
      <c r="K16" s="89">
        <f>FIRE0702_working!K17</f>
        <v>0.24</v>
      </c>
      <c r="L16" s="56"/>
      <c r="M16" s="56"/>
      <c r="N16" s="9"/>
      <c r="O16" s="46"/>
      <c r="P16" s="48"/>
      <c r="Q16" s="48"/>
      <c r="R16" s="48"/>
      <c r="S16" s="48"/>
      <c r="T16" s="48"/>
      <c r="U16" s="48"/>
      <c r="V16" s="48"/>
      <c r="W16" s="48"/>
      <c r="X16" s="48"/>
      <c r="Y16" s="48"/>
    </row>
    <row r="17" spans="1:25" ht="15.75" x14ac:dyDescent="0.25">
      <c r="A17" s="48" t="s">
        <v>60</v>
      </c>
      <c r="B17" s="47">
        <f>FIRE0702_working!B18</f>
        <v>26835</v>
      </c>
      <c r="C17" s="48">
        <f>FIRE0702_working!C18</f>
        <v>12266</v>
      </c>
      <c r="D17" s="48">
        <f>FIRE0702_working!D18</f>
        <v>2865</v>
      </c>
      <c r="E17" s="48">
        <f>FIRE0702_working!E18</f>
        <v>5010</v>
      </c>
      <c r="F17" s="48">
        <f>FIRE0702_working!F18</f>
        <v>6694</v>
      </c>
      <c r="G17" s="50"/>
      <c r="H17" s="89">
        <f>FIRE0702_working!H18</f>
        <v>0.46</v>
      </c>
      <c r="I17" s="89">
        <f>FIRE0702_working!I18</f>
        <v>0.11</v>
      </c>
      <c r="J17" s="89">
        <f>FIRE0702_working!J18</f>
        <v>0.19</v>
      </c>
      <c r="K17" s="89">
        <f>FIRE0702_working!K18</f>
        <v>0.25</v>
      </c>
      <c r="L17" s="56"/>
      <c r="M17" s="56"/>
      <c r="N17" s="9"/>
      <c r="O17" s="46"/>
      <c r="P17" s="48"/>
      <c r="Q17" s="48"/>
      <c r="R17" s="48"/>
      <c r="S17" s="48"/>
      <c r="T17" s="48"/>
      <c r="U17" s="48"/>
      <c r="V17" s="48"/>
      <c r="W17" s="48"/>
      <c r="X17" s="48"/>
      <c r="Y17" s="48"/>
    </row>
    <row r="18" spans="1:25" ht="15.75" x14ac:dyDescent="0.25">
      <c r="A18" s="48" t="s">
        <v>61</v>
      </c>
      <c r="B18" s="47">
        <f>FIRE0702_working!B19</f>
        <v>25588</v>
      </c>
      <c r="C18" s="48">
        <f>FIRE0702_working!C19</f>
        <v>11990</v>
      </c>
      <c r="D18" s="48">
        <f>FIRE0702_working!D19</f>
        <v>2808</v>
      </c>
      <c r="E18" s="48">
        <f>FIRE0702_working!E19</f>
        <v>4712</v>
      </c>
      <c r="F18" s="48">
        <f>FIRE0702_working!F19</f>
        <v>6078</v>
      </c>
      <c r="G18" s="50"/>
      <c r="H18" s="89">
        <f>FIRE0702_working!H19</f>
        <v>0.47</v>
      </c>
      <c r="I18" s="89">
        <f>FIRE0702_working!I19</f>
        <v>0.11</v>
      </c>
      <c r="J18" s="89">
        <f>FIRE0702_working!J19</f>
        <v>0.18</v>
      </c>
      <c r="K18" s="89">
        <f>FIRE0702_working!K19</f>
        <v>0.24</v>
      </c>
      <c r="L18" s="56"/>
      <c r="M18" s="56"/>
      <c r="N18" s="9"/>
      <c r="O18" s="46"/>
      <c r="P18" s="48"/>
      <c r="Q18" s="48"/>
      <c r="R18" s="48"/>
      <c r="S18" s="48"/>
      <c r="T18" s="48"/>
      <c r="U18" s="48"/>
      <c r="V18" s="48"/>
      <c r="W18" s="48"/>
      <c r="X18" s="48"/>
      <c r="Y18" s="48"/>
    </row>
    <row r="19" spans="1:25" ht="16.5" thickBot="1" x14ac:dyDescent="0.3">
      <c r="A19" s="52" t="s">
        <v>86</v>
      </c>
      <c r="B19" s="51">
        <f>FIRE0702_working!B20</f>
        <v>25334</v>
      </c>
      <c r="C19" s="52">
        <f>FIRE0702_working!C20</f>
        <v>12090</v>
      </c>
      <c r="D19" s="52">
        <f>FIRE0702_working!D20</f>
        <v>2567</v>
      </c>
      <c r="E19" s="52">
        <f>FIRE0702_working!E20</f>
        <v>4700</v>
      </c>
      <c r="F19" s="52">
        <f>FIRE0702_working!F20</f>
        <v>5977</v>
      </c>
      <c r="G19" s="53"/>
      <c r="H19" s="90">
        <f>FIRE0702_working!H20</f>
        <v>0.48</v>
      </c>
      <c r="I19" s="90">
        <f>FIRE0702_working!I20</f>
        <v>0.1</v>
      </c>
      <c r="J19" s="90">
        <f>FIRE0702_working!J20</f>
        <v>0.19</v>
      </c>
      <c r="K19" s="90">
        <f>FIRE0702_working!K20</f>
        <v>0.24</v>
      </c>
      <c r="L19" s="56"/>
      <c r="M19" s="56"/>
      <c r="N19" s="9"/>
      <c r="O19" s="46"/>
      <c r="P19" s="48"/>
      <c r="Q19" s="48"/>
      <c r="R19" s="48"/>
      <c r="S19" s="48"/>
      <c r="T19" s="48"/>
      <c r="U19" s="48"/>
      <c r="V19" s="48"/>
      <c r="W19" s="48"/>
      <c r="X19" s="48"/>
      <c r="Y19" s="48"/>
    </row>
    <row r="20" spans="1:25" ht="30" customHeight="1" x14ac:dyDescent="0.2">
      <c r="A20" s="71" t="s">
        <v>17</v>
      </c>
      <c r="B20" s="71"/>
      <c r="C20" s="71"/>
      <c r="D20" s="71"/>
      <c r="E20" s="71"/>
      <c r="F20" s="71"/>
      <c r="G20" s="71"/>
      <c r="H20" s="71"/>
      <c r="I20" s="71"/>
      <c r="J20" s="71"/>
      <c r="K20" s="71"/>
      <c r="L20" s="56"/>
      <c r="M20" s="56"/>
      <c r="N20" s="56"/>
      <c r="O20" s="56"/>
      <c r="P20" s="56"/>
      <c r="Q20" s="56"/>
      <c r="R20" s="56"/>
      <c r="S20" s="56"/>
      <c r="T20" s="56"/>
      <c r="U20" s="56"/>
      <c r="V20" s="56"/>
      <c r="W20" s="56"/>
      <c r="X20" s="56"/>
      <c r="Y20" s="56"/>
    </row>
    <row r="21" spans="1:25" x14ac:dyDescent="0.2">
      <c r="A21" s="71" t="s">
        <v>18</v>
      </c>
      <c r="B21" s="71"/>
      <c r="C21" s="71"/>
      <c r="D21" s="71"/>
      <c r="E21" s="71"/>
      <c r="F21" s="71"/>
      <c r="G21" s="71"/>
      <c r="H21" s="71"/>
      <c r="I21" s="71"/>
      <c r="J21" s="71"/>
      <c r="K21" s="71"/>
      <c r="L21" s="56"/>
      <c r="M21" s="56"/>
      <c r="N21" s="56"/>
      <c r="O21" s="56"/>
      <c r="P21" s="56"/>
      <c r="Q21" s="56"/>
      <c r="R21" s="56"/>
      <c r="S21" s="56"/>
      <c r="T21" s="56"/>
      <c r="U21" s="56"/>
      <c r="V21" s="56"/>
      <c r="W21" s="56"/>
      <c r="X21" s="56"/>
      <c r="Y21" s="56"/>
    </row>
    <row r="22" spans="1:25" x14ac:dyDescent="0.2">
      <c r="A22" s="71" t="s">
        <v>19</v>
      </c>
      <c r="B22" s="71"/>
      <c r="C22" s="71"/>
      <c r="D22" s="71"/>
      <c r="E22" s="71"/>
      <c r="F22" s="71"/>
      <c r="G22" s="71"/>
      <c r="H22" s="71"/>
      <c r="I22" s="71"/>
      <c r="J22" s="71"/>
      <c r="K22" s="71"/>
      <c r="L22" s="56"/>
      <c r="M22" s="56"/>
      <c r="N22" s="56"/>
      <c r="O22" s="56"/>
      <c r="P22" s="56"/>
      <c r="Q22" s="56"/>
      <c r="R22" s="56"/>
      <c r="S22" s="56"/>
      <c r="T22" s="56"/>
      <c r="U22" s="56"/>
      <c r="V22" s="56"/>
      <c r="W22" s="56"/>
      <c r="X22" s="56"/>
      <c r="Y22" s="56"/>
    </row>
    <row r="23" spans="1:25" x14ac:dyDescent="0.2">
      <c r="A23" s="71" t="s">
        <v>20</v>
      </c>
      <c r="B23" s="71"/>
      <c r="C23" s="71"/>
      <c r="D23" s="71"/>
      <c r="E23" s="71"/>
      <c r="F23" s="71"/>
      <c r="G23" s="71"/>
      <c r="H23" s="71"/>
      <c r="I23" s="71"/>
      <c r="J23" s="71"/>
      <c r="K23" s="71"/>
      <c r="L23" s="56"/>
      <c r="M23" s="56"/>
      <c r="N23" s="56"/>
      <c r="O23" s="56"/>
      <c r="P23" s="56"/>
      <c r="Q23" s="56"/>
      <c r="R23" s="56"/>
      <c r="S23" s="56"/>
      <c r="T23" s="56"/>
      <c r="U23" s="56"/>
      <c r="V23" s="56"/>
      <c r="W23" s="56"/>
      <c r="X23" s="56"/>
      <c r="Y23" s="56"/>
    </row>
    <row r="24" spans="1:25" x14ac:dyDescent="0.2">
      <c r="A24" s="71" t="s">
        <v>43</v>
      </c>
      <c r="B24" s="71"/>
      <c r="C24" s="71"/>
      <c r="D24" s="71"/>
      <c r="E24" s="71"/>
      <c r="F24" s="71"/>
      <c r="G24" s="71"/>
      <c r="H24" s="71"/>
      <c r="I24" s="71"/>
      <c r="J24" s="71"/>
      <c r="K24" s="71"/>
      <c r="L24" s="56"/>
      <c r="M24" s="56"/>
      <c r="N24" s="56"/>
      <c r="O24" s="56"/>
      <c r="P24" s="56"/>
      <c r="Q24" s="56"/>
      <c r="R24" s="56"/>
      <c r="S24" s="56"/>
      <c r="T24" s="56"/>
      <c r="U24" s="56"/>
      <c r="V24" s="56"/>
      <c r="W24" s="56"/>
      <c r="X24" s="56"/>
      <c r="Y24" s="56"/>
    </row>
    <row r="25" spans="1:25" s="73" customFormat="1" ht="15" customHeight="1" x14ac:dyDescent="0.2">
      <c r="A25" s="71" t="s">
        <v>44</v>
      </c>
      <c r="B25" s="71"/>
      <c r="C25" s="71"/>
      <c r="D25" s="71"/>
      <c r="E25" s="71"/>
      <c r="F25" s="71"/>
      <c r="G25" s="71"/>
      <c r="H25" s="71"/>
      <c r="I25" s="71"/>
      <c r="J25" s="71"/>
      <c r="K25" s="71"/>
      <c r="L25" s="72"/>
      <c r="M25" s="72"/>
      <c r="N25" s="72"/>
      <c r="O25" s="72"/>
      <c r="P25" s="72"/>
      <c r="Q25" s="72"/>
      <c r="R25" s="72"/>
      <c r="S25" s="72"/>
      <c r="T25" s="72"/>
      <c r="U25" s="72"/>
      <c r="V25" s="72"/>
      <c r="W25" s="72"/>
      <c r="X25" s="72"/>
      <c r="Y25" s="72"/>
    </row>
    <row r="26" spans="1:25" ht="15" customHeight="1" x14ac:dyDescent="0.2">
      <c r="A26" s="71" t="s">
        <v>45</v>
      </c>
      <c r="B26" s="71"/>
      <c r="C26" s="71"/>
      <c r="D26" s="71"/>
      <c r="E26" s="71"/>
      <c r="F26" s="71"/>
      <c r="G26" s="71"/>
      <c r="H26" s="71"/>
      <c r="I26" s="71"/>
      <c r="J26" s="71"/>
      <c r="K26" s="71"/>
      <c r="L26" s="56"/>
      <c r="M26" s="56"/>
      <c r="N26" s="56"/>
      <c r="O26" s="56"/>
      <c r="P26" s="56"/>
      <c r="Q26" s="56"/>
      <c r="R26" s="56"/>
      <c r="S26" s="56"/>
      <c r="T26" s="56"/>
      <c r="U26" s="56"/>
      <c r="V26" s="56"/>
      <c r="W26" s="56"/>
      <c r="X26" s="56"/>
      <c r="Y26" s="56"/>
    </row>
    <row r="27" spans="1:25" ht="15" customHeight="1" x14ac:dyDescent="0.2">
      <c r="A27" s="71" t="s">
        <v>46</v>
      </c>
      <c r="B27" s="71"/>
      <c r="C27" s="71"/>
      <c r="D27" s="71"/>
      <c r="E27" s="71"/>
      <c r="F27" s="71"/>
      <c r="G27" s="71"/>
      <c r="H27" s="71"/>
      <c r="I27" s="71"/>
      <c r="J27" s="71"/>
      <c r="K27" s="71"/>
      <c r="L27" s="56"/>
      <c r="M27" s="56"/>
      <c r="N27" s="56"/>
      <c r="O27" s="56"/>
      <c r="P27" s="56"/>
      <c r="Q27" s="56"/>
      <c r="R27" s="56"/>
      <c r="S27" s="56"/>
      <c r="T27" s="56"/>
      <c r="U27" s="56"/>
      <c r="V27" s="56"/>
      <c r="W27" s="56"/>
      <c r="X27" s="56"/>
      <c r="Y27" s="56"/>
    </row>
    <row r="28" spans="1:25" x14ac:dyDescent="0.2">
      <c r="A28" s="72" t="s">
        <v>16</v>
      </c>
      <c r="B28" s="74"/>
      <c r="C28" s="74"/>
      <c r="D28" s="74"/>
      <c r="E28" s="74"/>
      <c r="F28" s="74"/>
      <c r="G28" s="74"/>
      <c r="H28" s="74"/>
      <c r="I28" s="74"/>
      <c r="J28" s="74"/>
      <c r="K28" s="74"/>
      <c r="L28" s="56"/>
      <c r="M28" s="56"/>
      <c r="N28" s="56"/>
      <c r="O28" s="56"/>
      <c r="P28" s="56"/>
      <c r="Q28" s="56"/>
      <c r="R28" s="56"/>
      <c r="S28" s="56"/>
      <c r="T28" s="56"/>
      <c r="U28" s="56"/>
      <c r="V28" s="56"/>
      <c r="W28" s="56"/>
      <c r="X28" s="56"/>
      <c r="Y28" s="56"/>
    </row>
    <row r="29" spans="1:25" s="49" customFormat="1" ht="41.25" customHeight="1" x14ac:dyDescent="0.25">
      <c r="A29" s="49" t="s">
        <v>95</v>
      </c>
    </row>
    <row r="30" spans="1:25" s="75" customFormat="1" x14ac:dyDescent="0.25">
      <c r="A30" s="75" t="s">
        <v>96</v>
      </c>
    </row>
    <row r="31" spans="1:25" s="75" customFormat="1" x14ac:dyDescent="0.25">
      <c r="A31" s="75" t="s">
        <v>97</v>
      </c>
    </row>
    <row r="32" spans="1:25" ht="27" customHeight="1" x14ac:dyDescent="0.25">
      <c r="A32" s="49" t="s">
        <v>9</v>
      </c>
      <c r="B32" s="56"/>
      <c r="C32" s="56"/>
      <c r="D32" s="56"/>
      <c r="E32" s="56"/>
      <c r="F32" s="56"/>
      <c r="G32" s="56"/>
      <c r="H32" s="56"/>
      <c r="I32" s="56"/>
      <c r="J32" s="56"/>
      <c r="K32" s="56"/>
      <c r="L32" s="56"/>
      <c r="M32" s="56"/>
      <c r="N32" s="56"/>
      <c r="O32" s="56"/>
      <c r="P32" s="56"/>
      <c r="Q32" s="56"/>
      <c r="R32" s="56"/>
      <c r="S32" s="56"/>
      <c r="T32" s="56"/>
      <c r="U32" s="56"/>
      <c r="V32" s="56"/>
      <c r="W32" s="56"/>
      <c r="X32" s="56"/>
      <c r="Y32" s="56"/>
    </row>
    <row r="33" spans="1:25" x14ac:dyDescent="0.2">
      <c r="A33" s="56" t="s">
        <v>52</v>
      </c>
      <c r="B33" s="76"/>
      <c r="C33" s="76"/>
      <c r="D33" s="76"/>
      <c r="E33" s="76"/>
      <c r="F33" s="76"/>
      <c r="G33" s="76"/>
      <c r="H33" s="76"/>
      <c r="I33" s="76"/>
      <c r="J33" s="76"/>
      <c r="K33" s="76"/>
      <c r="L33" s="56"/>
      <c r="M33" s="56"/>
      <c r="N33" s="56"/>
      <c r="O33" s="56"/>
      <c r="P33" s="56"/>
      <c r="Q33" s="56"/>
      <c r="R33" s="56"/>
      <c r="S33" s="56"/>
      <c r="T33" s="56"/>
      <c r="U33" s="56"/>
      <c r="V33" s="56"/>
      <c r="W33" s="56"/>
      <c r="X33" s="56"/>
      <c r="Y33" s="56"/>
    </row>
    <row r="34" spans="1:25" x14ac:dyDescent="0.2">
      <c r="A34" s="77" t="s">
        <v>53</v>
      </c>
      <c r="B34" s="76"/>
      <c r="C34" s="76"/>
      <c r="D34" s="76"/>
      <c r="E34" s="76"/>
      <c r="F34" s="76"/>
      <c r="G34" s="76"/>
      <c r="H34" s="76"/>
      <c r="I34" s="76"/>
      <c r="J34" s="76"/>
      <c r="K34" s="76"/>
      <c r="L34" s="56"/>
      <c r="M34" s="56"/>
      <c r="N34" s="56"/>
      <c r="O34" s="56"/>
      <c r="P34" s="56"/>
      <c r="Q34" s="56"/>
      <c r="R34" s="56"/>
      <c r="S34" s="56"/>
      <c r="T34" s="56"/>
      <c r="U34" s="56"/>
      <c r="V34" s="56"/>
      <c r="W34" s="56"/>
      <c r="X34" s="56"/>
      <c r="Y34" s="56"/>
    </row>
    <row r="35" spans="1:25" ht="25.5" customHeight="1" x14ac:dyDescent="0.2">
      <c r="A35" s="56" t="str">
        <f>_xlfn.CONCAT("The data in this table are consistent with records that reached the IRS by ",config!B3,".")</f>
        <v>The data in this table are consistent with records that reached the IRS by 1 May 2025.</v>
      </c>
      <c r="B35" s="71"/>
      <c r="C35" s="71"/>
      <c r="D35" s="71"/>
      <c r="E35" s="71"/>
      <c r="F35" s="71"/>
      <c r="G35" s="71"/>
      <c r="H35" s="71"/>
      <c r="I35" s="71"/>
      <c r="J35" s="71"/>
      <c r="K35" s="71"/>
      <c r="L35" s="56"/>
      <c r="M35" s="56"/>
      <c r="N35" s="56"/>
      <c r="O35" s="56"/>
      <c r="P35" s="56"/>
      <c r="Q35" s="56"/>
      <c r="R35" s="56"/>
      <c r="S35" s="56"/>
      <c r="T35" s="56"/>
      <c r="U35" s="56"/>
      <c r="V35" s="56"/>
      <c r="W35" s="56"/>
      <c r="X35" s="56"/>
      <c r="Y35" s="56"/>
    </row>
    <row r="36" spans="1:25" ht="24.95" customHeight="1" x14ac:dyDescent="0.2">
      <c r="A36" s="56" t="s">
        <v>10</v>
      </c>
      <c r="B36" s="78"/>
      <c r="C36" s="56"/>
      <c r="D36" s="56"/>
      <c r="E36" s="56"/>
      <c r="F36" s="56"/>
      <c r="G36" s="56"/>
      <c r="H36" s="56"/>
      <c r="I36" s="56"/>
      <c r="J36" s="56"/>
      <c r="K36" s="56"/>
      <c r="L36" s="56"/>
      <c r="M36" s="56"/>
      <c r="N36" s="56"/>
      <c r="O36" s="56"/>
      <c r="P36" s="56"/>
      <c r="Q36" s="56"/>
      <c r="R36" s="56"/>
      <c r="S36" s="56"/>
      <c r="T36" s="56"/>
      <c r="U36" s="56"/>
      <c r="V36" s="56"/>
      <c r="W36" s="56"/>
      <c r="X36" s="56"/>
      <c r="Y36" s="56"/>
    </row>
    <row r="37" spans="1:25" x14ac:dyDescent="0.2">
      <c r="A37" s="78" t="s">
        <v>12</v>
      </c>
      <c r="B37" s="56"/>
      <c r="C37" s="56"/>
      <c r="D37" s="56"/>
      <c r="E37" s="56"/>
      <c r="F37" s="56"/>
      <c r="G37" s="56"/>
      <c r="H37" s="56"/>
      <c r="I37" s="56"/>
      <c r="J37" s="56"/>
      <c r="K37" s="56"/>
      <c r="L37" s="56"/>
      <c r="M37" s="56"/>
      <c r="N37" s="56"/>
      <c r="O37" s="56"/>
      <c r="P37" s="56"/>
      <c r="Q37" s="56"/>
      <c r="R37" s="56"/>
      <c r="S37" s="56"/>
      <c r="T37" s="56"/>
      <c r="U37" s="56"/>
      <c r="V37" s="56"/>
      <c r="W37" s="56"/>
      <c r="X37" s="56"/>
      <c r="Y37" s="56"/>
    </row>
    <row r="38" spans="1:25" ht="24.95" customHeight="1" x14ac:dyDescent="0.2">
      <c r="A38" s="78" t="s">
        <v>63</v>
      </c>
      <c r="B38" s="71"/>
      <c r="C38" s="71"/>
      <c r="D38" s="71"/>
      <c r="E38" s="71"/>
      <c r="F38" s="71"/>
      <c r="G38" s="71"/>
      <c r="H38" s="71"/>
      <c r="I38" s="71"/>
      <c r="J38" s="71"/>
      <c r="K38" s="71"/>
      <c r="L38" s="56"/>
      <c r="M38" s="56" t="s">
        <v>15</v>
      </c>
      <c r="N38" s="56"/>
      <c r="O38" s="56"/>
      <c r="P38" s="56"/>
      <c r="Q38" s="56"/>
      <c r="R38" s="56"/>
      <c r="S38" s="56"/>
      <c r="T38" s="56"/>
      <c r="U38" s="56"/>
      <c r="V38" s="56"/>
      <c r="W38" s="56"/>
      <c r="X38" s="56"/>
      <c r="Y38" s="56"/>
    </row>
    <row r="39" spans="1:25" ht="24.95" customHeight="1" x14ac:dyDescent="0.2">
      <c r="A39" s="56" t="s">
        <v>91</v>
      </c>
      <c r="B39" s="56"/>
      <c r="C39" s="56"/>
      <c r="D39" s="56"/>
      <c r="E39" s="56"/>
      <c r="F39" s="56"/>
      <c r="G39" s="56"/>
      <c r="H39" s="56"/>
      <c r="I39" s="56"/>
      <c r="J39" s="56"/>
      <c r="K39" s="56"/>
      <c r="L39" s="56"/>
      <c r="M39" s="56" t="s">
        <v>0</v>
      </c>
      <c r="N39" s="56"/>
      <c r="O39" s="56"/>
      <c r="P39" s="56"/>
      <c r="Q39" s="56"/>
      <c r="R39" s="56"/>
      <c r="S39" s="56"/>
      <c r="T39" s="56"/>
      <c r="U39" s="56"/>
      <c r="V39" s="56"/>
      <c r="W39" s="56"/>
      <c r="X39" s="56"/>
      <c r="Y39" s="56"/>
    </row>
    <row r="40" spans="1:25" x14ac:dyDescent="0.2">
      <c r="A40" s="79" t="s">
        <v>92</v>
      </c>
      <c r="B40" s="56"/>
      <c r="C40" s="56"/>
      <c r="D40" s="56"/>
      <c r="E40" s="56"/>
      <c r="F40" s="78"/>
      <c r="G40" s="78"/>
      <c r="H40" s="56"/>
      <c r="I40" s="78"/>
      <c r="J40" s="78"/>
      <c r="K40" s="80"/>
      <c r="L40" s="56"/>
      <c r="M40" s="56" t="s">
        <v>11</v>
      </c>
      <c r="N40" s="56"/>
      <c r="O40" s="56"/>
      <c r="P40" s="56"/>
      <c r="Q40" s="56"/>
      <c r="R40" s="56"/>
      <c r="S40" s="56"/>
      <c r="T40" s="56"/>
      <c r="U40" s="56"/>
      <c r="V40" s="56"/>
      <c r="W40" s="56"/>
      <c r="X40" s="56"/>
      <c r="Y40" s="56"/>
    </row>
    <row r="41" spans="1:25" x14ac:dyDescent="0.2">
      <c r="A41" s="82" t="s">
        <v>47</v>
      </c>
      <c r="B41" s="78"/>
      <c r="C41" s="78"/>
      <c r="D41" s="78"/>
      <c r="E41" s="81"/>
      <c r="F41" s="56"/>
      <c r="G41" s="71"/>
      <c r="H41" s="56"/>
      <c r="I41" s="56"/>
      <c r="J41" s="71"/>
      <c r="K41" s="80"/>
      <c r="L41" s="56"/>
      <c r="M41" s="56"/>
      <c r="N41" s="56"/>
      <c r="O41" s="56"/>
      <c r="P41" s="56"/>
      <c r="Q41" s="56"/>
      <c r="R41" s="56"/>
      <c r="S41" s="56"/>
      <c r="T41" s="56"/>
      <c r="U41" s="56"/>
      <c r="V41" s="56"/>
      <c r="W41" s="56"/>
      <c r="X41" s="56"/>
      <c r="Y41" s="56"/>
    </row>
    <row r="42" spans="1:25" x14ac:dyDescent="0.2">
      <c r="A42" s="56"/>
      <c r="B42" s="56"/>
      <c r="C42" s="56"/>
      <c r="D42" s="56"/>
      <c r="E42" s="56"/>
      <c r="F42" s="56"/>
      <c r="G42" s="56"/>
      <c r="H42" s="56"/>
      <c r="I42" s="56"/>
      <c r="J42" s="56"/>
      <c r="K42" s="56"/>
      <c r="L42" s="56"/>
      <c r="M42" s="56"/>
      <c r="N42" s="56"/>
      <c r="O42" s="56"/>
      <c r="P42" s="56"/>
      <c r="Q42" s="56"/>
      <c r="R42" s="56"/>
      <c r="S42" s="56"/>
      <c r="T42" s="56"/>
      <c r="U42" s="56"/>
      <c r="V42" s="56"/>
      <c r="W42" s="56"/>
      <c r="X42" s="56"/>
      <c r="Y42" s="56"/>
    </row>
    <row r="43" spans="1:25" x14ac:dyDescent="0.2">
      <c r="A43" s="56"/>
      <c r="B43" s="56"/>
      <c r="C43" s="48"/>
      <c r="D43" s="48"/>
      <c r="E43" s="48"/>
      <c r="F43" s="48"/>
      <c r="G43" s="56"/>
      <c r="H43" s="56"/>
      <c r="I43" s="56"/>
      <c r="J43" s="56"/>
      <c r="K43" s="56"/>
      <c r="L43" s="56"/>
      <c r="M43" s="56"/>
      <c r="N43" s="56"/>
      <c r="O43" s="56"/>
      <c r="P43" s="56"/>
      <c r="Q43" s="56"/>
      <c r="R43" s="56"/>
      <c r="S43" s="56"/>
      <c r="T43" s="56"/>
      <c r="U43" s="56"/>
      <c r="V43" s="56"/>
      <c r="W43" s="56"/>
      <c r="X43" s="56"/>
      <c r="Y43" s="56"/>
    </row>
    <row r="44" spans="1:25" x14ac:dyDescent="0.2">
      <c r="A44" s="56"/>
      <c r="B44" s="56"/>
      <c r="C44" s="48"/>
      <c r="D44" s="48"/>
      <c r="E44" s="48"/>
      <c r="F44" s="48"/>
      <c r="G44" s="56"/>
      <c r="H44" s="56"/>
      <c r="I44" s="56"/>
      <c r="J44" s="56"/>
      <c r="K44" s="56"/>
      <c r="L44" s="56"/>
      <c r="M44" s="56"/>
      <c r="N44" s="56"/>
      <c r="O44" s="56"/>
      <c r="P44" s="56"/>
      <c r="Q44" s="56"/>
      <c r="R44" s="56"/>
      <c r="S44" s="56"/>
      <c r="T44" s="56"/>
      <c r="U44" s="56"/>
      <c r="V44" s="56"/>
      <c r="W44" s="56"/>
      <c r="X44" s="56"/>
      <c r="Y44" s="56"/>
    </row>
    <row r="45" spans="1:25" x14ac:dyDescent="0.2">
      <c r="A45" s="56"/>
      <c r="B45" s="56"/>
      <c r="C45" s="48"/>
      <c r="D45" s="48"/>
      <c r="E45" s="48"/>
      <c r="F45" s="48"/>
      <c r="G45" s="56"/>
      <c r="H45" s="56"/>
      <c r="I45" s="56"/>
      <c r="J45" s="56"/>
      <c r="K45" s="56"/>
      <c r="L45" s="56"/>
      <c r="M45" s="56"/>
      <c r="N45" s="56"/>
      <c r="O45" s="56"/>
      <c r="P45" s="56"/>
      <c r="Q45" s="56"/>
      <c r="R45" s="56"/>
      <c r="S45" s="56"/>
      <c r="T45" s="56"/>
      <c r="U45" s="56"/>
      <c r="V45" s="56"/>
      <c r="W45" s="56"/>
      <c r="X45" s="56"/>
      <c r="Y45" s="56"/>
    </row>
    <row r="46" spans="1:25" x14ac:dyDescent="0.2">
      <c r="A46" s="56"/>
      <c r="B46" s="56"/>
      <c r="C46" s="48"/>
      <c r="D46" s="48"/>
      <c r="E46" s="48"/>
      <c r="F46" s="48"/>
      <c r="G46" s="56"/>
      <c r="H46" s="56"/>
      <c r="I46" s="56"/>
      <c r="J46" s="56"/>
      <c r="K46" s="56"/>
      <c r="L46" s="56"/>
      <c r="M46" s="56"/>
      <c r="N46" s="56"/>
      <c r="O46" s="56"/>
      <c r="P46" s="56"/>
      <c r="Q46" s="56"/>
      <c r="R46" s="56"/>
      <c r="S46" s="56"/>
      <c r="T46" s="56"/>
      <c r="U46" s="56"/>
      <c r="V46" s="56"/>
      <c r="W46" s="56"/>
      <c r="X46" s="56"/>
      <c r="Y46" s="56"/>
    </row>
    <row r="47" spans="1:25" x14ac:dyDescent="0.2">
      <c r="A47" s="56"/>
      <c r="B47" s="56"/>
      <c r="C47" s="48"/>
      <c r="D47" s="48"/>
      <c r="E47" s="48"/>
      <c r="F47" s="48"/>
      <c r="G47" s="56"/>
      <c r="H47" s="56"/>
      <c r="I47" s="56"/>
      <c r="J47" s="56"/>
      <c r="K47" s="56"/>
      <c r="L47" s="56"/>
      <c r="M47" s="56"/>
      <c r="N47" s="56"/>
      <c r="O47" s="56"/>
      <c r="P47" s="56"/>
      <c r="Q47" s="56"/>
      <c r="R47" s="56"/>
      <c r="S47" s="56"/>
      <c r="T47" s="56"/>
      <c r="U47" s="56"/>
      <c r="V47" s="56"/>
      <c r="W47" s="56"/>
      <c r="X47" s="56"/>
      <c r="Y47" s="56"/>
    </row>
  </sheetData>
  <phoneticPr fontId="16" type="noConversion"/>
  <dataValidations count="1">
    <dataValidation type="list" allowBlank="1" showInputMessage="1" showErrorMessage="1" sqref="A3" xr:uid="{E0E9C51E-36FB-4721-B866-DFC6C6A67502}">
      <formula1>$M$38:$M$40</formula1>
    </dataValidation>
  </dataValidations>
  <hyperlinks>
    <hyperlink ref="A37" r:id="rId1" xr:uid="{6A237305-256E-410B-9768-CEF0375EA4B9}"/>
    <hyperlink ref="A38" r:id="rId2" display="The statistics in this table are National Statistics." xr:uid="{387034E0-EB5C-4291-90C4-22FDDED1CD34}"/>
    <hyperlink ref="A40" r:id="rId3" display="Please email us at firestatistics@communities.gov.uk" xr:uid="{3513093D-1464-41CB-8F2C-3E3FD0AF5377}"/>
  </hyperlinks>
  <pageMargins left="0.70866141732283472" right="0.70866141732283472" top="0.74803149606299213" bottom="0.74803149606299213" header="0.31496062992125984" footer="0.31496062992125984"/>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1C73-C559-462C-AC14-D218C68386DB}">
  <sheetPr codeName="Sheet7">
    <tabColor rgb="FFFF0000"/>
  </sheetPr>
  <dimension ref="A1:W80"/>
  <sheetViews>
    <sheetView topLeftCell="A55" zoomScaleNormal="100" workbookViewId="0">
      <selection activeCell="R47" sqref="R47"/>
    </sheetView>
  </sheetViews>
  <sheetFormatPr defaultRowHeight="15" x14ac:dyDescent="0.2"/>
  <cols>
    <col min="1" max="1" width="28.7109375" style="19" bestFit="1" customWidth="1"/>
    <col min="2" max="2" width="32.7109375" style="19" bestFit="1" customWidth="1"/>
    <col min="3" max="3" width="34.7109375" style="19" bestFit="1" customWidth="1"/>
    <col min="4" max="4" width="31.85546875" style="19" bestFit="1" customWidth="1"/>
    <col min="5" max="5" width="13.140625" style="19" bestFit="1" customWidth="1"/>
    <col min="6" max="6" width="7.28515625" style="19" bestFit="1" customWidth="1"/>
    <col min="7" max="7" width="11.28515625" style="19" bestFit="1" customWidth="1"/>
    <col min="8" max="8" width="15.140625" style="19" customWidth="1"/>
    <col min="9" max="9" width="24.140625" style="19" bestFit="1" customWidth="1"/>
    <col min="10" max="10" width="32.7109375" style="19" bestFit="1" customWidth="1"/>
    <col min="11" max="11" width="34.7109375" style="19" bestFit="1" customWidth="1"/>
    <col min="12" max="12" width="31.85546875" style="19" bestFit="1" customWidth="1"/>
    <col min="13" max="13" width="13.140625" style="19" bestFit="1" customWidth="1"/>
    <col min="14" max="14" width="7.28515625" style="19" bestFit="1" customWidth="1"/>
    <col min="15" max="15" width="11.28515625" style="19" bestFit="1" customWidth="1"/>
    <col min="16" max="16" width="15.28515625" style="19" customWidth="1"/>
    <col min="17" max="17" width="25.140625" style="19" bestFit="1" customWidth="1"/>
    <col min="18" max="18" width="32.7109375" style="19" bestFit="1" customWidth="1"/>
    <col min="19" max="19" width="34.7109375" style="19" bestFit="1" customWidth="1"/>
    <col min="20" max="20" width="31.85546875" style="19" bestFit="1" customWidth="1"/>
    <col min="21" max="21" width="13.140625" style="19" bestFit="1" customWidth="1"/>
    <col min="22" max="22" width="7.28515625" style="19" bestFit="1" customWidth="1"/>
    <col min="23" max="23" width="11.28515625" style="19" bestFit="1" customWidth="1"/>
    <col min="24" max="16384" width="9.140625" style="19"/>
  </cols>
  <sheetData>
    <row r="1" spans="1:23" ht="15.75" x14ac:dyDescent="0.25">
      <c r="A1" s="18"/>
    </row>
    <row r="5" spans="1:23" x14ac:dyDescent="0.2">
      <c r="A5" s="83" t="s">
        <v>79</v>
      </c>
      <c r="B5" s="83" t="s">
        <v>80</v>
      </c>
      <c r="I5" s="83" t="s">
        <v>81</v>
      </c>
      <c r="J5" s="83" t="s">
        <v>80</v>
      </c>
      <c r="Q5" s="83" t="s">
        <v>82</v>
      </c>
      <c r="R5" s="83" t="s">
        <v>80</v>
      </c>
    </row>
    <row r="6" spans="1:23" x14ac:dyDescent="0.2">
      <c r="A6" s="83" t="s">
        <v>76</v>
      </c>
      <c r="B6" s="19" t="s">
        <v>25</v>
      </c>
      <c r="C6" s="19" t="s">
        <v>27</v>
      </c>
      <c r="D6" s="19" t="s">
        <v>26</v>
      </c>
      <c r="E6" s="19" t="s">
        <v>23</v>
      </c>
      <c r="F6" s="19" t="s">
        <v>77</v>
      </c>
      <c r="G6" s="19" t="s">
        <v>78</v>
      </c>
      <c r="I6" s="83" t="s">
        <v>76</v>
      </c>
      <c r="J6" s="19" t="s">
        <v>25</v>
      </c>
      <c r="K6" s="19" t="s">
        <v>27</v>
      </c>
      <c r="L6" s="19" t="s">
        <v>26</v>
      </c>
      <c r="M6" s="19" t="s">
        <v>23</v>
      </c>
      <c r="N6" s="19" t="s">
        <v>77</v>
      </c>
      <c r="O6" s="19" t="s">
        <v>78</v>
      </c>
      <c r="Q6" s="83" t="s">
        <v>76</v>
      </c>
      <c r="R6" s="19" t="s">
        <v>25</v>
      </c>
      <c r="S6" s="19" t="s">
        <v>27</v>
      </c>
      <c r="T6" s="19" t="s">
        <v>26</v>
      </c>
      <c r="U6" s="19" t="s">
        <v>23</v>
      </c>
      <c r="V6" s="19" t="s">
        <v>77</v>
      </c>
      <c r="W6" s="19" t="s">
        <v>78</v>
      </c>
    </row>
    <row r="7" spans="1:23" x14ac:dyDescent="0.2">
      <c r="A7" s="84" t="s">
        <v>1</v>
      </c>
      <c r="B7" s="19">
        <v>13019</v>
      </c>
      <c r="C7" s="19">
        <v>3741</v>
      </c>
      <c r="D7" s="19">
        <v>6647</v>
      </c>
      <c r="E7" s="19">
        <v>13204</v>
      </c>
      <c r="G7" s="19">
        <v>36611</v>
      </c>
      <c r="I7" s="84" t="s">
        <v>1</v>
      </c>
      <c r="J7" s="19">
        <v>62</v>
      </c>
      <c r="K7" s="19">
        <v>38</v>
      </c>
      <c r="L7" s="19">
        <v>64</v>
      </c>
      <c r="M7" s="19">
        <v>90</v>
      </c>
      <c r="O7" s="19">
        <v>254</v>
      </c>
      <c r="Q7" s="84" t="s">
        <v>1</v>
      </c>
      <c r="R7" s="19">
        <v>3068</v>
      </c>
      <c r="S7" s="19">
        <v>984</v>
      </c>
      <c r="T7" s="19">
        <v>1349</v>
      </c>
      <c r="U7" s="19">
        <v>2097</v>
      </c>
      <c r="W7" s="19">
        <v>7498</v>
      </c>
    </row>
    <row r="8" spans="1:23" x14ac:dyDescent="0.2">
      <c r="A8" s="84" t="s">
        <v>3</v>
      </c>
      <c r="B8" s="19">
        <v>12818</v>
      </c>
      <c r="C8" s="19">
        <v>3801</v>
      </c>
      <c r="D8" s="19">
        <v>6763</v>
      </c>
      <c r="E8" s="19">
        <v>12035</v>
      </c>
      <c r="G8" s="19">
        <v>35417</v>
      </c>
      <c r="I8" s="84" t="s">
        <v>3</v>
      </c>
      <c r="J8" s="19">
        <v>54</v>
      </c>
      <c r="K8" s="19">
        <v>39</v>
      </c>
      <c r="L8" s="19">
        <v>51</v>
      </c>
      <c r="M8" s="19">
        <v>88</v>
      </c>
      <c r="O8" s="19">
        <v>232</v>
      </c>
      <c r="Q8" s="84" t="s">
        <v>3</v>
      </c>
      <c r="R8" s="19">
        <v>3143</v>
      </c>
      <c r="S8" s="19">
        <v>968</v>
      </c>
      <c r="T8" s="19">
        <v>1243</v>
      </c>
      <c r="U8" s="19">
        <v>1948</v>
      </c>
      <c r="W8" s="19">
        <v>7302</v>
      </c>
    </row>
    <row r="9" spans="1:23" x14ac:dyDescent="0.2">
      <c r="A9" s="84" t="s">
        <v>2</v>
      </c>
      <c r="B9" s="19">
        <v>12851</v>
      </c>
      <c r="C9" s="19">
        <v>3584</v>
      </c>
      <c r="D9" s="19">
        <v>6554</v>
      </c>
      <c r="E9" s="19">
        <v>10312</v>
      </c>
      <c r="G9" s="19">
        <v>33301</v>
      </c>
      <c r="I9" s="84" t="s">
        <v>2</v>
      </c>
      <c r="J9" s="19">
        <v>57</v>
      </c>
      <c r="K9" s="19">
        <v>49</v>
      </c>
      <c r="L9" s="19">
        <v>33</v>
      </c>
      <c r="M9" s="19">
        <v>72</v>
      </c>
      <c r="O9" s="19">
        <v>211</v>
      </c>
      <c r="Q9" s="84" t="s">
        <v>2</v>
      </c>
      <c r="R9" s="19">
        <v>3039</v>
      </c>
      <c r="S9" s="19">
        <v>856</v>
      </c>
      <c r="T9" s="19">
        <v>1203</v>
      </c>
      <c r="U9" s="19">
        <v>1642</v>
      </c>
      <c r="W9" s="19">
        <v>6740</v>
      </c>
    </row>
    <row r="10" spans="1:23" x14ac:dyDescent="0.2">
      <c r="A10" s="84" t="s">
        <v>4</v>
      </c>
      <c r="B10" s="19">
        <v>12233</v>
      </c>
      <c r="C10" s="19">
        <v>3483</v>
      </c>
      <c r="D10" s="19">
        <v>6410</v>
      </c>
      <c r="E10" s="19">
        <v>9786</v>
      </c>
      <c r="G10" s="19">
        <v>31912</v>
      </c>
      <c r="I10" s="84" t="s">
        <v>4</v>
      </c>
      <c r="J10" s="19">
        <v>53</v>
      </c>
      <c r="K10" s="19">
        <v>39</v>
      </c>
      <c r="L10" s="19">
        <v>35</v>
      </c>
      <c r="M10" s="19">
        <v>88</v>
      </c>
      <c r="O10" s="19">
        <v>215</v>
      </c>
      <c r="Q10" s="84" t="s">
        <v>4</v>
      </c>
      <c r="R10" s="19">
        <v>2734</v>
      </c>
      <c r="S10" s="19">
        <v>866</v>
      </c>
      <c r="T10" s="19">
        <v>1078</v>
      </c>
      <c r="U10" s="19">
        <v>1440</v>
      </c>
      <c r="W10" s="19">
        <v>6118</v>
      </c>
    </row>
    <row r="11" spans="1:23" x14ac:dyDescent="0.2">
      <c r="A11" s="84" t="s">
        <v>5</v>
      </c>
      <c r="B11" s="19">
        <v>12565</v>
      </c>
      <c r="C11" s="19">
        <v>3327</v>
      </c>
      <c r="D11" s="19">
        <v>6182</v>
      </c>
      <c r="E11" s="19">
        <v>9263</v>
      </c>
      <c r="G11" s="19">
        <v>31337</v>
      </c>
      <c r="I11" s="84" t="s">
        <v>5</v>
      </c>
      <c r="J11" s="19">
        <v>52</v>
      </c>
      <c r="K11" s="19">
        <v>46</v>
      </c>
      <c r="L11" s="19">
        <v>28</v>
      </c>
      <c r="M11" s="19">
        <v>68</v>
      </c>
      <c r="O11" s="19">
        <v>194</v>
      </c>
      <c r="Q11" s="84" t="s">
        <v>5</v>
      </c>
      <c r="R11" s="19">
        <v>2724</v>
      </c>
      <c r="S11" s="19">
        <v>787</v>
      </c>
      <c r="T11" s="19">
        <v>1025</v>
      </c>
      <c r="U11" s="19">
        <v>1390</v>
      </c>
      <c r="W11" s="19">
        <v>5926</v>
      </c>
    </row>
    <row r="12" spans="1:23" x14ac:dyDescent="0.2">
      <c r="A12" s="84" t="s">
        <v>13</v>
      </c>
      <c r="B12" s="19">
        <v>12749</v>
      </c>
      <c r="C12" s="19">
        <v>3613</v>
      </c>
      <c r="D12" s="19">
        <v>6194</v>
      </c>
      <c r="E12" s="19">
        <v>8822</v>
      </c>
      <c r="G12" s="19">
        <v>31378</v>
      </c>
      <c r="I12" s="84" t="s">
        <v>13</v>
      </c>
      <c r="J12" s="19">
        <v>68</v>
      </c>
      <c r="K12" s="19">
        <v>47</v>
      </c>
      <c r="L12" s="19">
        <v>38</v>
      </c>
      <c r="M12" s="19">
        <v>75</v>
      </c>
      <c r="O12" s="19">
        <v>228</v>
      </c>
      <c r="Q12" s="84" t="s">
        <v>13</v>
      </c>
      <c r="R12" s="19">
        <v>2628</v>
      </c>
      <c r="S12" s="19">
        <v>813</v>
      </c>
      <c r="T12" s="19">
        <v>1014</v>
      </c>
      <c r="U12" s="19">
        <v>1316</v>
      </c>
      <c r="W12" s="19">
        <v>5771</v>
      </c>
    </row>
    <row r="13" spans="1:23" x14ac:dyDescent="0.2">
      <c r="A13" s="84" t="s">
        <v>21</v>
      </c>
      <c r="B13" s="19">
        <v>12598</v>
      </c>
      <c r="C13" s="19">
        <v>3475</v>
      </c>
      <c r="D13" s="19">
        <v>6157</v>
      </c>
      <c r="E13" s="19">
        <v>8125</v>
      </c>
      <c r="G13" s="19">
        <v>30355</v>
      </c>
      <c r="I13" s="84" t="s">
        <v>21</v>
      </c>
      <c r="J13" s="19">
        <v>47</v>
      </c>
      <c r="K13" s="19">
        <v>44</v>
      </c>
      <c r="L13" s="19">
        <v>45</v>
      </c>
      <c r="M13" s="19">
        <v>80</v>
      </c>
      <c r="O13" s="19">
        <v>216</v>
      </c>
      <c r="Q13" s="84" t="s">
        <v>21</v>
      </c>
      <c r="R13" s="19">
        <v>2498</v>
      </c>
      <c r="S13" s="19">
        <v>808</v>
      </c>
      <c r="T13" s="19">
        <v>944</v>
      </c>
      <c r="U13" s="19">
        <v>1122</v>
      </c>
      <c r="W13" s="19">
        <v>5372</v>
      </c>
    </row>
    <row r="14" spans="1:23" x14ac:dyDescent="0.2">
      <c r="A14" s="84" t="s">
        <v>22</v>
      </c>
      <c r="B14" s="19">
        <v>13105</v>
      </c>
      <c r="C14" s="19">
        <v>3502</v>
      </c>
      <c r="D14" s="19">
        <v>6381</v>
      </c>
      <c r="E14" s="19">
        <v>7836</v>
      </c>
      <c r="G14" s="19">
        <v>30824</v>
      </c>
      <c r="I14" s="84" t="s">
        <v>22</v>
      </c>
      <c r="J14" s="19">
        <v>59</v>
      </c>
      <c r="K14" s="19">
        <v>106</v>
      </c>
      <c r="L14" s="19">
        <v>46</v>
      </c>
      <c r="M14" s="19">
        <v>52</v>
      </c>
      <c r="O14" s="19">
        <v>263</v>
      </c>
      <c r="Q14" s="84" t="s">
        <v>22</v>
      </c>
      <c r="R14" s="19">
        <v>2603</v>
      </c>
      <c r="S14" s="19">
        <v>860</v>
      </c>
      <c r="T14" s="19">
        <v>857</v>
      </c>
      <c r="U14" s="19">
        <v>1139</v>
      </c>
      <c r="W14" s="19">
        <v>5459</v>
      </c>
    </row>
    <row r="15" spans="1:23" x14ac:dyDescent="0.2">
      <c r="A15" s="84" t="s">
        <v>24</v>
      </c>
      <c r="B15" s="19">
        <v>12829</v>
      </c>
      <c r="C15" s="19">
        <v>3344</v>
      </c>
      <c r="D15" s="19">
        <v>5967</v>
      </c>
      <c r="E15" s="19">
        <v>7459</v>
      </c>
      <c r="G15" s="19">
        <v>29599</v>
      </c>
      <c r="I15" s="84" t="s">
        <v>24</v>
      </c>
      <c r="J15" s="19">
        <v>70</v>
      </c>
      <c r="K15" s="19">
        <v>38</v>
      </c>
      <c r="L15" s="19">
        <v>40</v>
      </c>
      <c r="M15" s="19">
        <v>50</v>
      </c>
      <c r="O15" s="19">
        <v>198</v>
      </c>
      <c r="Q15" s="84" t="s">
        <v>24</v>
      </c>
      <c r="R15" s="19">
        <v>2643</v>
      </c>
      <c r="S15" s="19">
        <v>753</v>
      </c>
      <c r="T15" s="19">
        <v>794</v>
      </c>
      <c r="U15" s="19">
        <v>1050</v>
      </c>
      <c r="W15" s="19">
        <v>5240</v>
      </c>
    </row>
    <row r="16" spans="1:23" x14ac:dyDescent="0.2">
      <c r="A16" s="84" t="s">
        <v>29</v>
      </c>
      <c r="B16" s="19">
        <v>12732</v>
      </c>
      <c r="C16" s="19">
        <v>3217</v>
      </c>
      <c r="D16" s="19">
        <v>5605</v>
      </c>
      <c r="E16" s="19">
        <v>6951</v>
      </c>
      <c r="G16" s="19">
        <v>28505</v>
      </c>
      <c r="I16" s="84" t="s">
        <v>29</v>
      </c>
      <c r="J16" s="19">
        <v>66</v>
      </c>
      <c r="K16" s="19">
        <v>43</v>
      </c>
      <c r="L16" s="19">
        <v>36</v>
      </c>
      <c r="M16" s="19">
        <v>53</v>
      </c>
      <c r="O16" s="19">
        <v>198</v>
      </c>
      <c r="Q16" s="84" t="s">
        <v>29</v>
      </c>
      <c r="R16" s="19">
        <v>2542</v>
      </c>
      <c r="S16" s="19">
        <v>765</v>
      </c>
      <c r="T16" s="19">
        <v>806</v>
      </c>
      <c r="U16" s="19">
        <v>1047</v>
      </c>
      <c r="W16" s="19">
        <v>5160</v>
      </c>
    </row>
    <row r="17" spans="1:23" x14ac:dyDescent="0.2">
      <c r="A17" s="84" t="s">
        <v>48</v>
      </c>
      <c r="B17" s="19">
        <v>11655</v>
      </c>
      <c r="C17" s="19">
        <v>2970</v>
      </c>
      <c r="D17" s="19">
        <v>5592</v>
      </c>
      <c r="E17" s="19">
        <v>6802</v>
      </c>
      <c r="G17" s="19">
        <v>27019</v>
      </c>
      <c r="I17" s="84" t="s">
        <v>48</v>
      </c>
      <c r="J17" s="19">
        <v>57</v>
      </c>
      <c r="K17" s="19">
        <v>45</v>
      </c>
      <c r="L17" s="19">
        <v>30</v>
      </c>
      <c r="M17" s="19">
        <v>52</v>
      </c>
      <c r="O17" s="19">
        <v>184</v>
      </c>
      <c r="Q17" s="84" t="s">
        <v>48</v>
      </c>
      <c r="R17" s="19">
        <v>2452</v>
      </c>
      <c r="S17" s="19">
        <v>681</v>
      </c>
      <c r="T17" s="19">
        <v>774</v>
      </c>
      <c r="U17" s="19">
        <v>982</v>
      </c>
      <c r="W17" s="19">
        <v>4889</v>
      </c>
    </row>
    <row r="18" spans="1:23" x14ac:dyDescent="0.2">
      <c r="A18" s="84" t="s">
        <v>59</v>
      </c>
      <c r="B18" s="19">
        <v>12337</v>
      </c>
      <c r="C18" s="19">
        <v>3040</v>
      </c>
      <c r="D18" s="19">
        <v>5348</v>
      </c>
      <c r="E18" s="19">
        <v>6446</v>
      </c>
      <c r="G18" s="19">
        <v>27171</v>
      </c>
      <c r="I18" s="84" t="s">
        <v>59</v>
      </c>
      <c r="J18" s="19">
        <v>61</v>
      </c>
      <c r="K18" s="19">
        <v>36</v>
      </c>
      <c r="L18" s="19">
        <v>37</v>
      </c>
      <c r="M18" s="19">
        <v>75</v>
      </c>
      <c r="O18" s="19">
        <v>209</v>
      </c>
      <c r="Q18" s="84" t="s">
        <v>59</v>
      </c>
      <c r="R18" s="19">
        <v>2441</v>
      </c>
      <c r="S18" s="19">
        <v>693</v>
      </c>
      <c r="T18" s="19">
        <v>715</v>
      </c>
      <c r="U18" s="19">
        <v>922</v>
      </c>
      <c r="W18" s="19">
        <v>4771</v>
      </c>
    </row>
    <row r="19" spans="1:23" x14ac:dyDescent="0.2">
      <c r="A19" s="84" t="s">
        <v>60</v>
      </c>
      <c r="B19" s="19">
        <v>12266</v>
      </c>
      <c r="C19" s="19">
        <v>2864</v>
      </c>
      <c r="D19" s="19">
        <v>5009</v>
      </c>
      <c r="E19" s="19">
        <v>6696</v>
      </c>
      <c r="G19" s="19">
        <v>26835</v>
      </c>
      <c r="I19" s="84" t="s">
        <v>60</v>
      </c>
      <c r="J19" s="19">
        <v>80</v>
      </c>
      <c r="K19" s="19">
        <v>35</v>
      </c>
      <c r="L19" s="19">
        <v>34</v>
      </c>
      <c r="M19" s="19">
        <v>60</v>
      </c>
      <c r="O19" s="19">
        <v>209</v>
      </c>
      <c r="Q19" s="84" t="s">
        <v>60</v>
      </c>
      <c r="R19" s="19">
        <v>2360</v>
      </c>
      <c r="S19" s="19">
        <v>647</v>
      </c>
      <c r="T19" s="19">
        <v>595</v>
      </c>
      <c r="U19" s="19">
        <v>952</v>
      </c>
      <c r="W19" s="19">
        <v>4554</v>
      </c>
    </row>
    <row r="20" spans="1:23" x14ac:dyDescent="0.2">
      <c r="A20" s="84" t="s">
        <v>61</v>
      </c>
      <c r="B20" s="19">
        <v>11990</v>
      </c>
      <c r="C20" s="19">
        <v>2807</v>
      </c>
      <c r="D20" s="19">
        <v>4710</v>
      </c>
      <c r="E20" s="19">
        <v>6084</v>
      </c>
      <c r="G20" s="19">
        <v>25591</v>
      </c>
      <c r="I20" s="84" t="s">
        <v>61</v>
      </c>
      <c r="J20" s="19">
        <v>55</v>
      </c>
      <c r="K20" s="19">
        <v>31</v>
      </c>
      <c r="L20" s="19">
        <v>33</v>
      </c>
      <c r="M20" s="19">
        <v>61</v>
      </c>
      <c r="O20" s="19">
        <v>180</v>
      </c>
      <c r="Q20" s="84" t="s">
        <v>61</v>
      </c>
      <c r="R20" s="19">
        <v>2441</v>
      </c>
      <c r="S20" s="19">
        <v>673</v>
      </c>
      <c r="T20" s="19">
        <v>568</v>
      </c>
      <c r="U20" s="19">
        <v>994</v>
      </c>
      <c r="W20" s="19">
        <v>4676</v>
      </c>
    </row>
    <row r="21" spans="1:23" x14ac:dyDescent="0.2">
      <c r="A21" s="84" t="s">
        <v>77</v>
      </c>
      <c r="I21" s="84" t="s">
        <v>77</v>
      </c>
      <c r="Q21" s="84" t="s">
        <v>77</v>
      </c>
    </row>
    <row r="22" spans="1:23" x14ac:dyDescent="0.2">
      <c r="A22" s="84" t="s">
        <v>78</v>
      </c>
      <c r="B22" s="19">
        <v>175747</v>
      </c>
      <c r="C22" s="19">
        <v>46768</v>
      </c>
      <c r="D22" s="19">
        <v>83519</v>
      </c>
      <c r="E22" s="19">
        <v>119821</v>
      </c>
      <c r="G22" s="19">
        <v>425855</v>
      </c>
      <c r="I22" s="84" t="s">
        <v>78</v>
      </c>
      <c r="J22" s="19">
        <v>841</v>
      </c>
      <c r="K22" s="19">
        <v>636</v>
      </c>
      <c r="L22" s="19">
        <v>550</v>
      </c>
      <c r="M22" s="19">
        <v>964</v>
      </c>
      <c r="O22" s="19">
        <v>2991</v>
      </c>
      <c r="Q22" s="84" t="s">
        <v>78</v>
      </c>
      <c r="R22" s="19">
        <v>37316</v>
      </c>
      <c r="S22" s="19">
        <v>11154</v>
      </c>
      <c r="T22" s="19">
        <v>12965</v>
      </c>
      <c r="U22" s="19">
        <v>18041</v>
      </c>
      <c r="W22" s="19">
        <v>79476</v>
      </c>
    </row>
    <row r="29" spans="1:23" x14ac:dyDescent="0.2">
      <c r="B29" s="19" t="s">
        <v>25</v>
      </c>
      <c r="C29" s="19" t="s">
        <v>27</v>
      </c>
      <c r="D29" s="19" t="s">
        <v>26</v>
      </c>
      <c r="E29" s="19" t="s">
        <v>23</v>
      </c>
      <c r="J29" s="19" t="s">
        <v>25</v>
      </c>
      <c r="K29" s="19" t="s">
        <v>27</v>
      </c>
      <c r="L29" s="19" t="s">
        <v>26</v>
      </c>
      <c r="M29" s="19" t="s">
        <v>23</v>
      </c>
      <c r="R29" s="19" t="s">
        <v>25</v>
      </c>
      <c r="S29" s="19" t="s">
        <v>27</v>
      </c>
      <c r="T29" s="19" t="s">
        <v>26</v>
      </c>
      <c r="U29" s="19" t="s">
        <v>23</v>
      </c>
    </row>
    <row r="30" spans="1:23" x14ac:dyDescent="0.2">
      <c r="A30" s="84" t="s">
        <v>1</v>
      </c>
      <c r="B30" s="19" cm="1">
        <f t="array" ref="B30:E43">B7:E20</f>
        <v>13019</v>
      </c>
      <c r="C30" s="19">
        <v>3741</v>
      </c>
      <c r="D30" s="19">
        <v>6647</v>
      </c>
      <c r="E30" s="19">
        <v>13204</v>
      </c>
      <c r="I30" s="84" t="s">
        <v>1</v>
      </c>
      <c r="J30" s="19" cm="1">
        <f t="array" ref="J30:M43">J7:M20</f>
        <v>62</v>
      </c>
      <c r="K30" s="19">
        <v>38</v>
      </c>
      <c r="L30" s="19">
        <v>64</v>
      </c>
      <c r="M30" s="19">
        <v>90</v>
      </c>
      <c r="Q30" s="84" t="s">
        <v>1</v>
      </c>
      <c r="R30" s="19" cm="1">
        <f t="array" ref="R30:U43">R7:U20</f>
        <v>3068</v>
      </c>
      <c r="S30" s="19">
        <v>984</v>
      </c>
      <c r="T30" s="19">
        <v>1349</v>
      </c>
      <c r="U30" s="19">
        <v>2097</v>
      </c>
    </row>
    <row r="31" spans="1:23" x14ac:dyDescent="0.2">
      <c r="A31" s="84" t="s">
        <v>3</v>
      </c>
      <c r="B31" s="19">
        <v>12818</v>
      </c>
      <c r="C31" s="19">
        <v>3801</v>
      </c>
      <c r="D31" s="19">
        <v>6763</v>
      </c>
      <c r="E31" s="19">
        <v>12035</v>
      </c>
      <c r="I31" s="84" t="s">
        <v>3</v>
      </c>
      <c r="J31" s="19">
        <v>54</v>
      </c>
      <c r="K31" s="19">
        <v>39</v>
      </c>
      <c r="L31" s="19">
        <v>51</v>
      </c>
      <c r="M31" s="19">
        <v>88</v>
      </c>
      <c r="Q31" s="84" t="s">
        <v>3</v>
      </c>
      <c r="R31" s="19">
        <v>3143</v>
      </c>
      <c r="S31" s="19">
        <v>968</v>
      </c>
      <c r="T31" s="19">
        <v>1243</v>
      </c>
      <c r="U31" s="19">
        <v>1948</v>
      </c>
    </row>
    <row r="32" spans="1:23" x14ac:dyDescent="0.2">
      <c r="A32" s="84" t="s">
        <v>2</v>
      </c>
      <c r="B32" s="19">
        <v>12851</v>
      </c>
      <c r="C32" s="19">
        <v>3584</v>
      </c>
      <c r="D32" s="19">
        <v>6554</v>
      </c>
      <c r="E32" s="19">
        <v>10312</v>
      </c>
      <c r="I32" s="84" t="s">
        <v>2</v>
      </c>
      <c r="J32" s="19">
        <v>57</v>
      </c>
      <c r="K32" s="19">
        <v>49</v>
      </c>
      <c r="L32" s="19">
        <v>33</v>
      </c>
      <c r="M32" s="19">
        <v>72</v>
      </c>
      <c r="Q32" s="84" t="s">
        <v>2</v>
      </c>
      <c r="R32" s="19">
        <v>3039</v>
      </c>
      <c r="S32" s="19">
        <v>856</v>
      </c>
      <c r="T32" s="19">
        <v>1203</v>
      </c>
      <c r="U32" s="19">
        <v>1642</v>
      </c>
    </row>
    <row r="33" spans="1:21" x14ac:dyDescent="0.2">
      <c r="A33" s="84" t="s">
        <v>4</v>
      </c>
      <c r="B33" s="19">
        <v>12233</v>
      </c>
      <c r="C33" s="19">
        <v>3483</v>
      </c>
      <c r="D33" s="19">
        <v>6410</v>
      </c>
      <c r="E33" s="19">
        <v>9786</v>
      </c>
      <c r="I33" s="84" t="s">
        <v>4</v>
      </c>
      <c r="J33" s="19">
        <v>53</v>
      </c>
      <c r="K33" s="19">
        <v>39</v>
      </c>
      <c r="L33" s="19">
        <v>35</v>
      </c>
      <c r="M33" s="19">
        <v>88</v>
      </c>
      <c r="Q33" s="84" t="s">
        <v>4</v>
      </c>
      <c r="R33" s="19">
        <v>2734</v>
      </c>
      <c r="S33" s="19">
        <v>866</v>
      </c>
      <c r="T33" s="19">
        <v>1078</v>
      </c>
      <c r="U33" s="19">
        <v>1440</v>
      </c>
    </row>
    <row r="34" spans="1:21" x14ac:dyDescent="0.2">
      <c r="A34" s="84" t="s">
        <v>5</v>
      </c>
      <c r="B34" s="19">
        <v>12565</v>
      </c>
      <c r="C34" s="19">
        <v>3327</v>
      </c>
      <c r="D34" s="19">
        <v>6182</v>
      </c>
      <c r="E34" s="19">
        <v>9263</v>
      </c>
      <c r="I34" s="84" t="s">
        <v>5</v>
      </c>
      <c r="J34" s="19">
        <v>52</v>
      </c>
      <c r="K34" s="19">
        <v>46</v>
      </c>
      <c r="L34" s="19">
        <v>28</v>
      </c>
      <c r="M34" s="19">
        <v>68</v>
      </c>
      <c r="Q34" s="84" t="s">
        <v>5</v>
      </c>
      <c r="R34" s="19">
        <v>2724</v>
      </c>
      <c r="S34" s="19">
        <v>787</v>
      </c>
      <c r="T34" s="19">
        <v>1025</v>
      </c>
      <c r="U34" s="19">
        <v>1390</v>
      </c>
    </row>
    <row r="35" spans="1:21" x14ac:dyDescent="0.2">
      <c r="A35" s="84" t="s">
        <v>13</v>
      </c>
      <c r="B35" s="19">
        <v>12749</v>
      </c>
      <c r="C35" s="19">
        <v>3613</v>
      </c>
      <c r="D35" s="19">
        <v>6194</v>
      </c>
      <c r="E35" s="19">
        <v>8822</v>
      </c>
      <c r="I35" s="84" t="s">
        <v>13</v>
      </c>
      <c r="J35" s="19">
        <v>68</v>
      </c>
      <c r="K35" s="19">
        <v>47</v>
      </c>
      <c r="L35" s="19">
        <v>38</v>
      </c>
      <c r="M35" s="19">
        <v>75</v>
      </c>
      <c r="Q35" s="84" t="s">
        <v>13</v>
      </c>
      <c r="R35" s="19">
        <v>2628</v>
      </c>
      <c r="S35" s="19">
        <v>813</v>
      </c>
      <c r="T35" s="19">
        <v>1014</v>
      </c>
      <c r="U35" s="19">
        <v>1316</v>
      </c>
    </row>
    <row r="36" spans="1:21" x14ac:dyDescent="0.2">
      <c r="A36" s="84" t="s">
        <v>21</v>
      </c>
      <c r="B36" s="19">
        <v>12598</v>
      </c>
      <c r="C36" s="19">
        <v>3475</v>
      </c>
      <c r="D36" s="19">
        <v>6157</v>
      </c>
      <c r="E36" s="19">
        <v>8125</v>
      </c>
      <c r="I36" s="84" t="s">
        <v>21</v>
      </c>
      <c r="J36" s="19">
        <v>47</v>
      </c>
      <c r="K36" s="19">
        <v>44</v>
      </c>
      <c r="L36" s="19">
        <v>45</v>
      </c>
      <c r="M36" s="19">
        <v>80</v>
      </c>
      <c r="Q36" s="84" t="s">
        <v>21</v>
      </c>
      <c r="R36" s="19">
        <v>2498</v>
      </c>
      <c r="S36" s="19">
        <v>808</v>
      </c>
      <c r="T36" s="19">
        <v>944</v>
      </c>
      <c r="U36" s="19">
        <v>1122</v>
      </c>
    </row>
    <row r="37" spans="1:21" x14ac:dyDescent="0.2">
      <c r="A37" s="84" t="s">
        <v>22</v>
      </c>
      <c r="B37" s="19">
        <v>13105</v>
      </c>
      <c r="C37" s="19">
        <v>3502</v>
      </c>
      <c r="D37" s="19">
        <v>6381</v>
      </c>
      <c r="E37" s="19">
        <v>7836</v>
      </c>
      <c r="I37" s="84" t="s">
        <v>22</v>
      </c>
      <c r="J37" s="19">
        <v>59</v>
      </c>
      <c r="K37" s="19">
        <v>106</v>
      </c>
      <c r="L37" s="19">
        <v>46</v>
      </c>
      <c r="M37" s="19">
        <v>52</v>
      </c>
      <c r="Q37" s="84" t="s">
        <v>22</v>
      </c>
      <c r="R37" s="19">
        <v>2603</v>
      </c>
      <c r="S37" s="19">
        <v>860</v>
      </c>
      <c r="T37" s="19">
        <v>857</v>
      </c>
      <c r="U37" s="19">
        <v>1139</v>
      </c>
    </row>
    <row r="38" spans="1:21" x14ac:dyDescent="0.2">
      <c r="A38" s="84" t="s">
        <v>24</v>
      </c>
      <c r="B38" s="19">
        <v>12829</v>
      </c>
      <c r="C38" s="19">
        <v>3344</v>
      </c>
      <c r="D38" s="19">
        <v>5967</v>
      </c>
      <c r="E38" s="19">
        <v>7459</v>
      </c>
      <c r="I38" s="84" t="s">
        <v>24</v>
      </c>
      <c r="J38" s="19">
        <v>70</v>
      </c>
      <c r="K38" s="19">
        <v>38</v>
      </c>
      <c r="L38" s="19">
        <v>40</v>
      </c>
      <c r="M38" s="19">
        <v>50</v>
      </c>
      <c r="Q38" s="84" t="s">
        <v>24</v>
      </c>
      <c r="R38" s="19">
        <v>2643</v>
      </c>
      <c r="S38" s="19">
        <v>753</v>
      </c>
      <c r="T38" s="19">
        <v>794</v>
      </c>
      <c r="U38" s="19">
        <v>1050</v>
      </c>
    </row>
    <row r="39" spans="1:21" x14ac:dyDescent="0.2">
      <c r="A39" s="84" t="s">
        <v>29</v>
      </c>
      <c r="B39" s="19">
        <v>12732</v>
      </c>
      <c r="C39" s="19">
        <v>3217</v>
      </c>
      <c r="D39" s="19">
        <v>5605</v>
      </c>
      <c r="E39" s="19">
        <v>6951</v>
      </c>
      <c r="I39" s="84" t="s">
        <v>29</v>
      </c>
      <c r="J39" s="19">
        <v>66</v>
      </c>
      <c r="K39" s="19">
        <v>43</v>
      </c>
      <c r="L39" s="19">
        <v>36</v>
      </c>
      <c r="M39" s="19">
        <v>53</v>
      </c>
      <c r="Q39" s="84" t="s">
        <v>29</v>
      </c>
      <c r="R39" s="19">
        <v>2542</v>
      </c>
      <c r="S39" s="19">
        <v>765</v>
      </c>
      <c r="T39" s="19">
        <v>806</v>
      </c>
      <c r="U39" s="19">
        <v>1047</v>
      </c>
    </row>
    <row r="40" spans="1:21" x14ac:dyDescent="0.2">
      <c r="A40" s="84" t="s">
        <v>48</v>
      </c>
      <c r="B40" s="19">
        <v>11655</v>
      </c>
      <c r="C40" s="19">
        <v>2970</v>
      </c>
      <c r="D40" s="19">
        <v>5592</v>
      </c>
      <c r="E40" s="19">
        <v>6802</v>
      </c>
      <c r="I40" s="84" t="s">
        <v>48</v>
      </c>
      <c r="J40" s="19">
        <v>57</v>
      </c>
      <c r="K40" s="19">
        <v>45</v>
      </c>
      <c r="L40" s="19">
        <v>30</v>
      </c>
      <c r="M40" s="19">
        <v>52</v>
      </c>
      <c r="Q40" s="84" t="s">
        <v>48</v>
      </c>
      <c r="R40" s="19">
        <v>2452</v>
      </c>
      <c r="S40" s="19">
        <v>681</v>
      </c>
      <c r="T40" s="19">
        <v>774</v>
      </c>
      <c r="U40" s="19">
        <v>982</v>
      </c>
    </row>
    <row r="41" spans="1:21" x14ac:dyDescent="0.2">
      <c r="A41" s="84" t="s">
        <v>59</v>
      </c>
      <c r="B41" s="19">
        <v>12337</v>
      </c>
      <c r="C41" s="19">
        <v>3040</v>
      </c>
      <c r="D41" s="19">
        <v>5348</v>
      </c>
      <c r="E41" s="19">
        <v>6446</v>
      </c>
      <c r="I41" s="84" t="s">
        <v>59</v>
      </c>
      <c r="J41" s="19">
        <v>61</v>
      </c>
      <c r="K41" s="19">
        <v>36</v>
      </c>
      <c r="L41" s="19">
        <v>37</v>
      </c>
      <c r="M41" s="19">
        <v>75</v>
      </c>
      <c r="Q41" s="84" t="s">
        <v>59</v>
      </c>
      <c r="R41" s="19">
        <v>2441</v>
      </c>
      <c r="S41" s="19">
        <v>693</v>
      </c>
      <c r="T41" s="19">
        <v>715</v>
      </c>
      <c r="U41" s="19">
        <v>922</v>
      </c>
    </row>
    <row r="42" spans="1:21" x14ac:dyDescent="0.2">
      <c r="A42" s="84" t="s">
        <v>60</v>
      </c>
      <c r="B42" s="19">
        <v>12266</v>
      </c>
      <c r="C42" s="19">
        <v>2864</v>
      </c>
      <c r="D42" s="19">
        <v>5009</v>
      </c>
      <c r="E42" s="19">
        <v>6696</v>
      </c>
      <c r="I42" s="84" t="s">
        <v>60</v>
      </c>
      <c r="J42" s="19">
        <v>80</v>
      </c>
      <c r="K42" s="19">
        <v>35</v>
      </c>
      <c r="L42" s="19">
        <v>34</v>
      </c>
      <c r="M42" s="19">
        <v>60</v>
      </c>
      <c r="Q42" s="84" t="s">
        <v>60</v>
      </c>
      <c r="R42" s="19">
        <v>2360</v>
      </c>
      <c r="S42" s="19">
        <v>647</v>
      </c>
      <c r="T42" s="19">
        <v>595</v>
      </c>
      <c r="U42" s="19">
        <v>952</v>
      </c>
    </row>
    <row r="43" spans="1:21" x14ac:dyDescent="0.2">
      <c r="A43" s="84" t="s">
        <v>61</v>
      </c>
      <c r="B43" s="19">
        <v>11990</v>
      </c>
      <c r="C43" s="19">
        <v>2807</v>
      </c>
      <c r="D43" s="19">
        <v>4710</v>
      </c>
      <c r="E43" s="19">
        <v>6084</v>
      </c>
      <c r="I43" s="84" t="s">
        <v>61</v>
      </c>
      <c r="J43" s="19">
        <v>55</v>
      </c>
      <c r="K43" s="19">
        <v>31</v>
      </c>
      <c r="L43" s="19">
        <v>33</v>
      </c>
      <c r="M43" s="19">
        <v>61</v>
      </c>
      <c r="Q43" s="84" t="s">
        <v>61</v>
      </c>
      <c r="R43" s="19">
        <v>2441</v>
      </c>
      <c r="S43" s="19">
        <v>673</v>
      </c>
      <c r="T43" s="19">
        <v>568</v>
      </c>
      <c r="U43" s="19">
        <v>994</v>
      </c>
    </row>
    <row r="46" spans="1:21" ht="15.75" x14ac:dyDescent="0.25">
      <c r="I46" s="18" t="s">
        <v>83</v>
      </c>
      <c r="J46" s="18" t="s">
        <v>84</v>
      </c>
      <c r="Q46" s="18" t="s">
        <v>83</v>
      </c>
      <c r="R46" s="18" t="s">
        <v>85</v>
      </c>
    </row>
    <row r="48" spans="1:21" x14ac:dyDescent="0.2">
      <c r="B48" s="19" t="s">
        <v>25</v>
      </c>
      <c r="C48" s="19" t="s">
        <v>27</v>
      </c>
      <c r="D48" s="19" t="s">
        <v>26</v>
      </c>
      <c r="E48" s="19" t="s">
        <v>23</v>
      </c>
      <c r="J48" s="19" t="s">
        <v>25</v>
      </c>
      <c r="K48" s="19" t="s">
        <v>27</v>
      </c>
      <c r="L48" s="19" t="s">
        <v>26</v>
      </c>
      <c r="M48" s="19" t="s">
        <v>23</v>
      </c>
      <c r="R48" s="19" t="s">
        <v>25</v>
      </c>
      <c r="S48" s="19" t="s">
        <v>27</v>
      </c>
      <c r="T48" s="19" t="s">
        <v>26</v>
      </c>
      <c r="U48" s="19" t="s">
        <v>23</v>
      </c>
    </row>
    <row r="49" spans="1:21" x14ac:dyDescent="0.2">
      <c r="A49" s="84" t="s">
        <v>1</v>
      </c>
      <c r="B49" s="19">
        <f>INDEX(FIRE0702!$A$4:$G$18, MATCH(QA!$A49,FIRE0702!$A$4:$A$18,0), MATCH(QA!B$48,FIRE0702!$A$4:$F$4,0))</f>
        <v>13019</v>
      </c>
      <c r="C49" s="19">
        <f>INDEX(FIRE0702!$A$4:$G$18, MATCH(QA!$A49,FIRE0702!$A$4:$A$18,0), MATCH(QA!C$48,FIRE0702!$A$4:$F$4,0))</f>
        <v>3741</v>
      </c>
      <c r="D49" s="19">
        <f>INDEX(FIRE0702!$A$4:$G$18, MATCH(QA!$A49,FIRE0702!$A$4:$A$18,0), MATCH(QA!D$48,FIRE0702!$A$4:$F$4,0))</f>
        <v>6647</v>
      </c>
      <c r="E49" s="19">
        <f>INDEX(FIRE0702!$A$4:$G$18, MATCH(QA!$A49,FIRE0702!$A$4:$A$18,0), MATCH(QA!E$48,FIRE0702!$A$4:$F$4,0))</f>
        <v>13204</v>
      </c>
      <c r="I49" s="84" t="s">
        <v>1</v>
      </c>
      <c r="J49" s="19">
        <f>INDEX(FIRE0702!$A$4:$G$18, MATCH(QA!$A49,FIRE0702!$A$4:$A$18,0), MATCH(QA!J$48,FIRE0702!$A$4:$F$4,0))</f>
        <v>13019</v>
      </c>
      <c r="K49" s="19">
        <f>INDEX(FIRE0702!$A$4:$G$18, MATCH(QA!$A49,FIRE0702!$A$4:$A$18,0), MATCH(QA!K$48,FIRE0702!$A$4:$F$4,0))</f>
        <v>3741</v>
      </c>
      <c r="L49" s="19">
        <f>INDEX(FIRE0702!$A$4:$G$18, MATCH(QA!$A49,FIRE0702!$A$4:$A$18,0), MATCH(QA!L$48,FIRE0702!$A$4:$F$4,0))</f>
        <v>6647</v>
      </c>
      <c r="M49" s="19">
        <f>INDEX(FIRE0702!$A$4:$G$18, MATCH(QA!$A49,FIRE0702!$A$4:$A$18,0), MATCH(QA!M$48,FIRE0702!$A$4:$F$4,0))</f>
        <v>13204</v>
      </c>
      <c r="Q49" s="84" t="s">
        <v>1</v>
      </c>
      <c r="R49" s="19">
        <f>INDEX(FIRE0702!$A$4:$G$18, MATCH(QA!$A49,FIRE0702!$A$4:$A$18,0), MATCH(QA!R$48,FIRE0702!$A$4:$F$4,0))</f>
        <v>13019</v>
      </c>
      <c r="S49" s="19">
        <f>INDEX(FIRE0702!$A$4:$G$18, MATCH(QA!$A49,FIRE0702!$A$4:$A$18,0), MATCH(QA!S$48,FIRE0702!$A$4:$F$4,0))</f>
        <v>3741</v>
      </c>
      <c r="T49" s="19">
        <f>INDEX(FIRE0702!$A$4:$G$18, MATCH(QA!$A49,FIRE0702!$A$4:$A$18,0), MATCH(QA!T$48,FIRE0702!$A$4:$F$4,0))</f>
        <v>6647</v>
      </c>
      <c r="U49" s="19">
        <f>INDEX(FIRE0702!$A$4:$G$18, MATCH(QA!$A49,FIRE0702!$A$4:$A$18,0), MATCH(QA!U$48,FIRE0702!$A$4:$F$4,0))</f>
        <v>13204</v>
      </c>
    </row>
    <row r="50" spans="1:21" x14ac:dyDescent="0.2">
      <c r="A50" s="84" t="s">
        <v>3</v>
      </c>
      <c r="B50" s="19">
        <f>INDEX(FIRE0702!$A$4:$G$18, MATCH(QA!$A50,FIRE0702!$A$4:$A$18,0), MATCH(QA!B$48,FIRE0702!$A$4:$F$4,0))</f>
        <v>12818</v>
      </c>
      <c r="C50" s="19">
        <f>INDEX(FIRE0702!$A$4:$G$18, MATCH(QA!$A50,FIRE0702!$A$4:$A$18,0), MATCH(QA!C$48,FIRE0702!$A$4:$F$4,0))</f>
        <v>3801</v>
      </c>
      <c r="D50" s="19">
        <f>INDEX(FIRE0702!$A$4:$G$18, MATCH(QA!$A50,FIRE0702!$A$4:$A$18,0), MATCH(QA!D$48,FIRE0702!$A$4:$F$4,0))</f>
        <v>6763</v>
      </c>
      <c r="E50" s="19">
        <f>INDEX(FIRE0702!$A$4:$G$18, MATCH(QA!$A50,FIRE0702!$A$4:$A$18,0), MATCH(QA!E$48,FIRE0702!$A$4:$F$4,0))</f>
        <v>12035</v>
      </c>
      <c r="I50" s="84" t="s">
        <v>3</v>
      </c>
      <c r="J50" s="19">
        <f>INDEX(FIRE0702!$A$4:$G$18, MATCH(QA!$A50,FIRE0702!$A$4:$A$18,0), MATCH(QA!J$48,FIRE0702!$A$4:$F$4,0))</f>
        <v>12818</v>
      </c>
      <c r="K50" s="19">
        <f>INDEX(FIRE0702!$A$4:$G$18, MATCH(QA!$A50,FIRE0702!$A$4:$A$18,0), MATCH(QA!K$48,FIRE0702!$A$4:$F$4,0))</f>
        <v>3801</v>
      </c>
      <c r="L50" s="19">
        <f>INDEX(FIRE0702!$A$4:$G$18, MATCH(QA!$A50,FIRE0702!$A$4:$A$18,0), MATCH(QA!L$48,FIRE0702!$A$4:$F$4,0))</f>
        <v>6763</v>
      </c>
      <c r="M50" s="19">
        <f>INDEX(FIRE0702!$A$4:$G$18, MATCH(QA!$A50,FIRE0702!$A$4:$A$18,0), MATCH(QA!M$48,FIRE0702!$A$4:$F$4,0))</f>
        <v>12035</v>
      </c>
      <c r="Q50" s="84" t="s">
        <v>3</v>
      </c>
      <c r="R50" s="19">
        <f>INDEX(FIRE0702!$A$4:$G$18, MATCH(QA!$A50,FIRE0702!$A$4:$A$18,0), MATCH(QA!R$48,FIRE0702!$A$4:$F$4,0))</f>
        <v>12818</v>
      </c>
      <c r="S50" s="19">
        <f>INDEX(FIRE0702!$A$4:$G$18, MATCH(QA!$A50,FIRE0702!$A$4:$A$18,0), MATCH(QA!S$48,FIRE0702!$A$4:$F$4,0))</f>
        <v>3801</v>
      </c>
      <c r="T50" s="19">
        <f>INDEX(FIRE0702!$A$4:$G$18, MATCH(QA!$A50,FIRE0702!$A$4:$A$18,0), MATCH(QA!T$48,FIRE0702!$A$4:$F$4,0))</f>
        <v>6763</v>
      </c>
      <c r="U50" s="19">
        <f>INDEX(FIRE0702!$A$4:$G$18, MATCH(QA!$A50,FIRE0702!$A$4:$A$18,0), MATCH(QA!U$48,FIRE0702!$A$4:$F$4,0))</f>
        <v>12035</v>
      </c>
    </row>
    <row r="51" spans="1:21" x14ac:dyDescent="0.2">
      <c r="A51" s="84" t="s">
        <v>2</v>
      </c>
      <c r="B51" s="19">
        <f>INDEX(FIRE0702!$A$4:$G$18, MATCH(QA!$A51,FIRE0702!$A$4:$A$18,0), MATCH(QA!B$48,FIRE0702!$A$4:$F$4,0))</f>
        <v>12851</v>
      </c>
      <c r="C51" s="19">
        <f>INDEX(FIRE0702!$A$4:$G$18, MATCH(QA!$A51,FIRE0702!$A$4:$A$18,0), MATCH(QA!C$48,FIRE0702!$A$4:$F$4,0))</f>
        <v>3584</v>
      </c>
      <c r="D51" s="19">
        <f>INDEX(FIRE0702!$A$4:$G$18, MATCH(QA!$A51,FIRE0702!$A$4:$A$18,0), MATCH(QA!D$48,FIRE0702!$A$4:$F$4,0))</f>
        <v>6554</v>
      </c>
      <c r="E51" s="19">
        <f>INDEX(FIRE0702!$A$4:$G$18, MATCH(QA!$A51,FIRE0702!$A$4:$A$18,0), MATCH(QA!E$48,FIRE0702!$A$4:$F$4,0))</f>
        <v>10312</v>
      </c>
      <c r="I51" s="84" t="s">
        <v>2</v>
      </c>
      <c r="J51" s="19">
        <f>INDEX(FIRE0702!$A$4:$G$18, MATCH(QA!$A51,FIRE0702!$A$4:$A$18,0), MATCH(QA!J$48,FIRE0702!$A$4:$F$4,0))</f>
        <v>12851</v>
      </c>
      <c r="K51" s="19">
        <f>INDEX(FIRE0702!$A$4:$G$18, MATCH(QA!$A51,FIRE0702!$A$4:$A$18,0), MATCH(QA!K$48,FIRE0702!$A$4:$F$4,0))</f>
        <v>3584</v>
      </c>
      <c r="L51" s="19">
        <f>INDEX(FIRE0702!$A$4:$G$18, MATCH(QA!$A51,FIRE0702!$A$4:$A$18,0), MATCH(QA!L$48,FIRE0702!$A$4:$F$4,0))</f>
        <v>6554</v>
      </c>
      <c r="M51" s="19">
        <f>INDEX(FIRE0702!$A$4:$G$18, MATCH(QA!$A51,FIRE0702!$A$4:$A$18,0), MATCH(QA!M$48,FIRE0702!$A$4:$F$4,0))</f>
        <v>10312</v>
      </c>
      <c r="Q51" s="84" t="s">
        <v>2</v>
      </c>
      <c r="R51" s="19">
        <f>INDEX(FIRE0702!$A$4:$G$18, MATCH(QA!$A51,FIRE0702!$A$4:$A$18,0), MATCH(QA!R$48,FIRE0702!$A$4:$F$4,0))</f>
        <v>12851</v>
      </c>
      <c r="S51" s="19">
        <f>INDEX(FIRE0702!$A$4:$G$18, MATCH(QA!$A51,FIRE0702!$A$4:$A$18,0), MATCH(QA!S$48,FIRE0702!$A$4:$F$4,0))</f>
        <v>3584</v>
      </c>
      <c r="T51" s="19">
        <f>INDEX(FIRE0702!$A$4:$G$18, MATCH(QA!$A51,FIRE0702!$A$4:$A$18,0), MATCH(QA!T$48,FIRE0702!$A$4:$F$4,0))</f>
        <v>6554</v>
      </c>
      <c r="U51" s="19">
        <f>INDEX(FIRE0702!$A$4:$G$18, MATCH(QA!$A51,FIRE0702!$A$4:$A$18,0), MATCH(QA!U$48,FIRE0702!$A$4:$F$4,0))</f>
        <v>10312</v>
      </c>
    </row>
    <row r="52" spans="1:21" x14ac:dyDescent="0.2">
      <c r="A52" s="84" t="s">
        <v>4</v>
      </c>
      <c r="B52" s="19">
        <f>INDEX(FIRE0702!$A$4:$G$18, MATCH(QA!$A52,FIRE0702!$A$4:$A$18,0), MATCH(QA!B$48,FIRE0702!$A$4:$F$4,0))</f>
        <v>12235</v>
      </c>
      <c r="C52" s="19">
        <f>INDEX(FIRE0702!$A$4:$G$18, MATCH(QA!$A52,FIRE0702!$A$4:$A$18,0), MATCH(QA!C$48,FIRE0702!$A$4:$F$4,0))</f>
        <v>3483</v>
      </c>
      <c r="D52" s="19">
        <f>INDEX(FIRE0702!$A$4:$G$18, MATCH(QA!$A52,FIRE0702!$A$4:$A$18,0), MATCH(QA!D$48,FIRE0702!$A$4:$F$4,0))</f>
        <v>6408</v>
      </c>
      <c r="E52" s="19">
        <f>INDEX(FIRE0702!$A$4:$G$18, MATCH(QA!$A52,FIRE0702!$A$4:$A$18,0), MATCH(QA!E$48,FIRE0702!$A$4:$F$4,0))</f>
        <v>9785</v>
      </c>
      <c r="I52" s="84" t="s">
        <v>4</v>
      </c>
      <c r="J52" s="19">
        <f>INDEX(FIRE0702!$A$4:$G$18, MATCH(QA!$A52,FIRE0702!$A$4:$A$18,0), MATCH(QA!J$48,FIRE0702!$A$4:$F$4,0))</f>
        <v>12235</v>
      </c>
      <c r="K52" s="19">
        <f>INDEX(FIRE0702!$A$4:$G$18, MATCH(QA!$A52,FIRE0702!$A$4:$A$18,0), MATCH(QA!K$48,FIRE0702!$A$4:$F$4,0))</f>
        <v>3483</v>
      </c>
      <c r="L52" s="19">
        <f>INDEX(FIRE0702!$A$4:$G$18, MATCH(QA!$A52,FIRE0702!$A$4:$A$18,0), MATCH(QA!L$48,FIRE0702!$A$4:$F$4,0))</f>
        <v>6408</v>
      </c>
      <c r="M52" s="19">
        <f>INDEX(FIRE0702!$A$4:$G$18, MATCH(QA!$A52,FIRE0702!$A$4:$A$18,0), MATCH(QA!M$48,FIRE0702!$A$4:$F$4,0))</f>
        <v>9785</v>
      </c>
      <c r="Q52" s="84" t="s">
        <v>4</v>
      </c>
      <c r="R52" s="19">
        <f>INDEX(FIRE0702!$A$4:$G$18, MATCH(QA!$A52,FIRE0702!$A$4:$A$18,0), MATCH(QA!R$48,FIRE0702!$A$4:$F$4,0))</f>
        <v>12235</v>
      </c>
      <c r="S52" s="19">
        <f>INDEX(FIRE0702!$A$4:$G$18, MATCH(QA!$A52,FIRE0702!$A$4:$A$18,0), MATCH(QA!S$48,FIRE0702!$A$4:$F$4,0))</f>
        <v>3483</v>
      </c>
      <c r="T52" s="19">
        <f>INDEX(FIRE0702!$A$4:$G$18, MATCH(QA!$A52,FIRE0702!$A$4:$A$18,0), MATCH(QA!T$48,FIRE0702!$A$4:$F$4,0))</f>
        <v>6408</v>
      </c>
      <c r="U52" s="19">
        <f>INDEX(FIRE0702!$A$4:$G$18, MATCH(QA!$A52,FIRE0702!$A$4:$A$18,0), MATCH(QA!U$48,FIRE0702!$A$4:$F$4,0))</f>
        <v>9785</v>
      </c>
    </row>
    <row r="53" spans="1:21" x14ac:dyDescent="0.2">
      <c r="A53" s="84" t="s">
        <v>5</v>
      </c>
      <c r="B53" s="19">
        <f>INDEX(FIRE0702!$A$4:$G$18, MATCH(QA!$A53,FIRE0702!$A$4:$A$18,0), MATCH(QA!B$48,FIRE0702!$A$4:$F$4,0))</f>
        <v>12564</v>
      </c>
      <c r="C53" s="19">
        <f>INDEX(FIRE0702!$A$4:$G$18, MATCH(QA!$A53,FIRE0702!$A$4:$A$18,0), MATCH(QA!C$48,FIRE0702!$A$4:$F$4,0))</f>
        <v>3327</v>
      </c>
      <c r="D53" s="19">
        <f>INDEX(FIRE0702!$A$4:$G$18, MATCH(QA!$A53,FIRE0702!$A$4:$A$18,0), MATCH(QA!D$48,FIRE0702!$A$4:$F$4,0))</f>
        <v>6180</v>
      </c>
      <c r="E53" s="19">
        <f>INDEX(FIRE0702!$A$4:$G$18, MATCH(QA!$A53,FIRE0702!$A$4:$A$18,0), MATCH(QA!E$48,FIRE0702!$A$4:$F$4,0))</f>
        <v>9260</v>
      </c>
      <c r="I53" s="84" t="s">
        <v>5</v>
      </c>
      <c r="J53" s="19">
        <f>INDEX(FIRE0702!$A$4:$G$18, MATCH(QA!$A53,FIRE0702!$A$4:$A$18,0), MATCH(QA!J$48,FIRE0702!$A$4:$F$4,0))</f>
        <v>12564</v>
      </c>
      <c r="K53" s="19">
        <f>INDEX(FIRE0702!$A$4:$G$18, MATCH(QA!$A53,FIRE0702!$A$4:$A$18,0), MATCH(QA!K$48,FIRE0702!$A$4:$F$4,0))</f>
        <v>3327</v>
      </c>
      <c r="L53" s="19">
        <f>INDEX(FIRE0702!$A$4:$G$18, MATCH(QA!$A53,FIRE0702!$A$4:$A$18,0), MATCH(QA!L$48,FIRE0702!$A$4:$F$4,0))</f>
        <v>6180</v>
      </c>
      <c r="M53" s="19">
        <f>INDEX(FIRE0702!$A$4:$G$18, MATCH(QA!$A53,FIRE0702!$A$4:$A$18,0), MATCH(QA!M$48,FIRE0702!$A$4:$F$4,0))</f>
        <v>9260</v>
      </c>
      <c r="Q53" s="84" t="s">
        <v>5</v>
      </c>
      <c r="R53" s="19">
        <f>INDEX(FIRE0702!$A$4:$G$18, MATCH(QA!$A53,FIRE0702!$A$4:$A$18,0), MATCH(QA!R$48,FIRE0702!$A$4:$F$4,0))</f>
        <v>12564</v>
      </c>
      <c r="S53" s="19">
        <f>INDEX(FIRE0702!$A$4:$G$18, MATCH(QA!$A53,FIRE0702!$A$4:$A$18,0), MATCH(QA!S$48,FIRE0702!$A$4:$F$4,0))</f>
        <v>3327</v>
      </c>
      <c r="T53" s="19">
        <f>INDEX(FIRE0702!$A$4:$G$18, MATCH(QA!$A53,FIRE0702!$A$4:$A$18,0), MATCH(QA!T$48,FIRE0702!$A$4:$F$4,0))</f>
        <v>6180</v>
      </c>
      <c r="U53" s="19">
        <f>INDEX(FIRE0702!$A$4:$G$18, MATCH(QA!$A53,FIRE0702!$A$4:$A$18,0), MATCH(QA!U$48,FIRE0702!$A$4:$F$4,0))</f>
        <v>9260</v>
      </c>
    </row>
    <row r="54" spans="1:21" x14ac:dyDescent="0.2">
      <c r="A54" s="84" t="s">
        <v>13</v>
      </c>
      <c r="B54" s="19">
        <f>INDEX(FIRE0702!$A$4:$G$18, MATCH(QA!$A54,FIRE0702!$A$4:$A$18,0), MATCH(QA!B$48,FIRE0702!$A$4:$F$4,0))</f>
        <v>12749</v>
      </c>
      <c r="C54" s="19">
        <f>INDEX(FIRE0702!$A$4:$G$18, MATCH(QA!$A54,FIRE0702!$A$4:$A$18,0), MATCH(QA!C$48,FIRE0702!$A$4:$F$4,0))</f>
        <v>3613</v>
      </c>
      <c r="D54" s="19">
        <f>INDEX(FIRE0702!$A$4:$G$18, MATCH(QA!$A54,FIRE0702!$A$4:$A$18,0), MATCH(QA!D$48,FIRE0702!$A$4:$F$4,0))</f>
        <v>6193</v>
      </c>
      <c r="E54" s="19">
        <f>INDEX(FIRE0702!$A$4:$G$18, MATCH(QA!$A54,FIRE0702!$A$4:$A$18,0), MATCH(QA!E$48,FIRE0702!$A$4:$F$4,0))</f>
        <v>8821</v>
      </c>
      <c r="I54" s="84" t="s">
        <v>13</v>
      </c>
      <c r="J54" s="19">
        <f>INDEX(FIRE0702!$A$4:$G$18, MATCH(QA!$A54,FIRE0702!$A$4:$A$18,0), MATCH(QA!J$48,FIRE0702!$A$4:$F$4,0))</f>
        <v>12749</v>
      </c>
      <c r="K54" s="19">
        <f>INDEX(FIRE0702!$A$4:$G$18, MATCH(QA!$A54,FIRE0702!$A$4:$A$18,0), MATCH(QA!K$48,FIRE0702!$A$4:$F$4,0))</f>
        <v>3613</v>
      </c>
      <c r="L54" s="19">
        <f>INDEX(FIRE0702!$A$4:$G$18, MATCH(QA!$A54,FIRE0702!$A$4:$A$18,0), MATCH(QA!L$48,FIRE0702!$A$4:$F$4,0))</f>
        <v>6193</v>
      </c>
      <c r="M54" s="19">
        <f>INDEX(FIRE0702!$A$4:$G$18, MATCH(QA!$A54,FIRE0702!$A$4:$A$18,0), MATCH(QA!M$48,FIRE0702!$A$4:$F$4,0))</f>
        <v>8821</v>
      </c>
      <c r="Q54" s="84" t="s">
        <v>13</v>
      </c>
      <c r="R54" s="19">
        <f>INDEX(FIRE0702!$A$4:$G$18, MATCH(QA!$A54,FIRE0702!$A$4:$A$18,0), MATCH(QA!R$48,FIRE0702!$A$4:$F$4,0))</f>
        <v>12749</v>
      </c>
      <c r="S54" s="19">
        <f>INDEX(FIRE0702!$A$4:$G$18, MATCH(QA!$A54,FIRE0702!$A$4:$A$18,0), MATCH(QA!S$48,FIRE0702!$A$4:$F$4,0))</f>
        <v>3613</v>
      </c>
      <c r="T54" s="19">
        <f>INDEX(FIRE0702!$A$4:$G$18, MATCH(QA!$A54,FIRE0702!$A$4:$A$18,0), MATCH(QA!T$48,FIRE0702!$A$4:$F$4,0))</f>
        <v>6193</v>
      </c>
      <c r="U54" s="19">
        <f>INDEX(FIRE0702!$A$4:$G$18, MATCH(QA!$A54,FIRE0702!$A$4:$A$18,0), MATCH(QA!U$48,FIRE0702!$A$4:$F$4,0))</f>
        <v>8821</v>
      </c>
    </row>
    <row r="55" spans="1:21" x14ac:dyDescent="0.2">
      <c r="A55" s="84" t="s">
        <v>21</v>
      </c>
      <c r="B55" s="19">
        <f>INDEX(FIRE0702!$A$4:$G$18, MATCH(QA!$A55,FIRE0702!$A$4:$A$18,0), MATCH(QA!B$48,FIRE0702!$A$4:$F$4,0))</f>
        <v>12596</v>
      </c>
      <c r="C55" s="19">
        <f>INDEX(FIRE0702!$A$4:$G$18, MATCH(QA!$A55,FIRE0702!$A$4:$A$18,0), MATCH(QA!C$48,FIRE0702!$A$4:$F$4,0))</f>
        <v>3475</v>
      </c>
      <c r="D55" s="19">
        <f>INDEX(FIRE0702!$A$4:$G$18, MATCH(QA!$A55,FIRE0702!$A$4:$A$18,0), MATCH(QA!D$48,FIRE0702!$A$4:$F$4,0))</f>
        <v>6157</v>
      </c>
      <c r="E55" s="19">
        <f>INDEX(FIRE0702!$A$4:$G$18, MATCH(QA!$A55,FIRE0702!$A$4:$A$18,0), MATCH(QA!E$48,FIRE0702!$A$4:$F$4,0))</f>
        <v>8124</v>
      </c>
      <c r="I55" s="84" t="s">
        <v>21</v>
      </c>
      <c r="J55" s="19">
        <f>INDEX(FIRE0702!$A$4:$G$18, MATCH(QA!$A55,FIRE0702!$A$4:$A$18,0), MATCH(QA!J$48,FIRE0702!$A$4:$F$4,0))</f>
        <v>12596</v>
      </c>
      <c r="K55" s="19">
        <f>INDEX(FIRE0702!$A$4:$G$18, MATCH(QA!$A55,FIRE0702!$A$4:$A$18,0), MATCH(QA!K$48,FIRE0702!$A$4:$F$4,0))</f>
        <v>3475</v>
      </c>
      <c r="L55" s="19">
        <f>INDEX(FIRE0702!$A$4:$G$18, MATCH(QA!$A55,FIRE0702!$A$4:$A$18,0), MATCH(QA!L$48,FIRE0702!$A$4:$F$4,0))</f>
        <v>6157</v>
      </c>
      <c r="M55" s="19">
        <f>INDEX(FIRE0702!$A$4:$G$18, MATCH(QA!$A55,FIRE0702!$A$4:$A$18,0), MATCH(QA!M$48,FIRE0702!$A$4:$F$4,0))</f>
        <v>8124</v>
      </c>
      <c r="Q55" s="84" t="s">
        <v>21</v>
      </c>
      <c r="R55" s="19">
        <f>INDEX(FIRE0702!$A$4:$G$18, MATCH(QA!$A55,FIRE0702!$A$4:$A$18,0), MATCH(QA!R$48,FIRE0702!$A$4:$F$4,0))</f>
        <v>12596</v>
      </c>
      <c r="S55" s="19">
        <f>INDEX(FIRE0702!$A$4:$G$18, MATCH(QA!$A55,FIRE0702!$A$4:$A$18,0), MATCH(QA!S$48,FIRE0702!$A$4:$F$4,0))</f>
        <v>3475</v>
      </c>
      <c r="T55" s="19">
        <f>INDEX(FIRE0702!$A$4:$G$18, MATCH(QA!$A55,FIRE0702!$A$4:$A$18,0), MATCH(QA!T$48,FIRE0702!$A$4:$F$4,0))</f>
        <v>6157</v>
      </c>
      <c r="U55" s="19">
        <f>INDEX(FIRE0702!$A$4:$G$18, MATCH(QA!$A55,FIRE0702!$A$4:$A$18,0), MATCH(QA!U$48,FIRE0702!$A$4:$F$4,0))</f>
        <v>8124</v>
      </c>
    </row>
    <row r="56" spans="1:21" x14ac:dyDescent="0.2">
      <c r="A56" s="84" t="s">
        <v>22</v>
      </c>
      <c r="B56" s="19">
        <f>INDEX(FIRE0702!$A$4:$G$18, MATCH(QA!$A56,FIRE0702!$A$4:$A$18,0), MATCH(QA!B$48,FIRE0702!$A$4:$F$4,0))</f>
        <v>13106</v>
      </c>
      <c r="C56" s="19">
        <f>INDEX(FIRE0702!$A$4:$G$18, MATCH(QA!$A56,FIRE0702!$A$4:$A$18,0), MATCH(QA!C$48,FIRE0702!$A$4:$F$4,0))</f>
        <v>3502</v>
      </c>
      <c r="D56" s="19">
        <f>INDEX(FIRE0702!$A$4:$G$18, MATCH(QA!$A56,FIRE0702!$A$4:$A$18,0), MATCH(QA!D$48,FIRE0702!$A$4:$F$4,0))</f>
        <v>6381</v>
      </c>
      <c r="E56" s="19">
        <f>INDEX(FIRE0702!$A$4:$G$18, MATCH(QA!$A56,FIRE0702!$A$4:$A$18,0), MATCH(QA!E$48,FIRE0702!$A$4:$F$4,0))</f>
        <v>7835</v>
      </c>
      <c r="I56" s="84" t="s">
        <v>22</v>
      </c>
      <c r="J56" s="19">
        <f>INDEX(FIRE0702!$A$4:$G$18, MATCH(QA!$A56,FIRE0702!$A$4:$A$18,0), MATCH(QA!J$48,FIRE0702!$A$4:$F$4,0))</f>
        <v>13106</v>
      </c>
      <c r="K56" s="19">
        <f>INDEX(FIRE0702!$A$4:$G$18, MATCH(QA!$A56,FIRE0702!$A$4:$A$18,0), MATCH(QA!K$48,FIRE0702!$A$4:$F$4,0))</f>
        <v>3502</v>
      </c>
      <c r="L56" s="19">
        <f>INDEX(FIRE0702!$A$4:$G$18, MATCH(QA!$A56,FIRE0702!$A$4:$A$18,0), MATCH(QA!L$48,FIRE0702!$A$4:$F$4,0))</f>
        <v>6381</v>
      </c>
      <c r="M56" s="19">
        <f>INDEX(FIRE0702!$A$4:$G$18, MATCH(QA!$A56,FIRE0702!$A$4:$A$18,0), MATCH(QA!M$48,FIRE0702!$A$4:$F$4,0))</f>
        <v>7835</v>
      </c>
      <c r="Q56" s="84" t="s">
        <v>22</v>
      </c>
      <c r="R56" s="19">
        <f>INDEX(FIRE0702!$A$4:$G$18, MATCH(QA!$A56,FIRE0702!$A$4:$A$18,0), MATCH(QA!R$48,FIRE0702!$A$4:$F$4,0))</f>
        <v>13106</v>
      </c>
      <c r="S56" s="19">
        <f>INDEX(FIRE0702!$A$4:$G$18, MATCH(QA!$A56,FIRE0702!$A$4:$A$18,0), MATCH(QA!S$48,FIRE0702!$A$4:$F$4,0))</f>
        <v>3502</v>
      </c>
      <c r="T56" s="19">
        <f>INDEX(FIRE0702!$A$4:$G$18, MATCH(QA!$A56,FIRE0702!$A$4:$A$18,0), MATCH(QA!T$48,FIRE0702!$A$4:$F$4,0))</f>
        <v>6381</v>
      </c>
      <c r="U56" s="19">
        <f>INDEX(FIRE0702!$A$4:$G$18, MATCH(QA!$A56,FIRE0702!$A$4:$A$18,0), MATCH(QA!U$48,FIRE0702!$A$4:$F$4,0))</f>
        <v>7835</v>
      </c>
    </row>
    <row r="57" spans="1:21" x14ac:dyDescent="0.2">
      <c r="A57" s="84" t="s">
        <v>24</v>
      </c>
      <c r="B57" s="19">
        <f>INDEX(FIRE0702!$A$4:$G$18, MATCH(QA!$A57,FIRE0702!$A$4:$A$18,0), MATCH(QA!B$48,FIRE0702!$A$4:$F$4,0))</f>
        <v>12829</v>
      </c>
      <c r="C57" s="19">
        <f>INDEX(FIRE0702!$A$4:$G$18, MATCH(QA!$A57,FIRE0702!$A$4:$A$18,0), MATCH(QA!C$48,FIRE0702!$A$4:$F$4,0))</f>
        <v>3344</v>
      </c>
      <c r="D57" s="19">
        <f>INDEX(FIRE0702!$A$4:$G$18, MATCH(QA!$A57,FIRE0702!$A$4:$A$18,0), MATCH(QA!D$48,FIRE0702!$A$4:$F$4,0))</f>
        <v>5967</v>
      </c>
      <c r="E57" s="19">
        <f>INDEX(FIRE0702!$A$4:$G$18, MATCH(QA!$A57,FIRE0702!$A$4:$A$18,0), MATCH(QA!E$48,FIRE0702!$A$4:$F$4,0))</f>
        <v>7458</v>
      </c>
      <c r="I57" s="84" t="s">
        <v>24</v>
      </c>
      <c r="J57" s="19">
        <f>INDEX(FIRE0702!$A$4:$G$18, MATCH(QA!$A57,FIRE0702!$A$4:$A$18,0), MATCH(QA!J$48,FIRE0702!$A$4:$F$4,0))</f>
        <v>12829</v>
      </c>
      <c r="K57" s="19">
        <f>INDEX(FIRE0702!$A$4:$G$18, MATCH(QA!$A57,FIRE0702!$A$4:$A$18,0), MATCH(QA!K$48,FIRE0702!$A$4:$F$4,0))</f>
        <v>3344</v>
      </c>
      <c r="L57" s="19">
        <f>INDEX(FIRE0702!$A$4:$G$18, MATCH(QA!$A57,FIRE0702!$A$4:$A$18,0), MATCH(QA!L$48,FIRE0702!$A$4:$F$4,0))</f>
        <v>5967</v>
      </c>
      <c r="M57" s="19">
        <f>INDEX(FIRE0702!$A$4:$G$18, MATCH(QA!$A57,FIRE0702!$A$4:$A$18,0), MATCH(QA!M$48,FIRE0702!$A$4:$F$4,0))</f>
        <v>7458</v>
      </c>
      <c r="Q57" s="84" t="s">
        <v>24</v>
      </c>
      <c r="R57" s="19">
        <f>INDEX(FIRE0702!$A$4:$G$18, MATCH(QA!$A57,FIRE0702!$A$4:$A$18,0), MATCH(QA!R$48,FIRE0702!$A$4:$F$4,0))</f>
        <v>12829</v>
      </c>
      <c r="S57" s="19">
        <f>INDEX(FIRE0702!$A$4:$G$18, MATCH(QA!$A57,FIRE0702!$A$4:$A$18,0), MATCH(QA!S$48,FIRE0702!$A$4:$F$4,0))</f>
        <v>3344</v>
      </c>
      <c r="T57" s="19">
        <f>INDEX(FIRE0702!$A$4:$G$18, MATCH(QA!$A57,FIRE0702!$A$4:$A$18,0), MATCH(QA!T$48,FIRE0702!$A$4:$F$4,0))</f>
        <v>5967</v>
      </c>
      <c r="U57" s="19">
        <f>INDEX(FIRE0702!$A$4:$G$18, MATCH(QA!$A57,FIRE0702!$A$4:$A$18,0), MATCH(QA!U$48,FIRE0702!$A$4:$F$4,0))</f>
        <v>7458</v>
      </c>
    </row>
    <row r="58" spans="1:21" x14ac:dyDescent="0.2">
      <c r="A58" s="84" t="s">
        <v>29</v>
      </c>
      <c r="B58" s="19">
        <f>INDEX(FIRE0702!$A$4:$G$18, MATCH(QA!$A58,FIRE0702!$A$4:$A$18,0), MATCH(QA!B$48,FIRE0702!$A$4:$F$4,0))</f>
        <v>12731</v>
      </c>
      <c r="C58" s="19">
        <f>INDEX(FIRE0702!$A$4:$G$18, MATCH(QA!$A58,FIRE0702!$A$4:$A$18,0), MATCH(QA!C$48,FIRE0702!$A$4:$F$4,0))</f>
        <v>3217</v>
      </c>
      <c r="D58" s="19">
        <f>INDEX(FIRE0702!$A$4:$G$18, MATCH(QA!$A58,FIRE0702!$A$4:$A$18,0), MATCH(QA!D$48,FIRE0702!$A$4:$F$4,0))</f>
        <v>5605</v>
      </c>
      <c r="E58" s="19">
        <f>INDEX(FIRE0702!$A$4:$G$18, MATCH(QA!$A58,FIRE0702!$A$4:$A$18,0), MATCH(QA!E$48,FIRE0702!$A$4:$F$4,0))</f>
        <v>6951</v>
      </c>
      <c r="I58" s="84" t="s">
        <v>29</v>
      </c>
      <c r="J58" s="19">
        <f>INDEX(FIRE0702!$A$4:$G$18, MATCH(QA!$A58,FIRE0702!$A$4:$A$18,0), MATCH(QA!J$48,FIRE0702!$A$4:$F$4,0))</f>
        <v>12731</v>
      </c>
      <c r="K58" s="19">
        <f>INDEX(FIRE0702!$A$4:$G$18, MATCH(QA!$A58,FIRE0702!$A$4:$A$18,0), MATCH(QA!K$48,FIRE0702!$A$4:$F$4,0))</f>
        <v>3217</v>
      </c>
      <c r="L58" s="19">
        <f>INDEX(FIRE0702!$A$4:$G$18, MATCH(QA!$A58,FIRE0702!$A$4:$A$18,0), MATCH(QA!L$48,FIRE0702!$A$4:$F$4,0))</f>
        <v>5605</v>
      </c>
      <c r="M58" s="19">
        <f>INDEX(FIRE0702!$A$4:$G$18, MATCH(QA!$A58,FIRE0702!$A$4:$A$18,0), MATCH(QA!M$48,FIRE0702!$A$4:$F$4,0))</f>
        <v>6951</v>
      </c>
      <c r="Q58" s="84" t="s">
        <v>29</v>
      </c>
      <c r="R58" s="19">
        <f>INDEX(FIRE0702!$A$4:$G$18, MATCH(QA!$A58,FIRE0702!$A$4:$A$18,0), MATCH(QA!R$48,FIRE0702!$A$4:$F$4,0))</f>
        <v>12731</v>
      </c>
      <c r="S58" s="19">
        <f>INDEX(FIRE0702!$A$4:$G$18, MATCH(QA!$A58,FIRE0702!$A$4:$A$18,0), MATCH(QA!S$48,FIRE0702!$A$4:$F$4,0))</f>
        <v>3217</v>
      </c>
      <c r="T58" s="19">
        <f>INDEX(FIRE0702!$A$4:$G$18, MATCH(QA!$A58,FIRE0702!$A$4:$A$18,0), MATCH(QA!T$48,FIRE0702!$A$4:$F$4,0))</f>
        <v>5605</v>
      </c>
      <c r="U58" s="19">
        <f>INDEX(FIRE0702!$A$4:$G$18, MATCH(QA!$A58,FIRE0702!$A$4:$A$18,0), MATCH(QA!U$48,FIRE0702!$A$4:$F$4,0))</f>
        <v>6951</v>
      </c>
    </row>
    <row r="59" spans="1:21" x14ac:dyDescent="0.2">
      <c r="A59" s="84" t="s">
        <v>48</v>
      </c>
      <c r="B59" s="19">
        <f>INDEX(FIRE0702!$A$4:$G$18, MATCH(QA!$A59,FIRE0702!$A$4:$A$18,0), MATCH(QA!B$48,FIRE0702!$A$4:$F$4,0))</f>
        <v>11655</v>
      </c>
      <c r="C59" s="19">
        <f>INDEX(FIRE0702!$A$4:$G$18, MATCH(QA!$A59,FIRE0702!$A$4:$A$18,0), MATCH(QA!C$48,FIRE0702!$A$4:$F$4,0))</f>
        <v>2970</v>
      </c>
      <c r="D59" s="19">
        <f>INDEX(FIRE0702!$A$4:$G$18, MATCH(QA!$A59,FIRE0702!$A$4:$A$18,0), MATCH(QA!D$48,FIRE0702!$A$4:$F$4,0))</f>
        <v>5592</v>
      </c>
      <c r="E59" s="19">
        <f>INDEX(FIRE0702!$A$4:$G$18, MATCH(QA!$A59,FIRE0702!$A$4:$A$18,0), MATCH(QA!E$48,FIRE0702!$A$4:$F$4,0))</f>
        <v>6802</v>
      </c>
      <c r="I59" s="84" t="s">
        <v>48</v>
      </c>
      <c r="J59" s="19">
        <f>INDEX(FIRE0702!$A$4:$G$18, MATCH(QA!$A59,FIRE0702!$A$4:$A$18,0), MATCH(QA!J$48,FIRE0702!$A$4:$F$4,0))</f>
        <v>11655</v>
      </c>
      <c r="K59" s="19">
        <f>INDEX(FIRE0702!$A$4:$G$18, MATCH(QA!$A59,FIRE0702!$A$4:$A$18,0), MATCH(QA!K$48,FIRE0702!$A$4:$F$4,0))</f>
        <v>2970</v>
      </c>
      <c r="L59" s="19">
        <f>INDEX(FIRE0702!$A$4:$G$18, MATCH(QA!$A59,FIRE0702!$A$4:$A$18,0), MATCH(QA!L$48,FIRE0702!$A$4:$F$4,0))</f>
        <v>5592</v>
      </c>
      <c r="M59" s="19">
        <f>INDEX(FIRE0702!$A$4:$G$18, MATCH(QA!$A59,FIRE0702!$A$4:$A$18,0), MATCH(QA!M$48,FIRE0702!$A$4:$F$4,0))</f>
        <v>6802</v>
      </c>
      <c r="Q59" s="84" t="s">
        <v>48</v>
      </c>
      <c r="R59" s="19">
        <f>INDEX(FIRE0702!$A$4:$G$18, MATCH(QA!$A59,FIRE0702!$A$4:$A$18,0), MATCH(QA!R$48,FIRE0702!$A$4:$F$4,0))</f>
        <v>11655</v>
      </c>
      <c r="S59" s="19">
        <f>INDEX(FIRE0702!$A$4:$G$18, MATCH(QA!$A59,FIRE0702!$A$4:$A$18,0), MATCH(QA!S$48,FIRE0702!$A$4:$F$4,0))</f>
        <v>2970</v>
      </c>
      <c r="T59" s="19">
        <f>INDEX(FIRE0702!$A$4:$G$18, MATCH(QA!$A59,FIRE0702!$A$4:$A$18,0), MATCH(QA!T$48,FIRE0702!$A$4:$F$4,0))</f>
        <v>5592</v>
      </c>
      <c r="U59" s="19">
        <f>INDEX(FIRE0702!$A$4:$G$18, MATCH(QA!$A59,FIRE0702!$A$4:$A$18,0), MATCH(QA!U$48,FIRE0702!$A$4:$F$4,0))</f>
        <v>6802</v>
      </c>
    </row>
    <row r="60" spans="1:21" x14ac:dyDescent="0.2">
      <c r="A60" s="84" t="s">
        <v>59</v>
      </c>
      <c r="B60" s="19">
        <f>INDEX(FIRE0702!$A$4:$G$18, MATCH(QA!$A60,FIRE0702!$A$4:$A$18,0), MATCH(QA!B$48,FIRE0702!$A$4:$F$4,0))</f>
        <v>12337</v>
      </c>
      <c r="C60" s="19">
        <f>INDEX(FIRE0702!$A$4:$G$18, MATCH(QA!$A60,FIRE0702!$A$4:$A$18,0), MATCH(QA!C$48,FIRE0702!$A$4:$F$4,0))</f>
        <v>3040</v>
      </c>
      <c r="D60" s="19">
        <f>INDEX(FIRE0702!$A$4:$G$18, MATCH(QA!$A60,FIRE0702!$A$4:$A$18,0), MATCH(QA!D$48,FIRE0702!$A$4:$F$4,0))</f>
        <v>5348</v>
      </c>
      <c r="E60" s="19">
        <f>INDEX(FIRE0702!$A$4:$G$18, MATCH(QA!$A60,FIRE0702!$A$4:$A$18,0), MATCH(QA!E$48,FIRE0702!$A$4:$F$4,0))</f>
        <v>6446</v>
      </c>
      <c r="I60" s="84" t="s">
        <v>59</v>
      </c>
      <c r="J60" s="19">
        <f>INDEX(FIRE0702!$A$4:$G$18, MATCH(QA!$A60,FIRE0702!$A$4:$A$18,0), MATCH(QA!J$48,FIRE0702!$A$4:$F$4,0))</f>
        <v>12337</v>
      </c>
      <c r="K60" s="19">
        <f>INDEX(FIRE0702!$A$4:$G$18, MATCH(QA!$A60,FIRE0702!$A$4:$A$18,0), MATCH(QA!K$48,FIRE0702!$A$4:$F$4,0))</f>
        <v>3040</v>
      </c>
      <c r="L60" s="19">
        <f>INDEX(FIRE0702!$A$4:$G$18, MATCH(QA!$A60,FIRE0702!$A$4:$A$18,0), MATCH(QA!L$48,FIRE0702!$A$4:$F$4,0))</f>
        <v>5348</v>
      </c>
      <c r="M60" s="19">
        <f>INDEX(FIRE0702!$A$4:$G$18, MATCH(QA!$A60,FIRE0702!$A$4:$A$18,0), MATCH(QA!M$48,FIRE0702!$A$4:$F$4,0))</f>
        <v>6446</v>
      </c>
      <c r="Q60" s="84" t="s">
        <v>59</v>
      </c>
      <c r="R60" s="19">
        <f>INDEX(FIRE0702!$A$4:$G$18, MATCH(QA!$A60,FIRE0702!$A$4:$A$18,0), MATCH(QA!R$48,FIRE0702!$A$4:$F$4,0))</f>
        <v>12337</v>
      </c>
      <c r="S60" s="19">
        <f>INDEX(FIRE0702!$A$4:$G$18, MATCH(QA!$A60,FIRE0702!$A$4:$A$18,0), MATCH(QA!S$48,FIRE0702!$A$4:$F$4,0))</f>
        <v>3040</v>
      </c>
      <c r="T60" s="19">
        <f>INDEX(FIRE0702!$A$4:$G$18, MATCH(QA!$A60,FIRE0702!$A$4:$A$18,0), MATCH(QA!T$48,FIRE0702!$A$4:$F$4,0))</f>
        <v>5348</v>
      </c>
      <c r="U60" s="19">
        <f>INDEX(FIRE0702!$A$4:$G$18, MATCH(QA!$A60,FIRE0702!$A$4:$A$18,0), MATCH(QA!U$48,FIRE0702!$A$4:$F$4,0))</f>
        <v>6446</v>
      </c>
    </row>
    <row r="61" spans="1:21" x14ac:dyDescent="0.2">
      <c r="A61" s="84" t="s">
        <v>60</v>
      </c>
      <c r="B61" s="19">
        <f>INDEX(FIRE0702!$A$4:$G$18, MATCH(QA!$A61,FIRE0702!$A$4:$A$18,0), MATCH(QA!B$48,FIRE0702!$A$4:$F$4,0))</f>
        <v>12266</v>
      </c>
      <c r="C61" s="19">
        <f>INDEX(FIRE0702!$A$4:$G$18, MATCH(QA!$A61,FIRE0702!$A$4:$A$18,0), MATCH(QA!C$48,FIRE0702!$A$4:$F$4,0))</f>
        <v>2865</v>
      </c>
      <c r="D61" s="19">
        <f>INDEX(FIRE0702!$A$4:$G$18, MATCH(QA!$A61,FIRE0702!$A$4:$A$18,0), MATCH(QA!D$48,FIRE0702!$A$4:$F$4,0))</f>
        <v>5010</v>
      </c>
      <c r="E61" s="19">
        <f>INDEX(FIRE0702!$A$4:$G$18, MATCH(QA!$A61,FIRE0702!$A$4:$A$18,0), MATCH(QA!E$48,FIRE0702!$A$4:$F$4,0))</f>
        <v>6694</v>
      </c>
      <c r="I61" s="84" t="s">
        <v>60</v>
      </c>
      <c r="J61" s="19">
        <f>INDEX(FIRE0702!$A$4:$G$18, MATCH(QA!$A61,FIRE0702!$A$4:$A$18,0), MATCH(QA!J$48,FIRE0702!$A$4:$F$4,0))</f>
        <v>12266</v>
      </c>
      <c r="K61" s="19">
        <f>INDEX(FIRE0702!$A$4:$G$18, MATCH(QA!$A61,FIRE0702!$A$4:$A$18,0), MATCH(QA!K$48,FIRE0702!$A$4:$F$4,0))</f>
        <v>2865</v>
      </c>
      <c r="L61" s="19">
        <f>INDEX(FIRE0702!$A$4:$G$18, MATCH(QA!$A61,FIRE0702!$A$4:$A$18,0), MATCH(QA!L$48,FIRE0702!$A$4:$F$4,0))</f>
        <v>5010</v>
      </c>
      <c r="M61" s="19">
        <f>INDEX(FIRE0702!$A$4:$G$18, MATCH(QA!$A61,FIRE0702!$A$4:$A$18,0), MATCH(QA!M$48,FIRE0702!$A$4:$F$4,0))</f>
        <v>6694</v>
      </c>
      <c r="Q61" s="84" t="s">
        <v>60</v>
      </c>
      <c r="R61" s="19">
        <f>INDEX(FIRE0702!$A$4:$G$18, MATCH(QA!$A61,FIRE0702!$A$4:$A$18,0), MATCH(QA!R$48,FIRE0702!$A$4:$F$4,0))</f>
        <v>12266</v>
      </c>
      <c r="S61" s="19">
        <f>INDEX(FIRE0702!$A$4:$G$18, MATCH(QA!$A61,FIRE0702!$A$4:$A$18,0), MATCH(QA!S$48,FIRE0702!$A$4:$F$4,0))</f>
        <v>2865</v>
      </c>
      <c r="T61" s="19">
        <f>INDEX(FIRE0702!$A$4:$G$18, MATCH(QA!$A61,FIRE0702!$A$4:$A$18,0), MATCH(QA!T$48,FIRE0702!$A$4:$F$4,0))</f>
        <v>5010</v>
      </c>
      <c r="U61" s="19">
        <f>INDEX(FIRE0702!$A$4:$G$18, MATCH(QA!$A61,FIRE0702!$A$4:$A$18,0), MATCH(QA!U$48,FIRE0702!$A$4:$F$4,0))</f>
        <v>6694</v>
      </c>
    </row>
    <row r="62" spans="1:21" x14ac:dyDescent="0.2">
      <c r="A62" s="84" t="s">
        <v>61</v>
      </c>
      <c r="B62" s="19">
        <f>INDEX(FIRE0702!$A$4:$G$18, MATCH(QA!$A62,FIRE0702!$A$4:$A$18,0), MATCH(QA!B$48,FIRE0702!$A$4:$F$4,0))</f>
        <v>11990</v>
      </c>
      <c r="C62" s="19">
        <f>INDEX(FIRE0702!$A$4:$G$18, MATCH(QA!$A62,FIRE0702!$A$4:$A$18,0), MATCH(QA!C$48,FIRE0702!$A$4:$F$4,0))</f>
        <v>2808</v>
      </c>
      <c r="D62" s="19">
        <f>INDEX(FIRE0702!$A$4:$G$18, MATCH(QA!$A62,FIRE0702!$A$4:$A$18,0), MATCH(QA!D$48,FIRE0702!$A$4:$F$4,0))</f>
        <v>4712</v>
      </c>
      <c r="E62" s="19">
        <f>INDEX(FIRE0702!$A$4:$G$18, MATCH(QA!$A62,FIRE0702!$A$4:$A$18,0), MATCH(QA!E$48,FIRE0702!$A$4:$F$4,0))</f>
        <v>6078</v>
      </c>
      <c r="I62" s="84" t="s">
        <v>61</v>
      </c>
      <c r="J62" s="19">
        <f>INDEX(FIRE0702!$A$4:$G$18, MATCH(QA!$A62,FIRE0702!$A$4:$A$18,0), MATCH(QA!J$48,FIRE0702!$A$4:$F$4,0))</f>
        <v>11990</v>
      </c>
      <c r="K62" s="19">
        <f>INDEX(FIRE0702!$A$4:$G$18, MATCH(QA!$A62,FIRE0702!$A$4:$A$18,0), MATCH(QA!K$48,FIRE0702!$A$4:$F$4,0))</f>
        <v>2808</v>
      </c>
      <c r="L62" s="19">
        <f>INDEX(FIRE0702!$A$4:$G$18, MATCH(QA!$A62,FIRE0702!$A$4:$A$18,0), MATCH(QA!L$48,FIRE0702!$A$4:$F$4,0))</f>
        <v>4712</v>
      </c>
      <c r="M62" s="19">
        <f>INDEX(FIRE0702!$A$4:$G$18, MATCH(QA!$A62,FIRE0702!$A$4:$A$18,0), MATCH(QA!M$48,FIRE0702!$A$4:$F$4,0))</f>
        <v>6078</v>
      </c>
      <c r="Q62" s="84" t="s">
        <v>61</v>
      </c>
      <c r="R62" s="19">
        <f>INDEX(FIRE0702!$A$4:$G$18, MATCH(QA!$A62,FIRE0702!$A$4:$A$18,0), MATCH(QA!R$48,FIRE0702!$A$4:$F$4,0))</f>
        <v>11990</v>
      </c>
      <c r="S62" s="19">
        <f>INDEX(FIRE0702!$A$4:$G$18, MATCH(QA!$A62,FIRE0702!$A$4:$A$18,0), MATCH(QA!S$48,FIRE0702!$A$4:$F$4,0))</f>
        <v>2808</v>
      </c>
      <c r="T62" s="19">
        <f>INDEX(FIRE0702!$A$4:$G$18, MATCH(QA!$A62,FIRE0702!$A$4:$A$18,0), MATCH(QA!T$48,FIRE0702!$A$4:$F$4,0))</f>
        <v>4712</v>
      </c>
      <c r="U62" s="19">
        <f>INDEX(FIRE0702!$A$4:$G$18, MATCH(QA!$A62,FIRE0702!$A$4:$A$18,0), MATCH(QA!U$48,FIRE0702!$A$4:$F$4,0))</f>
        <v>6078</v>
      </c>
    </row>
    <row r="66" spans="1:21" x14ac:dyDescent="0.2">
      <c r="B66" s="19" t="s">
        <v>25</v>
      </c>
      <c r="C66" s="19" t="s">
        <v>27</v>
      </c>
      <c r="D66" s="19" t="s">
        <v>26</v>
      </c>
      <c r="E66" s="19" t="s">
        <v>23</v>
      </c>
      <c r="J66" s="19" t="s">
        <v>25</v>
      </c>
      <c r="K66" s="19" t="s">
        <v>27</v>
      </c>
      <c r="L66" s="19" t="s">
        <v>26</v>
      </c>
      <c r="M66" s="19" t="s">
        <v>23</v>
      </c>
      <c r="R66" s="19" t="s">
        <v>25</v>
      </c>
      <c r="S66" s="19" t="s">
        <v>27</v>
      </c>
      <c r="T66" s="19" t="s">
        <v>26</v>
      </c>
      <c r="U66" s="19" t="s">
        <v>23</v>
      </c>
    </row>
    <row r="67" spans="1:21" x14ac:dyDescent="0.2">
      <c r="A67" s="84" t="s">
        <v>1</v>
      </c>
      <c r="B67" s="57" t="b">
        <f>IF(B49=B30,TRUE)</f>
        <v>1</v>
      </c>
      <c r="C67" s="57" t="b">
        <f t="shared" ref="C67:E67" si="0">IF(C49=C30,TRUE)</f>
        <v>1</v>
      </c>
      <c r="D67" s="57" t="b">
        <f t="shared" si="0"/>
        <v>1</v>
      </c>
      <c r="E67" s="57" t="b">
        <f t="shared" si="0"/>
        <v>1</v>
      </c>
      <c r="I67" s="84" t="s">
        <v>1</v>
      </c>
      <c r="J67" s="57" t="b">
        <f>IF(J49=J30,TRUE)</f>
        <v>0</v>
      </c>
      <c r="K67" s="57" t="b">
        <f t="shared" ref="K67:M67" si="1">IF(K49=K30,TRUE)</f>
        <v>0</v>
      </c>
      <c r="L67" s="57" t="b">
        <f t="shared" si="1"/>
        <v>0</v>
      </c>
      <c r="M67" s="57" t="b">
        <f t="shared" si="1"/>
        <v>0</v>
      </c>
      <c r="Q67" s="84" t="s">
        <v>1</v>
      </c>
      <c r="R67" s="57" t="b">
        <f>IF(R49=R30,TRUE)</f>
        <v>0</v>
      </c>
      <c r="S67" s="57" t="b">
        <f t="shared" ref="S67:U67" si="2">IF(S49=S30,TRUE)</f>
        <v>0</v>
      </c>
      <c r="T67" s="57" t="b">
        <f t="shared" si="2"/>
        <v>0</v>
      </c>
      <c r="U67" s="57" t="b">
        <f t="shared" si="2"/>
        <v>0</v>
      </c>
    </row>
    <row r="68" spans="1:21" x14ac:dyDescent="0.2">
      <c r="A68" s="84" t="s">
        <v>3</v>
      </c>
      <c r="B68" s="57" t="b">
        <f t="shared" ref="B68:E68" si="3">IF(B50=B31,TRUE)</f>
        <v>1</v>
      </c>
      <c r="C68" s="57" t="b">
        <f t="shared" si="3"/>
        <v>1</v>
      </c>
      <c r="D68" s="57" t="b">
        <f t="shared" si="3"/>
        <v>1</v>
      </c>
      <c r="E68" s="57" t="b">
        <f t="shared" si="3"/>
        <v>1</v>
      </c>
      <c r="I68" s="84" t="s">
        <v>3</v>
      </c>
      <c r="J68" s="57" t="b">
        <f t="shared" ref="J68:M68" si="4">IF(J50=J31,TRUE)</f>
        <v>0</v>
      </c>
      <c r="K68" s="57" t="b">
        <f t="shared" si="4"/>
        <v>0</v>
      </c>
      <c r="L68" s="57" t="b">
        <f t="shared" si="4"/>
        <v>0</v>
      </c>
      <c r="M68" s="57" t="b">
        <f t="shared" si="4"/>
        <v>0</v>
      </c>
      <c r="Q68" s="84" t="s">
        <v>3</v>
      </c>
      <c r="R68" s="57" t="b">
        <f t="shared" ref="R68:U68" si="5">IF(R50=R31,TRUE)</f>
        <v>0</v>
      </c>
      <c r="S68" s="57" t="b">
        <f t="shared" si="5"/>
        <v>0</v>
      </c>
      <c r="T68" s="57" t="b">
        <f t="shared" si="5"/>
        <v>0</v>
      </c>
      <c r="U68" s="57" t="b">
        <f t="shared" si="5"/>
        <v>0</v>
      </c>
    </row>
    <row r="69" spans="1:21" x14ac:dyDescent="0.2">
      <c r="A69" s="84" t="s">
        <v>2</v>
      </c>
      <c r="B69" s="57" t="b">
        <f t="shared" ref="B69:E69" si="6">IF(B51=B32,TRUE)</f>
        <v>1</v>
      </c>
      <c r="C69" s="57" t="b">
        <f t="shared" si="6"/>
        <v>1</v>
      </c>
      <c r="D69" s="57" t="b">
        <f t="shared" si="6"/>
        <v>1</v>
      </c>
      <c r="E69" s="57" t="b">
        <f t="shared" si="6"/>
        <v>1</v>
      </c>
      <c r="I69" s="84" t="s">
        <v>2</v>
      </c>
      <c r="J69" s="57" t="b">
        <f t="shared" ref="J69:M69" si="7">IF(J51=J32,TRUE)</f>
        <v>0</v>
      </c>
      <c r="K69" s="57" t="b">
        <f t="shared" si="7"/>
        <v>0</v>
      </c>
      <c r="L69" s="57" t="b">
        <f t="shared" si="7"/>
        <v>0</v>
      </c>
      <c r="M69" s="57" t="b">
        <f t="shared" si="7"/>
        <v>0</v>
      </c>
      <c r="Q69" s="84" t="s">
        <v>2</v>
      </c>
      <c r="R69" s="57" t="b">
        <f t="shared" ref="R69:U69" si="8">IF(R51=R32,TRUE)</f>
        <v>0</v>
      </c>
      <c r="S69" s="57" t="b">
        <f t="shared" si="8"/>
        <v>0</v>
      </c>
      <c r="T69" s="57" t="b">
        <f t="shared" si="8"/>
        <v>0</v>
      </c>
      <c r="U69" s="57" t="b">
        <f t="shared" si="8"/>
        <v>0</v>
      </c>
    </row>
    <row r="70" spans="1:21" x14ac:dyDescent="0.2">
      <c r="A70" s="84" t="s">
        <v>4</v>
      </c>
      <c r="B70" s="57" t="b">
        <f t="shared" ref="B70:E70" si="9">IF(B52=B33,TRUE)</f>
        <v>0</v>
      </c>
      <c r="C70" s="57" t="b">
        <f t="shared" si="9"/>
        <v>1</v>
      </c>
      <c r="D70" s="57" t="b">
        <f t="shared" si="9"/>
        <v>0</v>
      </c>
      <c r="E70" s="57" t="b">
        <f t="shared" si="9"/>
        <v>0</v>
      </c>
      <c r="I70" s="84" t="s">
        <v>4</v>
      </c>
      <c r="J70" s="57" t="b">
        <f t="shared" ref="J70:M70" si="10">IF(J52=J33,TRUE)</f>
        <v>0</v>
      </c>
      <c r="K70" s="57" t="b">
        <f t="shared" si="10"/>
        <v>0</v>
      </c>
      <c r="L70" s="57" t="b">
        <f t="shared" si="10"/>
        <v>0</v>
      </c>
      <c r="M70" s="57" t="b">
        <f t="shared" si="10"/>
        <v>0</v>
      </c>
      <c r="Q70" s="84" t="s">
        <v>4</v>
      </c>
      <c r="R70" s="57" t="b">
        <f t="shared" ref="R70:U70" si="11">IF(R52=R33,TRUE)</f>
        <v>0</v>
      </c>
      <c r="S70" s="57" t="b">
        <f t="shared" si="11"/>
        <v>0</v>
      </c>
      <c r="T70" s="57" t="b">
        <f t="shared" si="11"/>
        <v>0</v>
      </c>
      <c r="U70" s="57" t="b">
        <f t="shared" si="11"/>
        <v>0</v>
      </c>
    </row>
    <row r="71" spans="1:21" x14ac:dyDescent="0.2">
      <c r="A71" s="84" t="s">
        <v>5</v>
      </c>
      <c r="B71" s="57" t="b">
        <f t="shared" ref="B71:E71" si="12">IF(B53=B34,TRUE)</f>
        <v>0</v>
      </c>
      <c r="C71" s="57" t="b">
        <f t="shared" si="12"/>
        <v>1</v>
      </c>
      <c r="D71" s="57" t="b">
        <f t="shared" si="12"/>
        <v>0</v>
      </c>
      <c r="E71" s="57" t="b">
        <f t="shared" si="12"/>
        <v>0</v>
      </c>
      <c r="I71" s="84" t="s">
        <v>5</v>
      </c>
      <c r="J71" s="57" t="b">
        <f t="shared" ref="J71:M71" si="13">IF(J53=J34,TRUE)</f>
        <v>0</v>
      </c>
      <c r="K71" s="57" t="b">
        <f t="shared" si="13"/>
        <v>0</v>
      </c>
      <c r="L71" s="57" t="b">
        <f t="shared" si="13"/>
        <v>0</v>
      </c>
      <c r="M71" s="57" t="b">
        <f t="shared" si="13"/>
        <v>0</v>
      </c>
      <c r="Q71" s="84" t="s">
        <v>5</v>
      </c>
      <c r="R71" s="57" t="b">
        <f t="shared" ref="R71:U71" si="14">IF(R53=R34,TRUE)</f>
        <v>0</v>
      </c>
      <c r="S71" s="57" t="b">
        <f t="shared" si="14"/>
        <v>0</v>
      </c>
      <c r="T71" s="57" t="b">
        <f t="shared" si="14"/>
        <v>0</v>
      </c>
      <c r="U71" s="57" t="b">
        <f t="shared" si="14"/>
        <v>0</v>
      </c>
    </row>
    <row r="72" spans="1:21" x14ac:dyDescent="0.2">
      <c r="A72" s="84" t="s">
        <v>13</v>
      </c>
      <c r="B72" s="57" t="b">
        <f t="shared" ref="B72:E72" si="15">IF(B54=B35,TRUE)</f>
        <v>1</v>
      </c>
      <c r="C72" s="57" t="b">
        <f t="shared" si="15"/>
        <v>1</v>
      </c>
      <c r="D72" s="57" t="b">
        <f t="shared" si="15"/>
        <v>0</v>
      </c>
      <c r="E72" s="57" t="b">
        <f t="shared" si="15"/>
        <v>0</v>
      </c>
      <c r="I72" s="84" t="s">
        <v>13</v>
      </c>
      <c r="J72" s="57" t="b">
        <f t="shared" ref="J72:M72" si="16">IF(J54=J35,TRUE)</f>
        <v>0</v>
      </c>
      <c r="K72" s="57" t="b">
        <f t="shared" si="16"/>
        <v>0</v>
      </c>
      <c r="L72" s="57" t="b">
        <f t="shared" si="16"/>
        <v>0</v>
      </c>
      <c r="M72" s="57" t="b">
        <f t="shared" si="16"/>
        <v>0</v>
      </c>
      <c r="Q72" s="84" t="s">
        <v>13</v>
      </c>
      <c r="R72" s="57" t="b">
        <f t="shared" ref="R72:U72" si="17">IF(R54=R35,TRUE)</f>
        <v>0</v>
      </c>
      <c r="S72" s="57" t="b">
        <f t="shared" si="17"/>
        <v>0</v>
      </c>
      <c r="T72" s="57" t="b">
        <f t="shared" si="17"/>
        <v>0</v>
      </c>
      <c r="U72" s="57" t="b">
        <f t="shared" si="17"/>
        <v>0</v>
      </c>
    </row>
    <row r="73" spans="1:21" x14ac:dyDescent="0.2">
      <c r="A73" s="84" t="s">
        <v>21</v>
      </c>
      <c r="B73" s="57" t="b">
        <f t="shared" ref="B73:E73" si="18">IF(B55=B36,TRUE)</f>
        <v>0</v>
      </c>
      <c r="C73" s="57" t="b">
        <f t="shared" si="18"/>
        <v>1</v>
      </c>
      <c r="D73" s="57" t="b">
        <f t="shared" si="18"/>
        <v>1</v>
      </c>
      <c r="E73" s="57" t="b">
        <f t="shared" si="18"/>
        <v>0</v>
      </c>
      <c r="I73" s="84" t="s">
        <v>21</v>
      </c>
      <c r="J73" s="57" t="b">
        <f t="shared" ref="J73:M73" si="19">IF(J55=J36,TRUE)</f>
        <v>0</v>
      </c>
      <c r="K73" s="57" t="b">
        <f t="shared" si="19"/>
        <v>0</v>
      </c>
      <c r="L73" s="57" t="b">
        <f t="shared" si="19"/>
        <v>0</v>
      </c>
      <c r="M73" s="57" t="b">
        <f t="shared" si="19"/>
        <v>0</v>
      </c>
      <c r="Q73" s="84" t="s">
        <v>21</v>
      </c>
      <c r="R73" s="57" t="b">
        <f t="shared" ref="R73:U73" si="20">IF(R55=R36,TRUE)</f>
        <v>0</v>
      </c>
      <c r="S73" s="57" t="b">
        <f t="shared" si="20"/>
        <v>0</v>
      </c>
      <c r="T73" s="57" t="b">
        <f t="shared" si="20"/>
        <v>0</v>
      </c>
      <c r="U73" s="57" t="b">
        <f t="shared" si="20"/>
        <v>0</v>
      </c>
    </row>
    <row r="74" spans="1:21" x14ac:dyDescent="0.2">
      <c r="A74" s="84" t="s">
        <v>22</v>
      </c>
      <c r="B74" s="57" t="b">
        <f t="shared" ref="B74:E74" si="21">IF(B56=B37,TRUE)</f>
        <v>0</v>
      </c>
      <c r="C74" s="57" t="b">
        <f t="shared" si="21"/>
        <v>1</v>
      </c>
      <c r="D74" s="57" t="b">
        <f t="shared" si="21"/>
        <v>1</v>
      </c>
      <c r="E74" s="57" t="b">
        <f t="shared" si="21"/>
        <v>0</v>
      </c>
      <c r="I74" s="84" t="s">
        <v>22</v>
      </c>
      <c r="J74" s="57" t="b">
        <f t="shared" ref="J74:M74" si="22">IF(J56=J37,TRUE)</f>
        <v>0</v>
      </c>
      <c r="K74" s="57" t="b">
        <f t="shared" si="22"/>
        <v>0</v>
      </c>
      <c r="L74" s="57" t="b">
        <f t="shared" si="22"/>
        <v>0</v>
      </c>
      <c r="M74" s="57" t="b">
        <f t="shared" si="22"/>
        <v>0</v>
      </c>
      <c r="Q74" s="84" t="s">
        <v>22</v>
      </c>
      <c r="R74" s="57" t="b">
        <f t="shared" ref="R74:U74" si="23">IF(R56=R37,TRUE)</f>
        <v>0</v>
      </c>
      <c r="S74" s="57" t="b">
        <f t="shared" si="23"/>
        <v>0</v>
      </c>
      <c r="T74" s="57" t="b">
        <f t="shared" si="23"/>
        <v>0</v>
      </c>
      <c r="U74" s="57" t="b">
        <f t="shared" si="23"/>
        <v>0</v>
      </c>
    </row>
    <row r="75" spans="1:21" x14ac:dyDescent="0.2">
      <c r="A75" s="84" t="s">
        <v>24</v>
      </c>
      <c r="B75" s="57" t="b">
        <f t="shared" ref="B75:E75" si="24">IF(B57=B38,TRUE)</f>
        <v>1</v>
      </c>
      <c r="C75" s="57" t="b">
        <f t="shared" si="24"/>
        <v>1</v>
      </c>
      <c r="D75" s="57" t="b">
        <f t="shared" si="24"/>
        <v>1</v>
      </c>
      <c r="E75" s="57" t="b">
        <f t="shared" si="24"/>
        <v>0</v>
      </c>
      <c r="I75" s="84" t="s">
        <v>24</v>
      </c>
      <c r="J75" s="57" t="b">
        <f t="shared" ref="J75:M75" si="25">IF(J57=J38,TRUE)</f>
        <v>0</v>
      </c>
      <c r="K75" s="57" t="b">
        <f t="shared" si="25"/>
        <v>0</v>
      </c>
      <c r="L75" s="57" t="b">
        <f t="shared" si="25"/>
        <v>0</v>
      </c>
      <c r="M75" s="57" t="b">
        <f t="shared" si="25"/>
        <v>0</v>
      </c>
      <c r="Q75" s="84" t="s">
        <v>24</v>
      </c>
      <c r="R75" s="57" t="b">
        <f t="shared" ref="R75:U75" si="26">IF(R57=R38,TRUE)</f>
        <v>0</v>
      </c>
      <c r="S75" s="57" t="b">
        <f t="shared" si="26"/>
        <v>0</v>
      </c>
      <c r="T75" s="57" t="b">
        <f t="shared" si="26"/>
        <v>0</v>
      </c>
      <c r="U75" s="57" t="b">
        <f t="shared" si="26"/>
        <v>0</v>
      </c>
    </row>
    <row r="76" spans="1:21" x14ac:dyDescent="0.2">
      <c r="A76" s="84" t="s">
        <v>29</v>
      </c>
      <c r="B76" s="57" t="b">
        <f t="shared" ref="B76:E76" si="27">IF(B58=B39,TRUE)</f>
        <v>0</v>
      </c>
      <c r="C76" s="57" t="b">
        <f t="shared" si="27"/>
        <v>1</v>
      </c>
      <c r="D76" s="57" t="b">
        <f t="shared" si="27"/>
        <v>1</v>
      </c>
      <c r="E76" s="57" t="b">
        <f t="shared" si="27"/>
        <v>1</v>
      </c>
      <c r="I76" s="84" t="s">
        <v>29</v>
      </c>
      <c r="J76" s="57" t="b">
        <f t="shared" ref="J76:M76" si="28">IF(J58=J39,TRUE)</f>
        <v>0</v>
      </c>
      <c r="K76" s="57" t="b">
        <f t="shared" si="28"/>
        <v>0</v>
      </c>
      <c r="L76" s="57" t="b">
        <f t="shared" si="28"/>
        <v>0</v>
      </c>
      <c r="M76" s="57" t="b">
        <f t="shared" si="28"/>
        <v>0</v>
      </c>
      <c r="Q76" s="84" t="s">
        <v>29</v>
      </c>
      <c r="R76" s="57" t="b">
        <f t="shared" ref="R76:U76" si="29">IF(R58=R39,TRUE)</f>
        <v>0</v>
      </c>
      <c r="S76" s="57" t="b">
        <f t="shared" si="29"/>
        <v>0</v>
      </c>
      <c r="T76" s="57" t="b">
        <f t="shared" si="29"/>
        <v>0</v>
      </c>
      <c r="U76" s="57" t="b">
        <f t="shared" si="29"/>
        <v>0</v>
      </c>
    </row>
    <row r="77" spans="1:21" x14ac:dyDescent="0.2">
      <c r="A77" s="84" t="s">
        <v>48</v>
      </c>
      <c r="B77" s="57" t="b">
        <f t="shared" ref="B77:E77" si="30">IF(B59=B40,TRUE)</f>
        <v>1</v>
      </c>
      <c r="C77" s="57" t="b">
        <f t="shared" si="30"/>
        <v>1</v>
      </c>
      <c r="D77" s="57" t="b">
        <f t="shared" si="30"/>
        <v>1</v>
      </c>
      <c r="E77" s="57" t="b">
        <f t="shared" si="30"/>
        <v>1</v>
      </c>
      <c r="I77" s="84" t="s">
        <v>48</v>
      </c>
      <c r="J77" s="57" t="b">
        <f t="shared" ref="J77:M77" si="31">IF(J59=J40,TRUE)</f>
        <v>0</v>
      </c>
      <c r="K77" s="57" t="b">
        <f t="shared" si="31"/>
        <v>0</v>
      </c>
      <c r="L77" s="57" t="b">
        <f t="shared" si="31"/>
        <v>0</v>
      </c>
      <c r="M77" s="57" t="b">
        <f t="shared" si="31"/>
        <v>0</v>
      </c>
      <c r="Q77" s="84" t="s">
        <v>48</v>
      </c>
      <c r="R77" s="57" t="b">
        <f t="shared" ref="R77:U77" si="32">IF(R59=R40,TRUE)</f>
        <v>0</v>
      </c>
      <c r="S77" s="57" t="b">
        <f t="shared" si="32"/>
        <v>0</v>
      </c>
      <c r="T77" s="57" t="b">
        <f t="shared" si="32"/>
        <v>0</v>
      </c>
      <c r="U77" s="57" t="b">
        <f t="shared" si="32"/>
        <v>0</v>
      </c>
    </row>
    <row r="78" spans="1:21" x14ac:dyDescent="0.2">
      <c r="A78" s="84" t="s">
        <v>59</v>
      </c>
      <c r="B78" s="57" t="b">
        <f t="shared" ref="B78:E78" si="33">IF(B60=B41,TRUE)</f>
        <v>1</v>
      </c>
      <c r="C78" s="57" t="b">
        <f t="shared" si="33"/>
        <v>1</v>
      </c>
      <c r="D78" s="57" t="b">
        <f t="shared" si="33"/>
        <v>1</v>
      </c>
      <c r="E78" s="57" t="b">
        <f t="shared" si="33"/>
        <v>1</v>
      </c>
      <c r="I78" s="84" t="s">
        <v>59</v>
      </c>
      <c r="J78" s="57" t="b">
        <f t="shared" ref="J78:M78" si="34">IF(J60=J41,TRUE)</f>
        <v>0</v>
      </c>
      <c r="K78" s="57" t="b">
        <f t="shared" si="34"/>
        <v>0</v>
      </c>
      <c r="L78" s="57" t="b">
        <f t="shared" si="34"/>
        <v>0</v>
      </c>
      <c r="M78" s="57" t="b">
        <f t="shared" si="34"/>
        <v>0</v>
      </c>
      <c r="Q78" s="84" t="s">
        <v>59</v>
      </c>
      <c r="R78" s="57" t="b">
        <f t="shared" ref="R78:U78" si="35">IF(R60=R41,TRUE)</f>
        <v>0</v>
      </c>
      <c r="S78" s="57" t="b">
        <f t="shared" si="35"/>
        <v>0</v>
      </c>
      <c r="T78" s="57" t="b">
        <f t="shared" si="35"/>
        <v>0</v>
      </c>
      <c r="U78" s="57" t="b">
        <f t="shared" si="35"/>
        <v>0</v>
      </c>
    </row>
    <row r="79" spans="1:21" x14ac:dyDescent="0.2">
      <c r="A79" s="84" t="s">
        <v>60</v>
      </c>
      <c r="B79" s="57" t="b">
        <f t="shared" ref="B79:E79" si="36">IF(B61=B42,TRUE)</f>
        <v>1</v>
      </c>
      <c r="C79" s="57" t="b">
        <f t="shared" si="36"/>
        <v>0</v>
      </c>
      <c r="D79" s="57" t="b">
        <f t="shared" si="36"/>
        <v>0</v>
      </c>
      <c r="E79" s="57" t="b">
        <f t="shared" si="36"/>
        <v>0</v>
      </c>
      <c r="I79" s="84" t="s">
        <v>60</v>
      </c>
      <c r="J79" s="57" t="b">
        <f t="shared" ref="J79:M79" si="37">IF(J61=J42,TRUE)</f>
        <v>0</v>
      </c>
      <c r="K79" s="57" t="b">
        <f t="shared" si="37"/>
        <v>0</v>
      </c>
      <c r="L79" s="57" t="b">
        <f t="shared" si="37"/>
        <v>0</v>
      </c>
      <c r="M79" s="57" t="b">
        <f t="shared" si="37"/>
        <v>0</v>
      </c>
      <c r="Q79" s="84" t="s">
        <v>60</v>
      </c>
      <c r="R79" s="57" t="b">
        <f t="shared" ref="R79:U79" si="38">IF(R61=R42,TRUE)</f>
        <v>0</v>
      </c>
      <c r="S79" s="57" t="b">
        <f t="shared" si="38"/>
        <v>0</v>
      </c>
      <c r="T79" s="57" t="b">
        <f t="shared" si="38"/>
        <v>0</v>
      </c>
      <c r="U79" s="57" t="b">
        <f t="shared" si="38"/>
        <v>0</v>
      </c>
    </row>
    <row r="80" spans="1:21" x14ac:dyDescent="0.2">
      <c r="A80" s="84" t="s">
        <v>61</v>
      </c>
      <c r="B80" s="57" t="b">
        <f t="shared" ref="B80:E80" si="39">IF(B62=B43,TRUE)</f>
        <v>1</v>
      </c>
      <c r="C80" s="57" t="b">
        <f t="shared" si="39"/>
        <v>0</v>
      </c>
      <c r="D80" s="57" t="b">
        <f t="shared" si="39"/>
        <v>0</v>
      </c>
      <c r="E80" s="57" t="b">
        <f t="shared" si="39"/>
        <v>0</v>
      </c>
      <c r="I80" s="84" t="s">
        <v>61</v>
      </c>
      <c r="J80" s="57" t="b">
        <f t="shared" ref="J80:M80" si="40">IF(J62=J43,TRUE)</f>
        <v>0</v>
      </c>
      <c r="K80" s="57" t="b">
        <f t="shared" si="40"/>
        <v>0</v>
      </c>
      <c r="L80" s="57" t="b">
        <f t="shared" si="40"/>
        <v>0</v>
      </c>
      <c r="M80" s="57" t="b">
        <f t="shared" si="40"/>
        <v>0</v>
      </c>
      <c r="Q80" s="84" t="s">
        <v>61</v>
      </c>
      <c r="R80" s="57" t="b">
        <f t="shared" ref="R80:U80" si="41">IF(R62=R43,TRUE)</f>
        <v>0</v>
      </c>
      <c r="S80" s="57" t="b">
        <f t="shared" si="41"/>
        <v>0</v>
      </c>
      <c r="T80" s="57" t="b">
        <f t="shared" si="41"/>
        <v>0</v>
      </c>
      <c r="U80" s="57" t="b">
        <f t="shared" si="41"/>
        <v>0</v>
      </c>
    </row>
  </sheetData>
  <conditionalFormatting sqref="B67:E80">
    <cfRule type="containsText" dxfId="5" priority="5" operator="containsText" text="FALSE">
      <formula>NOT(ISERROR(SEARCH("FALSE",B67)))</formula>
    </cfRule>
    <cfRule type="containsText" dxfId="4" priority="6" operator="containsText" text="TRUE">
      <formula>NOT(ISERROR(SEARCH("TRUE",B67)))</formula>
    </cfRule>
  </conditionalFormatting>
  <conditionalFormatting sqref="J67:M80">
    <cfRule type="containsText" dxfId="3" priority="3" operator="containsText" text="FALSE">
      <formula>NOT(ISERROR(SEARCH("FALSE",J67)))</formula>
    </cfRule>
    <cfRule type="containsText" dxfId="2" priority="4" operator="containsText" text="TRUE">
      <formula>NOT(ISERROR(SEARCH("TRUE",J67)))</formula>
    </cfRule>
  </conditionalFormatting>
  <conditionalFormatting sqref="R67:U80">
    <cfRule type="containsText" dxfId="1" priority="1" operator="containsText" text="FALSE">
      <formula>NOT(ISERROR(SEARCH("FALSE",R67)))</formula>
    </cfRule>
    <cfRule type="containsText" dxfId="0" priority="2" operator="containsText" text="TRUE">
      <formula>NOT(ISERROR(SEARCH("TRUE",R67)))</formula>
    </cfRule>
  </conditionalFormatting>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Cover_sheet</vt:lpstr>
      <vt:lpstr>config</vt:lpstr>
      <vt:lpstr>Contents</vt:lpstr>
      <vt:lpstr>Data</vt:lpstr>
      <vt:lpstr>FIRE0702_working</vt:lpstr>
      <vt:lpstr>FIRE0702</vt:lpstr>
      <vt:lpstr>QA</vt:lpstr>
      <vt:lpstr>Contents!Print_Area</vt:lpstr>
      <vt:lpstr>FIRE0702!Print_Area</vt:lpstr>
      <vt:lpstr>FIRE0702!Print_Titles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2025-08-07T08:17:16Z</dcterms:created>
  <dcterms:modified xsi:type="dcterms:W3CDTF">2025-08-12T09:44:41Z</dcterms:modified>
</cp:coreProperties>
</file>