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p-ew2a-dfs02.corp.beis.gov.uk\Decc-Unidrv\Statistics\Prices Team\Petrol\Weekly Prices\Published Tables\"/>
    </mc:Choice>
  </mc:AlternateContent>
  <xr:revisionPtr revIDLastSave="0" documentId="8_{FDDB2561-D7F0-4E4C-8890-512A3D54C910}" xr6:coauthVersionLast="47" xr6:coauthVersionMax="47" xr10:uidLastSave="{00000000-0000-0000-0000-000000000000}"/>
  <bookViews>
    <workbookView xWindow="-28920" yWindow="-120" windowWidth="29040" windowHeight="157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4" i="22" l="1"/>
  <c r="I714" i="22"/>
  <c r="H713" i="22"/>
  <c r="I713" i="22"/>
  <c r="G714" i="22"/>
  <c r="G715" i="22"/>
  <c r="G716" i="22" s="1"/>
  <c r="G717" i="22" s="1"/>
  <c r="G718" i="22" s="1"/>
  <c r="G719" i="22" s="1"/>
  <c r="G720" i="22" s="1"/>
  <c r="G713" i="22"/>
  <c r="I1165" i="1"/>
  <c r="D1165" i="1"/>
  <c r="C1165" i="1"/>
  <c r="H1165" i="1"/>
  <c r="I712" i="22"/>
  <c r="H712" i="22"/>
  <c r="G712" i="22"/>
  <c r="I1164" i="1"/>
  <c r="D1164" i="1"/>
  <c r="C1164" i="1"/>
  <c r="H1164" i="1"/>
  <c r="I711" i="22" l="1"/>
  <c r="H711" i="22"/>
  <c r="G711" i="22"/>
  <c r="I1163" i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10" i="22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9" i="22"/>
  <c r="I710" i="22" l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<sst xmlns="http://schemas.openxmlformats.org/spreadsheetml/2006/main" count="151" uniqueCount="122">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</sst>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4 August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45509</c:v>
                </c:pt>
                <c:pt idx="1">
                  <c:v>45516</c:v>
                </c:pt>
                <c:pt idx="2">
                  <c:v>45523</c:v>
                </c:pt>
                <c:pt idx="3">
                  <c:v>45530</c:v>
                </c:pt>
                <c:pt idx="4">
                  <c:v>45537</c:v>
                </c:pt>
                <c:pt idx="5">
                  <c:v>45544</c:v>
                </c:pt>
                <c:pt idx="6">
                  <c:v>45551</c:v>
                </c:pt>
                <c:pt idx="7">
                  <c:v>45558</c:v>
                </c:pt>
                <c:pt idx="8">
                  <c:v>45565</c:v>
                </c:pt>
                <c:pt idx="9">
                  <c:v>45572</c:v>
                </c:pt>
                <c:pt idx="10">
                  <c:v>45579</c:v>
                </c:pt>
                <c:pt idx="11">
                  <c:v>45586</c:v>
                </c:pt>
                <c:pt idx="12">
                  <c:v>45593</c:v>
                </c:pt>
                <c:pt idx="13">
                  <c:v>45600</c:v>
                </c:pt>
                <c:pt idx="14">
                  <c:v>45607</c:v>
                </c:pt>
                <c:pt idx="15">
                  <c:v>45614</c:v>
                </c:pt>
                <c:pt idx="16">
                  <c:v>45621</c:v>
                </c:pt>
                <c:pt idx="17">
                  <c:v>45628</c:v>
                </c:pt>
                <c:pt idx="18">
                  <c:v>45635</c:v>
                </c:pt>
                <c:pt idx="19">
                  <c:v>45642</c:v>
                </c:pt>
                <c:pt idx="20">
                  <c:v>45649</c:v>
                </c:pt>
                <c:pt idx="21">
                  <c:v>45656</c:v>
                </c:pt>
                <c:pt idx="22">
                  <c:v>45663</c:v>
                </c:pt>
                <c:pt idx="23">
                  <c:v>45670</c:v>
                </c:pt>
                <c:pt idx="24">
                  <c:v>45677</c:v>
                </c:pt>
                <c:pt idx="25">
                  <c:v>45684</c:v>
                </c:pt>
                <c:pt idx="26">
                  <c:v>45691</c:v>
                </c:pt>
                <c:pt idx="27">
                  <c:v>45698</c:v>
                </c:pt>
                <c:pt idx="28">
                  <c:v>45705</c:v>
                </c:pt>
                <c:pt idx="29">
                  <c:v>45712</c:v>
                </c:pt>
                <c:pt idx="30">
                  <c:v>45719</c:v>
                </c:pt>
                <c:pt idx="31">
                  <c:v>45726</c:v>
                </c:pt>
                <c:pt idx="32">
                  <c:v>45733</c:v>
                </c:pt>
                <c:pt idx="33">
                  <c:v>45740</c:v>
                </c:pt>
                <c:pt idx="34">
                  <c:v>45747</c:v>
                </c:pt>
                <c:pt idx="35">
                  <c:v>45754</c:v>
                </c:pt>
                <c:pt idx="36">
                  <c:v>45761</c:v>
                </c:pt>
                <c:pt idx="37">
                  <c:v>45768</c:v>
                </c:pt>
                <c:pt idx="38">
                  <c:v>45775</c:v>
                </c:pt>
                <c:pt idx="39">
                  <c:v>45782</c:v>
                </c:pt>
                <c:pt idx="40">
                  <c:v>45789</c:v>
                </c:pt>
                <c:pt idx="41">
                  <c:v>45796</c:v>
                </c:pt>
                <c:pt idx="42">
                  <c:v>45803</c:v>
                </c:pt>
                <c:pt idx="43">
                  <c:v>45810</c:v>
                </c:pt>
                <c:pt idx="44">
                  <c:v>45817</c:v>
                </c:pt>
                <c:pt idx="45">
                  <c:v>45824</c:v>
                </c:pt>
                <c:pt idx="46">
                  <c:v>45831</c:v>
                </c:pt>
                <c:pt idx="47">
                  <c:v>45838</c:v>
                </c:pt>
                <c:pt idx="48">
                  <c:v>45845</c:v>
                </c:pt>
                <c:pt idx="49">
                  <c:v>45852</c:v>
                </c:pt>
                <c:pt idx="50">
                  <c:v>45859</c:v>
                </c:pt>
                <c:pt idx="51">
                  <c:v>45866</c:v>
                </c:pt>
                <c:pt idx="52">
                  <c:v>45873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143.42443</c:v>
                </c:pt>
                <c:pt idx="1">
                  <c:v>142.91306100000003</c:v>
                </c:pt>
                <c:pt idx="2">
                  <c:v>141.95977600000001</c:v>
                </c:pt>
                <c:pt idx="3">
                  <c:v>141.00969899999998</c:v>
                </c:pt>
                <c:pt idx="4">
                  <c:v>139.96133</c:v>
                </c:pt>
                <c:pt idx="5">
                  <c:v>138.100517</c:v>
                </c:pt>
                <c:pt idx="6">
                  <c:v>136.485906</c:v>
                </c:pt>
                <c:pt idx="7">
                  <c:v>135.25935200000001</c:v>
                </c:pt>
                <c:pt idx="8">
                  <c:v>134.16621699999999</c:v>
                </c:pt>
                <c:pt idx="9">
                  <c:v>133.58621600000001</c:v>
                </c:pt>
                <c:pt idx="10">
                  <c:v>133.86126099999998</c:v>
                </c:pt>
                <c:pt idx="11">
                  <c:v>133.98826600000001</c:v>
                </c:pt>
                <c:pt idx="12">
                  <c:v>134.413331</c:v>
                </c:pt>
                <c:pt idx="13">
                  <c:v>134.410302</c:v>
                </c:pt>
                <c:pt idx="14">
                  <c:v>134.59466</c:v>
                </c:pt>
                <c:pt idx="15">
                  <c:v>134.848432</c:v>
                </c:pt>
                <c:pt idx="16">
                  <c:v>135.36596</c:v>
                </c:pt>
                <c:pt idx="17">
                  <c:v>135.92584099999999</c:v>
                </c:pt>
                <c:pt idx="18">
                  <c:v>136.22645</c:v>
                </c:pt>
                <c:pt idx="19">
                  <c:v>136.39128099999999</c:v>
                </c:pt>
                <c:pt idx="20">
                  <c:v>136.385029</c:v>
                </c:pt>
                <c:pt idx="21">
                  <c:v>136.491308</c:v>
                </c:pt>
                <c:pt idx="22">
                  <c:v>136.60324699999998</c:v>
                </c:pt>
                <c:pt idx="23">
                  <c:v>136.509985</c:v>
                </c:pt>
                <c:pt idx="24">
                  <c:v>136.96904999999998</c:v>
                </c:pt>
                <c:pt idx="25">
                  <c:v>138.36296499999997</c:v>
                </c:pt>
                <c:pt idx="26">
                  <c:v>138.741411</c:v>
                </c:pt>
                <c:pt idx="27">
                  <c:v>139.021659</c:v>
                </c:pt>
                <c:pt idx="28">
                  <c:v>139.217579</c:v>
                </c:pt>
                <c:pt idx="29">
                  <c:v>139.62223799999998</c:v>
                </c:pt>
                <c:pt idx="30">
                  <c:v>139.612483</c:v>
                </c:pt>
                <c:pt idx="31">
                  <c:v>139.41696999999999</c:v>
                </c:pt>
                <c:pt idx="32">
                  <c:v>137.971654</c:v>
                </c:pt>
                <c:pt idx="33">
                  <c:v>135.607957</c:v>
                </c:pt>
                <c:pt idx="34">
                  <c:v>134.907432</c:v>
                </c:pt>
                <c:pt idx="35">
                  <c:v>135.24951899999999</c:v>
                </c:pt>
                <c:pt idx="36">
                  <c:v>134.847714</c:v>
                </c:pt>
                <c:pt idx="37">
                  <c:v>134.26116099999999</c:v>
                </c:pt>
                <c:pt idx="38">
                  <c:v>133.8357</c:v>
                </c:pt>
                <c:pt idx="39">
                  <c:v>133.18171299999997</c:v>
                </c:pt>
                <c:pt idx="40">
                  <c:v>132.31878399999999</c:v>
                </c:pt>
                <c:pt idx="41">
                  <c:v>132.074648</c:v>
                </c:pt>
                <c:pt idx="42">
                  <c:v>131.99</c:v>
                </c:pt>
                <c:pt idx="43">
                  <c:v>131.45446399999997</c:v>
                </c:pt>
                <c:pt idx="44">
                  <c:v>131.347556</c:v>
                </c:pt>
                <c:pt idx="45">
                  <c:v>131.39140800000001</c:v>
                </c:pt>
                <c:pt idx="46">
                  <c:v>132.33000000000001</c:v>
                </c:pt>
                <c:pt idx="47">
                  <c:v>132.95441300000002</c:v>
                </c:pt>
                <c:pt idx="48">
                  <c:v>133.18821600000001</c:v>
                </c:pt>
                <c:pt idx="49">
                  <c:v>133.94999999999999</c:v>
                </c:pt>
                <c:pt idx="50">
                  <c:v>134.09445300000002</c:v>
                </c:pt>
                <c:pt idx="51">
                  <c:v>134.24</c:v>
                </c:pt>
                <c:pt idx="52">
                  <c:v>134.30000000000001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45509</c:v>
                </c:pt>
                <c:pt idx="1">
                  <c:v>45516</c:v>
                </c:pt>
                <c:pt idx="2">
                  <c:v>45523</c:v>
                </c:pt>
                <c:pt idx="3">
                  <c:v>45530</c:v>
                </c:pt>
                <c:pt idx="4">
                  <c:v>45537</c:v>
                </c:pt>
                <c:pt idx="5">
                  <c:v>45544</c:v>
                </c:pt>
                <c:pt idx="6">
                  <c:v>45551</c:v>
                </c:pt>
                <c:pt idx="7">
                  <c:v>45558</c:v>
                </c:pt>
                <c:pt idx="8">
                  <c:v>45565</c:v>
                </c:pt>
                <c:pt idx="9">
                  <c:v>45572</c:v>
                </c:pt>
                <c:pt idx="10">
                  <c:v>45579</c:v>
                </c:pt>
                <c:pt idx="11">
                  <c:v>45586</c:v>
                </c:pt>
                <c:pt idx="12">
                  <c:v>45593</c:v>
                </c:pt>
                <c:pt idx="13">
                  <c:v>45600</c:v>
                </c:pt>
                <c:pt idx="14">
                  <c:v>45607</c:v>
                </c:pt>
                <c:pt idx="15">
                  <c:v>45614</c:v>
                </c:pt>
                <c:pt idx="16">
                  <c:v>45621</c:v>
                </c:pt>
                <c:pt idx="17">
                  <c:v>45628</c:v>
                </c:pt>
                <c:pt idx="18">
                  <c:v>45635</c:v>
                </c:pt>
                <c:pt idx="19">
                  <c:v>45642</c:v>
                </c:pt>
                <c:pt idx="20">
                  <c:v>45649</c:v>
                </c:pt>
                <c:pt idx="21">
                  <c:v>45656</c:v>
                </c:pt>
                <c:pt idx="22">
                  <c:v>45663</c:v>
                </c:pt>
                <c:pt idx="23">
                  <c:v>45670</c:v>
                </c:pt>
                <c:pt idx="24">
                  <c:v>45677</c:v>
                </c:pt>
                <c:pt idx="25">
                  <c:v>45684</c:v>
                </c:pt>
                <c:pt idx="26">
                  <c:v>45691</c:v>
                </c:pt>
                <c:pt idx="27">
                  <c:v>45698</c:v>
                </c:pt>
                <c:pt idx="28">
                  <c:v>45705</c:v>
                </c:pt>
                <c:pt idx="29">
                  <c:v>45712</c:v>
                </c:pt>
                <c:pt idx="30">
                  <c:v>45719</c:v>
                </c:pt>
                <c:pt idx="31">
                  <c:v>45726</c:v>
                </c:pt>
                <c:pt idx="32">
                  <c:v>45733</c:v>
                </c:pt>
                <c:pt idx="33">
                  <c:v>45740</c:v>
                </c:pt>
                <c:pt idx="34">
                  <c:v>45747</c:v>
                </c:pt>
                <c:pt idx="35">
                  <c:v>45754</c:v>
                </c:pt>
                <c:pt idx="36">
                  <c:v>45761</c:v>
                </c:pt>
                <c:pt idx="37">
                  <c:v>45768</c:v>
                </c:pt>
                <c:pt idx="38">
                  <c:v>45775</c:v>
                </c:pt>
                <c:pt idx="39">
                  <c:v>45782</c:v>
                </c:pt>
                <c:pt idx="40">
                  <c:v>45789</c:v>
                </c:pt>
                <c:pt idx="41">
                  <c:v>45796</c:v>
                </c:pt>
                <c:pt idx="42">
                  <c:v>45803</c:v>
                </c:pt>
                <c:pt idx="43">
                  <c:v>45810</c:v>
                </c:pt>
                <c:pt idx="44">
                  <c:v>45817</c:v>
                </c:pt>
                <c:pt idx="45">
                  <c:v>45824</c:v>
                </c:pt>
                <c:pt idx="46">
                  <c:v>45831</c:v>
                </c:pt>
                <c:pt idx="47">
                  <c:v>45838</c:v>
                </c:pt>
                <c:pt idx="48">
                  <c:v>45845</c:v>
                </c:pt>
                <c:pt idx="49">
                  <c:v>45852</c:v>
                </c:pt>
                <c:pt idx="50">
                  <c:v>45859</c:v>
                </c:pt>
                <c:pt idx="51">
                  <c:v>45866</c:v>
                </c:pt>
                <c:pt idx="52">
                  <c:v>45873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149.09860000000003</c:v>
                </c:pt>
                <c:pt idx="1">
                  <c:v>148.47881599999999</c:v>
                </c:pt>
                <c:pt idx="2">
                  <c:v>147.424058</c:v>
                </c:pt>
                <c:pt idx="3">
                  <c:v>146.14681300000004</c:v>
                </c:pt>
                <c:pt idx="4">
                  <c:v>145.18855400000001</c:v>
                </c:pt>
                <c:pt idx="5">
                  <c:v>143.40070400000002</c:v>
                </c:pt>
                <c:pt idx="6">
                  <c:v>141.60610999999997</c:v>
                </c:pt>
                <c:pt idx="7">
                  <c:v>140.018216</c:v>
                </c:pt>
                <c:pt idx="8">
                  <c:v>138.852994</c:v>
                </c:pt>
                <c:pt idx="9">
                  <c:v>138.46336599999998</c:v>
                </c:pt>
                <c:pt idx="10">
                  <c:v>139.07519400000001</c:v>
                </c:pt>
                <c:pt idx="11">
                  <c:v>139.26096699999999</c:v>
                </c:pt>
                <c:pt idx="12">
                  <c:v>139.709745</c:v>
                </c:pt>
                <c:pt idx="13">
                  <c:v>139.84395799999999</c:v>
                </c:pt>
                <c:pt idx="14">
                  <c:v>140.13422300000002</c:v>
                </c:pt>
                <c:pt idx="15">
                  <c:v>140.48737899999998</c:v>
                </c:pt>
                <c:pt idx="16">
                  <c:v>141.40484000000001</c:v>
                </c:pt>
                <c:pt idx="17">
                  <c:v>142.04014499999997</c:v>
                </c:pt>
                <c:pt idx="18">
                  <c:v>142.48728700000001</c:v>
                </c:pt>
                <c:pt idx="19">
                  <c:v>142.70911500000003</c:v>
                </c:pt>
                <c:pt idx="20">
                  <c:v>142.848073</c:v>
                </c:pt>
                <c:pt idx="21">
                  <c:v>142.98101699999998</c:v>
                </c:pt>
                <c:pt idx="22">
                  <c:v>143.295242</c:v>
                </c:pt>
                <c:pt idx="23">
                  <c:v>143.32843099999999</c:v>
                </c:pt>
                <c:pt idx="24">
                  <c:v>144.26750099999998</c:v>
                </c:pt>
                <c:pt idx="25">
                  <c:v>145.574793</c:v>
                </c:pt>
                <c:pt idx="26">
                  <c:v>146.13087400000001</c:v>
                </c:pt>
                <c:pt idx="27">
                  <c:v>146.29333200000002</c:v>
                </c:pt>
                <c:pt idx="28">
                  <c:v>146.44771800000001</c:v>
                </c:pt>
                <c:pt idx="29">
                  <c:v>146.82192700000002</c:v>
                </c:pt>
                <c:pt idx="30">
                  <c:v>146.884027</c:v>
                </c:pt>
                <c:pt idx="31">
                  <c:v>146.57529</c:v>
                </c:pt>
                <c:pt idx="32">
                  <c:v>145.38482700000003</c:v>
                </c:pt>
                <c:pt idx="33">
                  <c:v>143.07308</c:v>
                </c:pt>
                <c:pt idx="34">
                  <c:v>142.255009</c:v>
                </c:pt>
                <c:pt idx="35">
                  <c:v>142.54169199999998</c:v>
                </c:pt>
                <c:pt idx="36">
                  <c:v>141.97461799999999</c:v>
                </c:pt>
                <c:pt idx="37">
                  <c:v>141.44217399999999</c:v>
                </c:pt>
                <c:pt idx="38">
                  <c:v>140.81097600000001</c:v>
                </c:pt>
                <c:pt idx="39">
                  <c:v>140.05547999999999</c:v>
                </c:pt>
                <c:pt idx="40">
                  <c:v>139.19787699999998</c:v>
                </c:pt>
                <c:pt idx="41">
                  <c:v>138.57350100000002</c:v>
                </c:pt>
                <c:pt idx="42">
                  <c:v>138.37</c:v>
                </c:pt>
                <c:pt idx="43">
                  <c:v>138.08744300000001</c:v>
                </c:pt>
                <c:pt idx="44">
                  <c:v>137.53903200000002</c:v>
                </c:pt>
                <c:pt idx="45">
                  <c:v>137.542314</c:v>
                </c:pt>
                <c:pt idx="46">
                  <c:v>139.03</c:v>
                </c:pt>
                <c:pt idx="47">
                  <c:v>140.26409099999998</c:v>
                </c:pt>
                <c:pt idx="48">
                  <c:v>140.57684799999998</c:v>
                </c:pt>
                <c:pt idx="49">
                  <c:v>141.1</c:v>
                </c:pt>
                <c:pt idx="50">
                  <c:v>141.850977</c:v>
                </c:pt>
                <c:pt idx="51">
                  <c:v>142</c:v>
                </c:pt>
                <c:pt idx="52">
                  <c:v>142.13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73"/>
          <c:min val="44047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03950" y="1750241"/>
          <a:ext cx="2263050" cy="26305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134.30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648200" y="1755593"/>
          <a:ext cx="2152650" cy="253746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142.13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428777" y="1001223"/>
          <a:ext cx="405672" cy="520203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406185" y="1844437"/>
          <a:ext cx="454673" cy="503316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675026" y="560222"/>
          <a:ext cx="164788" cy="3075396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279450" y="736860"/>
          <a:ext cx="1188276" cy="1644755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142.13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271152" y="2452117"/>
          <a:ext cx="1196574" cy="1726524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134.30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582156" y="403268"/>
          <a:ext cx="308649" cy="3886243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5" totalsRowShown="0" headerRowDxfId="17" dataDxfId="16">
  <autoFilter ref="A8:K1165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109375" defaultRowHeight="12.75" x14ac:dyDescent="0.2"/>
  <cols>
    <col min="1" max="2" width="18.7109375" customWidth="1"/>
    <col min="3" max="4" width="8.7109375" customWidth="1"/>
  </cols>
  <sheetData>
    <row r="1" spans="1:25" ht="36" customHeight="1" x14ac:dyDescent="0.2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25">
      <c r="A3" s="66" t="s">
        <v>7</v>
      </c>
      <c r="B3" s="67">
        <f>Highlights!E6+1</f>
        <v>45874</v>
      </c>
      <c r="C3" s="30"/>
      <c r="E3" s="4"/>
      <c r="F3" s="4"/>
      <c r="G3" s="4"/>
    </row>
    <row r="4" spans="1:25" s="28" customFormat="1" ht="18" customHeight="1" x14ac:dyDescent="0.2">
      <c r="A4" s="66" t="s">
        <v>8</v>
      </c>
      <c r="B4" s="65" t="str">
        <f>"New data for week commencing "&amp;TEXT(Highlights!E6,"dd mmmm yyyy")</f>
        <v>New data for week commencing 04 August 2025</v>
      </c>
      <c r="C4" s="32"/>
      <c r="E4" s="19"/>
      <c r="F4" s="19"/>
      <c r="G4" s="19"/>
    </row>
    <row r="5" spans="1:25" s="28" customFormat="1" ht="18" customHeight="1" x14ac:dyDescent="0.2">
      <c r="A5" s="66" t="s">
        <v>9</v>
      </c>
      <c r="B5" s="67">
        <f>B3+7</f>
        <v>45881</v>
      </c>
      <c r="C5" s="32"/>
      <c r="E5" s="19"/>
      <c r="F5" s="19"/>
      <c r="G5" s="19"/>
    </row>
    <row r="6" spans="1:25" s="28" customFormat="1" ht="36" customHeight="1" x14ac:dyDescent="0.2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5.95" customHeight="1" x14ac:dyDescent="0.2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5.95" customHeight="1" x14ac:dyDescent="0.2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5.95" customHeight="1" x14ac:dyDescent="0.2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5.95" customHeight="1" x14ac:dyDescent="0.2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2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5.95" customHeight="1" x14ac:dyDescent="0.2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5.95" customHeight="1" x14ac:dyDescent="0.2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5.95" customHeight="1" x14ac:dyDescent="0.2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5.95" customHeight="1" x14ac:dyDescent="0.2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2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5.95" customHeight="1" x14ac:dyDescent="0.2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5.95" customHeight="1" x14ac:dyDescent="0.2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5.95" customHeight="1" x14ac:dyDescent="0.2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2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5.95" customHeight="1" x14ac:dyDescent="0.2">
      <c r="A21" s="63" t="s">
        <v>17</v>
      </c>
      <c r="B21" s="19"/>
      <c r="C21" s="19"/>
      <c r="D21" s="19"/>
      <c r="E21" s="19"/>
      <c r="F21" s="19"/>
      <c r="G21" s="19"/>
    </row>
    <row r="22" spans="1:11" ht="15.95" customHeight="1" x14ac:dyDescent="0.2">
      <c r="A22" s="97" t="s">
        <v>107</v>
      </c>
      <c r="B22" s="4"/>
      <c r="C22" s="4"/>
      <c r="D22" s="4"/>
      <c r="E22" s="4"/>
      <c r="F22" s="4"/>
      <c r="G22" s="4"/>
    </row>
    <row r="23" spans="1:11" ht="15" x14ac:dyDescent="0.2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75" x14ac:dyDescent="0.2"/>
  <cols>
    <col min="1" max="2" width="24.7109375" customWidth="1"/>
  </cols>
  <sheetData>
    <row r="1" spans="1:13" ht="18" customHeight="1" x14ac:dyDescent="0.2">
      <c r="A1" s="68" t="s">
        <v>18</v>
      </c>
      <c r="B1" s="4"/>
    </row>
    <row r="2" spans="1:13" ht="18" customHeight="1" x14ac:dyDescent="0.2">
      <c r="A2" s="59" t="s">
        <v>19</v>
      </c>
      <c r="B2" s="4"/>
    </row>
    <row r="3" spans="1:13" ht="18" customHeight="1" x14ac:dyDescent="0.2">
      <c r="A3" s="59" t="s">
        <v>20</v>
      </c>
      <c r="B3" s="4"/>
    </row>
    <row r="4" spans="1:13" s="28" customFormat="1" ht="18" customHeight="1" x14ac:dyDescent="0.2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">
      <c r="A6" s="19" t="s">
        <v>110</v>
      </c>
      <c r="B6" s="22" t="s">
        <v>27</v>
      </c>
    </row>
    <row r="7" spans="1:13" s="28" customFormat="1" ht="18" customHeight="1" x14ac:dyDescent="0.2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109375" defaultRowHeight="15" x14ac:dyDescent="0.2"/>
  <cols>
    <col min="1" max="1" width="2.7109375" style="4" customWidth="1"/>
    <col min="2" max="9" width="12.7109375" style="4" customWidth="1"/>
    <col min="10" max="11" width="8.7109375" style="4"/>
    <col min="12" max="12" width="7.140625" style="4" bestFit="1" customWidth="1"/>
    <col min="13" max="16384" width="8.7109375" style="4"/>
  </cols>
  <sheetData>
    <row r="1" spans="1:8" ht="18" customHeight="1" x14ac:dyDescent="0.25">
      <c r="A1" s="90" t="s">
        <v>6</v>
      </c>
      <c r="B1" s="54"/>
      <c r="C1" s="54"/>
      <c r="D1" s="54"/>
      <c r="E1" s="54"/>
    </row>
    <row r="2" spans="1:8" s="42" customFormat="1" ht="18" customHeight="1" x14ac:dyDescent="0.2">
      <c r="A2" s="55"/>
    </row>
    <row r="3" spans="1:8" ht="18" customHeight="1" x14ac:dyDescent="0.2"/>
    <row r="5" spans="1:8" x14ac:dyDescent="0.2">
      <c r="A5" s="41"/>
      <c r="B5" s="41"/>
      <c r="C5" s="41"/>
      <c r="D5" s="41"/>
      <c r="E5" s="41"/>
      <c r="H5" s="41"/>
    </row>
    <row r="6" spans="1:8" ht="15.6" customHeight="1" x14ac:dyDescent="0.2">
      <c r="D6" s="83" t="s">
        <v>109</v>
      </c>
      <c r="E6" s="84">
        <f>MAX(Data!A:A)</f>
        <v>45873</v>
      </c>
    </row>
    <row r="7" spans="1:8" ht="15.75" x14ac:dyDescent="0.25">
      <c r="B7" s="43"/>
      <c r="D7" s="85" t="s">
        <v>28</v>
      </c>
      <c r="E7" s="86">
        <f>'Cover Sheet'!B3</f>
        <v>45874</v>
      </c>
    </row>
    <row r="24" spans="2:9" x14ac:dyDescent="0.2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2">
      <c r="B25" s="47">
        <f>chart_data!L4</f>
        <v>6.0000000000002274E-2</v>
      </c>
      <c r="C25" s="48" t="s">
        <v>30</v>
      </c>
      <c r="D25" s="49"/>
      <c r="G25" s="47">
        <f>chart_data!O4</f>
        <v>0.12999999999999545</v>
      </c>
      <c r="H25" s="48" t="s">
        <v>30</v>
      </c>
      <c r="I25" s="49"/>
    </row>
    <row r="27" spans="2:9" x14ac:dyDescent="0.2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2">
      <c r="B28" s="47">
        <f>chart_data!M4</f>
        <v>-9.1244299999999896</v>
      </c>
      <c r="C28" s="48" t="s">
        <v>30</v>
      </c>
      <c r="D28" s="49"/>
      <c r="G28" s="47">
        <f>chart_data!P4</f>
        <v>-6.9686000000000377</v>
      </c>
      <c r="H28" s="48" t="s">
        <v>30</v>
      </c>
      <c r="I28" s="49"/>
    </row>
    <row r="31" spans="2:9" x14ac:dyDescent="0.2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2">
      <c r="B32" s="19" t="s">
        <v>36</v>
      </c>
      <c r="C32" s="52">
        <f>(chart_data!K4/1.2)-duty_rate_current_ULSP</f>
        <v>58.966666666666683</v>
      </c>
      <c r="D32" s="19"/>
      <c r="E32" s="50">
        <v>52.95</v>
      </c>
      <c r="F32" s="105">
        <f>chart_data!K4-chart_data!K4/1.2</f>
        <v>22.383333333333326</v>
      </c>
      <c r="G32" s="105"/>
      <c r="H32" s="53">
        <f>SUM(C32:G32)</f>
        <v>134.30000000000001</v>
      </c>
      <c r="I32" s="51" t="s">
        <v>37</v>
      </c>
    </row>
    <row r="33" spans="2:9" x14ac:dyDescent="0.2">
      <c r="B33" s="19" t="s">
        <v>38</v>
      </c>
      <c r="C33" s="52">
        <f>(chart_data!N4/1.2)-duty_rate_current_ULSD</f>
        <v>65.49166666666666</v>
      </c>
      <c r="D33" s="19"/>
      <c r="E33" s="50">
        <v>52.95</v>
      </c>
      <c r="F33" s="105">
        <f>chart_data!N4-chart_data!N4/1.2</f>
        <v>23.688333333333333</v>
      </c>
      <c r="G33" s="105"/>
      <c r="H33" s="53">
        <f>SUM(C33:G33)</f>
        <v>142.13</v>
      </c>
      <c r="I33" s="51" t="s">
        <v>37</v>
      </c>
    </row>
    <row r="61" spans="1:1" x14ac:dyDescent="0.2">
      <c r="A61" s="87" t="s">
        <v>39</v>
      </c>
    </row>
    <row r="64" spans="1:1" x14ac:dyDescent="0.2">
      <c r="A64" s="56"/>
    </row>
    <row r="65" spans="1:1" x14ac:dyDescent="0.2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5"/>
  <sheetViews>
    <sheetView showGridLines="0" zoomScaleNormal="100" workbookViewId="0">
      <pane ySplit="8" topLeftCell="A1154" activePane="bottomLeft" state="frozen"/>
      <selection activeCell="J6" sqref="J6"/>
      <selection pane="bottomLeft"/>
    </sheetView>
  </sheetViews>
  <sheetFormatPr defaultColWidth="9.140625" defaultRowHeight="12.75" x14ac:dyDescent="0.2"/>
  <cols>
    <col min="1" max="1" width="12.28515625" customWidth="1"/>
    <col min="2" max="11" width="10.7109375" customWidth="1"/>
  </cols>
  <sheetData>
    <row r="1" spans="1:11" ht="18" customHeight="1" x14ac:dyDescent="0.2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2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2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2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2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">
      <c r="A6" s="33" t="s">
        <v>3</v>
      </c>
      <c r="B6" s="61"/>
      <c r="C6" s="61"/>
      <c r="D6" s="61"/>
      <c r="E6" s="62"/>
    </row>
    <row r="7" spans="1:11" ht="18" customHeight="1" x14ac:dyDescent="0.2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8" x14ac:dyDescent="0.2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5.95" customHeight="1" x14ac:dyDescent="0.2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5.95" customHeight="1" x14ac:dyDescent="0.2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5.95" customHeight="1" x14ac:dyDescent="0.2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5.95" customHeight="1" x14ac:dyDescent="0.2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5.95" customHeight="1" x14ac:dyDescent="0.2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5.95" customHeight="1" x14ac:dyDescent="0.2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5.95" customHeight="1" x14ac:dyDescent="0.2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5.95" customHeight="1" x14ac:dyDescent="0.2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5.95" customHeight="1" x14ac:dyDescent="0.2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5.95" customHeight="1" x14ac:dyDescent="0.2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5.95" customHeight="1" x14ac:dyDescent="0.2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5.95" customHeight="1" x14ac:dyDescent="0.2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5.95" customHeight="1" x14ac:dyDescent="0.2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5.95" customHeight="1" x14ac:dyDescent="0.2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5.95" customHeight="1" x14ac:dyDescent="0.2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5.95" customHeight="1" x14ac:dyDescent="0.2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5.95" customHeight="1" x14ac:dyDescent="0.2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5.95" customHeight="1" x14ac:dyDescent="0.2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5.95" customHeight="1" x14ac:dyDescent="0.2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5.95" customHeight="1" x14ac:dyDescent="0.2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5.95" customHeight="1" x14ac:dyDescent="0.2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5.95" customHeight="1" x14ac:dyDescent="0.2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5.95" customHeight="1" x14ac:dyDescent="0.2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5.95" customHeight="1" x14ac:dyDescent="0.2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5.95" customHeight="1" x14ac:dyDescent="0.2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5.95" customHeight="1" x14ac:dyDescent="0.2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5.95" customHeight="1" x14ac:dyDescent="0.2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5.95" customHeight="1" x14ac:dyDescent="0.2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5.95" customHeight="1" x14ac:dyDescent="0.2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5.95" customHeight="1" x14ac:dyDescent="0.2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5.95" customHeight="1" x14ac:dyDescent="0.2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5.95" customHeight="1" x14ac:dyDescent="0.2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5.95" customHeight="1" x14ac:dyDescent="0.2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5.95" customHeight="1" x14ac:dyDescent="0.2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5.95" customHeight="1" x14ac:dyDescent="0.2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5.95" customHeight="1" x14ac:dyDescent="0.2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5.95" customHeight="1" x14ac:dyDescent="0.2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5.95" customHeight="1" x14ac:dyDescent="0.2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5.95" customHeight="1" x14ac:dyDescent="0.2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5.95" customHeight="1" x14ac:dyDescent="0.2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5.95" customHeight="1" x14ac:dyDescent="0.2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5.95" customHeight="1" x14ac:dyDescent="0.2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5.95" customHeight="1" x14ac:dyDescent="0.2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5.95" customHeight="1" x14ac:dyDescent="0.2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5.95" customHeight="1" x14ac:dyDescent="0.2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5.95" customHeight="1" x14ac:dyDescent="0.2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5.95" customHeight="1" x14ac:dyDescent="0.2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5.95" customHeight="1" x14ac:dyDescent="0.2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5.95" customHeight="1" x14ac:dyDescent="0.2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5.95" customHeight="1" x14ac:dyDescent="0.2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5.95" customHeight="1" x14ac:dyDescent="0.2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5.95" customHeight="1" x14ac:dyDescent="0.2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5.95" customHeight="1" x14ac:dyDescent="0.2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5.95" customHeight="1" x14ac:dyDescent="0.2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5.95" customHeight="1" x14ac:dyDescent="0.2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5.95" customHeight="1" x14ac:dyDescent="0.2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5.95" customHeight="1" x14ac:dyDescent="0.2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5.95" customHeight="1" x14ac:dyDescent="0.2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5.95" customHeight="1" x14ac:dyDescent="0.2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5.95" customHeight="1" x14ac:dyDescent="0.2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5.95" customHeight="1" x14ac:dyDescent="0.2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5.95" customHeight="1" x14ac:dyDescent="0.2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5.95" customHeight="1" x14ac:dyDescent="0.2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5.95" customHeight="1" x14ac:dyDescent="0.2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5.95" customHeight="1" x14ac:dyDescent="0.2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5.95" customHeight="1" x14ac:dyDescent="0.2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5.95" customHeight="1" x14ac:dyDescent="0.2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5.95" customHeight="1" x14ac:dyDescent="0.2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5.95" customHeight="1" x14ac:dyDescent="0.2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5.95" customHeight="1" x14ac:dyDescent="0.2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5.95" customHeight="1" x14ac:dyDescent="0.2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5.95" customHeight="1" x14ac:dyDescent="0.2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5.95" customHeight="1" x14ac:dyDescent="0.2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5.95" customHeight="1" x14ac:dyDescent="0.2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5.95" customHeight="1" x14ac:dyDescent="0.2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5.95" customHeight="1" x14ac:dyDescent="0.2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5.95" customHeight="1" x14ac:dyDescent="0.2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5.95" customHeight="1" x14ac:dyDescent="0.2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5.95" customHeight="1" x14ac:dyDescent="0.2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5.95" customHeight="1" x14ac:dyDescent="0.2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5.95" customHeight="1" x14ac:dyDescent="0.2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5.95" customHeight="1" x14ac:dyDescent="0.2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5.95" customHeight="1" x14ac:dyDescent="0.2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5.95" customHeight="1" x14ac:dyDescent="0.2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5.95" customHeight="1" x14ac:dyDescent="0.2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5.95" customHeight="1" x14ac:dyDescent="0.2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5.95" customHeight="1" x14ac:dyDescent="0.2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5.95" customHeight="1" x14ac:dyDescent="0.2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5.95" customHeight="1" x14ac:dyDescent="0.2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5.95" customHeight="1" x14ac:dyDescent="0.2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5.95" customHeight="1" x14ac:dyDescent="0.2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5.95" customHeight="1" x14ac:dyDescent="0.2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5.95" customHeight="1" x14ac:dyDescent="0.2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5.95" customHeight="1" x14ac:dyDescent="0.2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5.95" customHeight="1" x14ac:dyDescent="0.2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5.95" customHeight="1" x14ac:dyDescent="0.2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5.95" customHeight="1" x14ac:dyDescent="0.2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5.95" customHeight="1" x14ac:dyDescent="0.2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5.95" customHeight="1" x14ac:dyDescent="0.2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5.95" customHeight="1" x14ac:dyDescent="0.2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5.95" customHeight="1" x14ac:dyDescent="0.2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5.95" customHeight="1" x14ac:dyDescent="0.2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5.95" customHeight="1" x14ac:dyDescent="0.2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5.95" customHeight="1" x14ac:dyDescent="0.2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5.95" customHeight="1" x14ac:dyDescent="0.2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5.95" customHeight="1" x14ac:dyDescent="0.2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5.95" customHeight="1" x14ac:dyDescent="0.2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5.95" customHeight="1" x14ac:dyDescent="0.2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5.95" customHeight="1" x14ac:dyDescent="0.2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5.95" customHeight="1" x14ac:dyDescent="0.2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5.95" customHeight="1" x14ac:dyDescent="0.2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5.95" customHeight="1" x14ac:dyDescent="0.2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5.95" customHeight="1" x14ac:dyDescent="0.2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5.95" customHeight="1" x14ac:dyDescent="0.2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5.95" customHeight="1" x14ac:dyDescent="0.2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5.95" customHeight="1" x14ac:dyDescent="0.2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5.95" customHeight="1" x14ac:dyDescent="0.2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5.95" customHeight="1" x14ac:dyDescent="0.2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5.95" customHeight="1" x14ac:dyDescent="0.2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5.95" customHeight="1" x14ac:dyDescent="0.2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5.95" customHeight="1" x14ac:dyDescent="0.2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5.95" customHeight="1" x14ac:dyDescent="0.2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5.95" customHeight="1" x14ac:dyDescent="0.2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5.95" customHeight="1" x14ac:dyDescent="0.2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5.95" customHeight="1" x14ac:dyDescent="0.2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5.95" customHeight="1" x14ac:dyDescent="0.2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5.95" customHeight="1" x14ac:dyDescent="0.2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5.95" customHeight="1" x14ac:dyDescent="0.2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5.95" customHeight="1" x14ac:dyDescent="0.2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5.95" customHeight="1" x14ac:dyDescent="0.2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5.95" customHeight="1" x14ac:dyDescent="0.2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5.95" customHeight="1" x14ac:dyDescent="0.2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5.95" customHeight="1" x14ac:dyDescent="0.2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5.95" customHeight="1" x14ac:dyDescent="0.2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5.95" customHeight="1" x14ac:dyDescent="0.2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5.95" customHeight="1" x14ac:dyDescent="0.2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5.95" customHeight="1" x14ac:dyDescent="0.2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5.95" customHeight="1" x14ac:dyDescent="0.2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5.95" customHeight="1" x14ac:dyDescent="0.2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5.95" customHeight="1" x14ac:dyDescent="0.2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5.95" customHeight="1" x14ac:dyDescent="0.2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5.95" customHeight="1" x14ac:dyDescent="0.2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5.95" customHeight="1" x14ac:dyDescent="0.2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5.95" customHeight="1" x14ac:dyDescent="0.2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5.95" customHeight="1" x14ac:dyDescent="0.2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5.95" customHeight="1" x14ac:dyDescent="0.2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5.95" customHeight="1" x14ac:dyDescent="0.2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5.95" customHeight="1" x14ac:dyDescent="0.2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5.95" customHeight="1" x14ac:dyDescent="0.2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5.95" customHeight="1" x14ac:dyDescent="0.2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5.95" customHeight="1" x14ac:dyDescent="0.2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5.95" customHeight="1" x14ac:dyDescent="0.2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5.95" customHeight="1" x14ac:dyDescent="0.2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5.95" customHeight="1" x14ac:dyDescent="0.2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5.95" customHeight="1" x14ac:dyDescent="0.2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5.95" customHeight="1" x14ac:dyDescent="0.2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5.95" customHeight="1" x14ac:dyDescent="0.2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5.95" customHeight="1" x14ac:dyDescent="0.2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5.95" customHeight="1" x14ac:dyDescent="0.2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5.95" customHeight="1" x14ac:dyDescent="0.2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5.95" customHeight="1" x14ac:dyDescent="0.2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5.95" customHeight="1" x14ac:dyDescent="0.2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5.95" customHeight="1" x14ac:dyDescent="0.2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5.95" customHeight="1" x14ac:dyDescent="0.2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5.95" customHeight="1" x14ac:dyDescent="0.2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5.95" customHeight="1" x14ac:dyDescent="0.2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5.95" customHeight="1" x14ac:dyDescent="0.2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5.95" customHeight="1" x14ac:dyDescent="0.2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5.95" customHeight="1" x14ac:dyDescent="0.2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5.95" customHeight="1" x14ac:dyDescent="0.2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5.95" customHeight="1" x14ac:dyDescent="0.2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5.95" customHeight="1" x14ac:dyDescent="0.2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5.95" customHeight="1" x14ac:dyDescent="0.2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5.95" customHeight="1" x14ac:dyDescent="0.2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5.95" customHeight="1" x14ac:dyDescent="0.2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5.95" customHeight="1" x14ac:dyDescent="0.2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5.95" customHeight="1" x14ac:dyDescent="0.2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5.95" customHeight="1" x14ac:dyDescent="0.2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5.95" customHeight="1" x14ac:dyDescent="0.2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5.95" customHeight="1" x14ac:dyDescent="0.2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5.95" customHeight="1" x14ac:dyDescent="0.2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5.95" customHeight="1" x14ac:dyDescent="0.2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5.95" customHeight="1" x14ac:dyDescent="0.2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5.95" customHeight="1" x14ac:dyDescent="0.2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5.95" customHeight="1" x14ac:dyDescent="0.2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5.95" customHeight="1" x14ac:dyDescent="0.2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5.95" customHeight="1" x14ac:dyDescent="0.2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5.95" customHeight="1" x14ac:dyDescent="0.2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5.95" customHeight="1" x14ac:dyDescent="0.2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5.95" customHeight="1" x14ac:dyDescent="0.2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5.95" customHeight="1" x14ac:dyDescent="0.2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5.95" customHeight="1" x14ac:dyDescent="0.2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5.95" customHeight="1" x14ac:dyDescent="0.2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5.95" customHeight="1" x14ac:dyDescent="0.2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5.95" customHeight="1" x14ac:dyDescent="0.2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5.95" customHeight="1" x14ac:dyDescent="0.2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5.95" customHeight="1" x14ac:dyDescent="0.2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5.95" customHeight="1" x14ac:dyDescent="0.2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5.95" customHeight="1" x14ac:dyDescent="0.2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5.95" customHeight="1" x14ac:dyDescent="0.2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5.95" customHeight="1" x14ac:dyDescent="0.2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5.95" customHeight="1" x14ac:dyDescent="0.2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5.95" customHeight="1" x14ac:dyDescent="0.2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5.95" customHeight="1" x14ac:dyDescent="0.2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5.95" customHeight="1" x14ac:dyDescent="0.2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5.95" customHeight="1" x14ac:dyDescent="0.2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5.95" customHeight="1" x14ac:dyDescent="0.2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5.95" customHeight="1" x14ac:dyDescent="0.2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5.95" customHeight="1" x14ac:dyDescent="0.2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5.95" customHeight="1" x14ac:dyDescent="0.2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5.95" customHeight="1" x14ac:dyDescent="0.2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5.95" customHeight="1" x14ac:dyDescent="0.2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5.95" customHeight="1" x14ac:dyDescent="0.2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5.95" customHeight="1" x14ac:dyDescent="0.2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5.95" customHeight="1" x14ac:dyDescent="0.2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5.95" customHeight="1" x14ac:dyDescent="0.2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5.95" customHeight="1" x14ac:dyDescent="0.2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5.95" customHeight="1" x14ac:dyDescent="0.2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5.95" customHeight="1" x14ac:dyDescent="0.2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5.95" customHeight="1" x14ac:dyDescent="0.2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5.95" customHeight="1" x14ac:dyDescent="0.2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5.95" customHeight="1" x14ac:dyDescent="0.2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5.95" customHeight="1" x14ac:dyDescent="0.2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5.95" customHeight="1" x14ac:dyDescent="0.2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5.95" customHeight="1" x14ac:dyDescent="0.2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5.95" customHeight="1" x14ac:dyDescent="0.2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5.95" customHeight="1" x14ac:dyDescent="0.2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5.95" customHeight="1" x14ac:dyDescent="0.2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5.95" customHeight="1" x14ac:dyDescent="0.2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5.95" customHeight="1" x14ac:dyDescent="0.2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5.95" customHeight="1" x14ac:dyDescent="0.2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5.95" customHeight="1" x14ac:dyDescent="0.2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5.95" customHeight="1" x14ac:dyDescent="0.2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5.95" customHeight="1" x14ac:dyDescent="0.2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5.95" customHeight="1" x14ac:dyDescent="0.2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5.95" customHeight="1" x14ac:dyDescent="0.2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5.95" customHeight="1" x14ac:dyDescent="0.2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5.95" customHeight="1" x14ac:dyDescent="0.2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5.95" customHeight="1" x14ac:dyDescent="0.2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5.95" customHeight="1" x14ac:dyDescent="0.2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5.95" customHeight="1" x14ac:dyDescent="0.2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5.95" customHeight="1" x14ac:dyDescent="0.2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5.95" customHeight="1" x14ac:dyDescent="0.2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5.95" customHeight="1" x14ac:dyDescent="0.2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5.95" customHeight="1" x14ac:dyDescent="0.2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5.95" customHeight="1" x14ac:dyDescent="0.2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5.95" customHeight="1" x14ac:dyDescent="0.2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5.95" customHeight="1" x14ac:dyDescent="0.2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5.95" customHeight="1" x14ac:dyDescent="0.2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5.95" customHeight="1" x14ac:dyDescent="0.2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5.95" customHeight="1" x14ac:dyDescent="0.2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5.95" customHeight="1" x14ac:dyDescent="0.2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5.95" customHeight="1" x14ac:dyDescent="0.2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5.95" customHeight="1" x14ac:dyDescent="0.2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5.95" customHeight="1" x14ac:dyDescent="0.2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5.95" customHeight="1" x14ac:dyDescent="0.2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5.95" customHeight="1" x14ac:dyDescent="0.2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5.95" customHeight="1" x14ac:dyDescent="0.2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5.95" customHeight="1" x14ac:dyDescent="0.2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5.95" customHeight="1" x14ac:dyDescent="0.2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5.95" customHeight="1" x14ac:dyDescent="0.2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5.95" customHeight="1" x14ac:dyDescent="0.2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5.95" customHeight="1" x14ac:dyDescent="0.2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5.95" customHeight="1" x14ac:dyDescent="0.2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5.95" customHeight="1" x14ac:dyDescent="0.2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5.95" customHeight="1" x14ac:dyDescent="0.2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5.95" customHeight="1" x14ac:dyDescent="0.2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5.95" customHeight="1" x14ac:dyDescent="0.2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5.95" customHeight="1" x14ac:dyDescent="0.2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5.95" customHeight="1" x14ac:dyDescent="0.2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5.95" customHeight="1" x14ac:dyDescent="0.2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5.95" customHeight="1" x14ac:dyDescent="0.2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5.95" customHeight="1" x14ac:dyDescent="0.2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5.95" customHeight="1" x14ac:dyDescent="0.2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5.95" customHeight="1" x14ac:dyDescent="0.2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5.95" customHeight="1" x14ac:dyDescent="0.2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5.95" customHeight="1" x14ac:dyDescent="0.2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5.95" customHeight="1" x14ac:dyDescent="0.2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5.95" customHeight="1" x14ac:dyDescent="0.2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5.95" customHeight="1" x14ac:dyDescent="0.2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5.95" customHeight="1" x14ac:dyDescent="0.2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5.95" customHeight="1" x14ac:dyDescent="0.2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5.95" customHeight="1" x14ac:dyDescent="0.2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5.95" customHeight="1" x14ac:dyDescent="0.2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5.95" customHeight="1" x14ac:dyDescent="0.2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5.95" customHeight="1" x14ac:dyDescent="0.2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5.95" customHeight="1" x14ac:dyDescent="0.2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5.95" customHeight="1" x14ac:dyDescent="0.2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5.95" customHeight="1" x14ac:dyDescent="0.2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5.95" customHeight="1" x14ac:dyDescent="0.2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5.95" customHeight="1" x14ac:dyDescent="0.2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5.95" customHeight="1" x14ac:dyDescent="0.2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5.95" customHeight="1" x14ac:dyDescent="0.2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5.95" customHeight="1" x14ac:dyDescent="0.2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5.95" customHeight="1" x14ac:dyDescent="0.2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5.95" customHeight="1" x14ac:dyDescent="0.2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5.95" customHeight="1" x14ac:dyDescent="0.2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5.95" customHeight="1" x14ac:dyDescent="0.2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5.95" customHeight="1" x14ac:dyDescent="0.2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5.95" customHeight="1" x14ac:dyDescent="0.2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5.95" customHeight="1" x14ac:dyDescent="0.2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5.95" customHeight="1" x14ac:dyDescent="0.2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5.95" customHeight="1" x14ac:dyDescent="0.2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5.95" customHeight="1" x14ac:dyDescent="0.2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5.95" customHeight="1" x14ac:dyDescent="0.2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5.95" customHeight="1" x14ac:dyDescent="0.2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5.95" customHeight="1" x14ac:dyDescent="0.2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5.95" customHeight="1" x14ac:dyDescent="0.2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5.95" customHeight="1" x14ac:dyDescent="0.2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5.95" customHeight="1" x14ac:dyDescent="0.2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5.95" customHeight="1" x14ac:dyDescent="0.2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5.95" customHeight="1" x14ac:dyDescent="0.2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5.95" customHeight="1" x14ac:dyDescent="0.2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5.95" customHeight="1" x14ac:dyDescent="0.2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5.95" customHeight="1" x14ac:dyDescent="0.2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5.95" customHeight="1" x14ac:dyDescent="0.2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5.95" customHeight="1" x14ac:dyDescent="0.2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5.95" customHeight="1" x14ac:dyDescent="0.2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5.95" customHeight="1" x14ac:dyDescent="0.2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5.95" customHeight="1" x14ac:dyDescent="0.2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5.95" customHeight="1" x14ac:dyDescent="0.2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5.95" customHeight="1" x14ac:dyDescent="0.2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5.95" customHeight="1" x14ac:dyDescent="0.2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5.95" customHeight="1" x14ac:dyDescent="0.2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5.95" customHeight="1" x14ac:dyDescent="0.2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5.95" customHeight="1" x14ac:dyDescent="0.2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5.95" customHeight="1" x14ac:dyDescent="0.2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5.95" customHeight="1" x14ac:dyDescent="0.2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5.95" customHeight="1" x14ac:dyDescent="0.2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5.95" customHeight="1" x14ac:dyDescent="0.2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5.95" customHeight="1" x14ac:dyDescent="0.2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5.95" customHeight="1" x14ac:dyDescent="0.2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5.95" customHeight="1" x14ac:dyDescent="0.2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5.95" customHeight="1" x14ac:dyDescent="0.2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5.95" customHeight="1" x14ac:dyDescent="0.2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5.95" customHeight="1" x14ac:dyDescent="0.2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5.95" customHeight="1" x14ac:dyDescent="0.2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5.95" customHeight="1" x14ac:dyDescent="0.2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5.95" customHeight="1" x14ac:dyDescent="0.2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5.95" customHeight="1" x14ac:dyDescent="0.2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5.95" customHeight="1" x14ac:dyDescent="0.2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5.95" customHeight="1" x14ac:dyDescent="0.2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5.95" customHeight="1" x14ac:dyDescent="0.2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5.95" customHeight="1" x14ac:dyDescent="0.2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5.95" customHeight="1" x14ac:dyDescent="0.2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5.95" customHeight="1" x14ac:dyDescent="0.2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5.95" customHeight="1" x14ac:dyDescent="0.2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5.95" customHeight="1" x14ac:dyDescent="0.2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5.95" customHeight="1" x14ac:dyDescent="0.2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5.95" customHeight="1" x14ac:dyDescent="0.2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5.95" customHeight="1" x14ac:dyDescent="0.2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5.95" customHeight="1" x14ac:dyDescent="0.2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5.95" customHeight="1" x14ac:dyDescent="0.2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5.95" customHeight="1" x14ac:dyDescent="0.2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5.95" customHeight="1" x14ac:dyDescent="0.2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5.95" customHeight="1" x14ac:dyDescent="0.2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5.95" customHeight="1" x14ac:dyDescent="0.2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5.95" customHeight="1" x14ac:dyDescent="0.2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5.95" customHeight="1" x14ac:dyDescent="0.2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5.95" customHeight="1" x14ac:dyDescent="0.2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5.95" customHeight="1" x14ac:dyDescent="0.2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5.95" customHeight="1" x14ac:dyDescent="0.2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5.95" customHeight="1" x14ac:dyDescent="0.2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5.95" customHeight="1" x14ac:dyDescent="0.2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5.95" customHeight="1" x14ac:dyDescent="0.2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5.95" customHeight="1" x14ac:dyDescent="0.2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5.95" customHeight="1" x14ac:dyDescent="0.2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5.95" customHeight="1" x14ac:dyDescent="0.2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5.95" customHeight="1" x14ac:dyDescent="0.2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5.95" customHeight="1" x14ac:dyDescent="0.2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5.95" customHeight="1" x14ac:dyDescent="0.2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5.95" customHeight="1" x14ac:dyDescent="0.2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5.95" customHeight="1" x14ac:dyDescent="0.2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5.95" customHeight="1" x14ac:dyDescent="0.2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5.95" customHeight="1" x14ac:dyDescent="0.2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5.95" customHeight="1" x14ac:dyDescent="0.2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5.95" customHeight="1" x14ac:dyDescent="0.2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5.95" customHeight="1" x14ac:dyDescent="0.2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5.95" customHeight="1" x14ac:dyDescent="0.2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5.95" customHeight="1" x14ac:dyDescent="0.2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5.95" customHeight="1" x14ac:dyDescent="0.2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5.95" customHeight="1" x14ac:dyDescent="0.2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5.95" customHeight="1" x14ac:dyDescent="0.2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5.95" customHeight="1" x14ac:dyDescent="0.2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5.95" customHeight="1" x14ac:dyDescent="0.2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5.95" customHeight="1" x14ac:dyDescent="0.2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5.95" customHeight="1" x14ac:dyDescent="0.2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5.95" customHeight="1" x14ac:dyDescent="0.2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5.95" customHeight="1" x14ac:dyDescent="0.2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5.95" customHeight="1" x14ac:dyDescent="0.2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5.95" customHeight="1" x14ac:dyDescent="0.2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5.95" customHeight="1" x14ac:dyDescent="0.2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5.95" customHeight="1" x14ac:dyDescent="0.2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5.95" customHeight="1" x14ac:dyDescent="0.2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5.95" customHeight="1" x14ac:dyDescent="0.2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5.95" customHeight="1" x14ac:dyDescent="0.2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5.95" customHeight="1" x14ac:dyDescent="0.2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5.95" customHeight="1" x14ac:dyDescent="0.2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5.95" customHeight="1" x14ac:dyDescent="0.2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5.95" customHeight="1" x14ac:dyDescent="0.2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5.95" customHeight="1" x14ac:dyDescent="0.2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5.95" customHeight="1" x14ac:dyDescent="0.2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5.95" customHeight="1" x14ac:dyDescent="0.2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5.95" customHeight="1" x14ac:dyDescent="0.2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5.95" customHeight="1" x14ac:dyDescent="0.2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5.95" customHeight="1" x14ac:dyDescent="0.2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5.95" customHeight="1" x14ac:dyDescent="0.2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5.95" customHeight="1" x14ac:dyDescent="0.2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5.95" customHeight="1" x14ac:dyDescent="0.2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5.95" customHeight="1" x14ac:dyDescent="0.2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5.95" customHeight="1" x14ac:dyDescent="0.2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5.95" customHeight="1" x14ac:dyDescent="0.2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5.95" customHeight="1" x14ac:dyDescent="0.2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5.95" customHeight="1" x14ac:dyDescent="0.2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5.95" customHeight="1" x14ac:dyDescent="0.2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5.95" customHeight="1" x14ac:dyDescent="0.2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5.95" customHeight="1" x14ac:dyDescent="0.2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5.95" customHeight="1" x14ac:dyDescent="0.2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5.95" customHeight="1" x14ac:dyDescent="0.2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5.95" customHeight="1" x14ac:dyDescent="0.2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5.95" customHeight="1" x14ac:dyDescent="0.2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5.95" customHeight="1" x14ac:dyDescent="0.2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5.95" customHeight="1" x14ac:dyDescent="0.2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5.95" customHeight="1" x14ac:dyDescent="0.2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5.95" customHeight="1" x14ac:dyDescent="0.2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5.95" customHeight="1" x14ac:dyDescent="0.2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5.95" customHeight="1" x14ac:dyDescent="0.2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5.95" customHeight="1" x14ac:dyDescent="0.2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5.95" customHeight="1" x14ac:dyDescent="0.2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5.95" customHeight="1" x14ac:dyDescent="0.2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5.95" customHeight="1" x14ac:dyDescent="0.2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5.95" customHeight="1" x14ac:dyDescent="0.2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5.95" customHeight="1" x14ac:dyDescent="0.2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5.95" customHeight="1" x14ac:dyDescent="0.2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5.95" customHeight="1" x14ac:dyDescent="0.2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5.95" customHeight="1" x14ac:dyDescent="0.2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5.95" customHeight="1" x14ac:dyDescent="0.2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5.95" customHeight="1" x14ac:dyDescent="0.2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5.95" customHeight="1" x14ac:dyDescent="0.2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5.95" customHeight="1" x14ac:dyDescent="0.2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5.95" customHeight="1" x14ac:dyDescent="0.2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5.95" customHeight="1" x14ac:dyDescent="0.2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5.95" customHeight="1" x14ac:dyDescent="0.2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5.95" customHeight="1" x14ac:dyDescent="0.2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5.95" customHeight="1" x14ac:dyDescent="0.2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5.95" customHeight="1" x14ac:dyDescent="0.2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5.95" customHeight="1" x14ac:dyDescent="0.2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5.95" customHeight="1" x14ac:dyDescent="0.2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5.95" customHeight="1" x14ac:dyDescent="0.2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5.95" customHeight="1" x14ac:dyDescent="0.2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5.95" customHeight="1" x14ac:dyDescent="0.2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5.95" customHeight="1" x14ac:dyDescent="0.2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5.95" customHeight="1" x14ac:dyDescent="0.2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5.95" customHeight="1" x14ac:dyDescent="0.2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5.95" customHeight="1" x14ac:dyDescent="0.2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5.95" customHeight="1" x14ac:dyDescent="0.2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5.95" customHeight="1" x14ac:dyDescent="0.2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5.95" customHeight="1" x14ac:dyDescent="0.2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5.95" customHeight="1" x14ac:dyDescent="0.2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5.95" customHeight="1" x14ac:dyDescent="0.2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5.95" customHeight="1" x14ac:dyDescent="0.2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5.95" customHeight="1" x14ac:dyDescent="0.2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5.95" customHeight="1" x14ac:dyDescent="0.2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5.95" customHeight="1" x14ac:dyDescent="0.2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5.95" customHeight="1" x14ac:dyDescent="0.2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5.95" customHeight="1" x14ac:dyDescent="0.2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5.95" customHeight="1" x14ac:dyDescent="0.2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5.95" customHeight="1" x14ac:dyDescent="0.2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5.95" customHeight="1" x14ac:dyDescent="0.2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5.95" customHeight="1" x14ac:dyDescent="0.2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5.95" customHeight="1" x14ac:dyDescent="0.2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5.95" customHeight="1" x14ac:dyDescent="0.2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5.95" customHeight="1" x14ac:dyDescent="0.2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5.95" customHeight="1" x14ac:dyDescent="0.2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5.95" customHeight="1" x14ac:dyDescent="0.2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5.95" customHeight="1" x14ac:dyDescent="0.2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5.95" customHeight="1" x14ac:dyDescent="0.2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5.95" customHeight="1" x14ac:dyDescent="0.2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5.95" customHeight="1" x14ac:dyDescent="0.2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5.95" customHeight="1" x14ac:dyDescent="0.2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5.95" customHeight="1" x14ac:dyDescent="0.2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5.95" customHeight="1" x14ac:dyDescent="0.2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5.95" customHeight="1" x14ac:dyDescent="0.2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5.95" customHeight="1" x14ac:dyDescent="0.2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5.95" customHeight="1" x14ac:dyDescent="0.2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5.95" customHeight="1" x14ac:dyDescent="0.2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5.95" customHeight="1" x14ac:dyDescent="0.2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5.95" customHeight="1" x14ac:dyDescent="0.2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5.95" customHeight="1" x14ac:dyDescent="0.2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5.95" customHeight="1" x14ac:dyDescent="0.2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5.95" customHeight="1" x14ac:dyDescent="0.2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5.95" customHeight="1" x14ac:dyDescent="0.2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5.95" customHeight="1" x14ac:dyDescent="0.2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5.95" customHeight="1" x14ac:dyDescent="0.2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5.95" customHeight="1" x14ac:dyDescent="0.2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5.95" customHeight="1" x14ac:dyDescent="0.2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5.95" customHeight="1" x14ac:dyDescent="0.2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5.95" customHeight="1" x14ac:dyDescent="0.2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5.95" customHeight="1" x14ac:dyDescent="0.2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5.95" customHeight="1" x14ac:dyDescent="0.2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5.95" customHeight="1" x14ac:dyDescent="0.2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5.95" customHeight="1" x14ac:dyDescent="0.2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5.95" customHeight="1" x14ac:dyDescent="0.2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5.95" customHeight="1" x14ac:dyDescent="0.2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5.95" customHeight="1" x14ac:dyDescent="0.2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5.95" customHeight="1" x14ac:dyDescent="0.2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5.95" customHeight="1" x14ac:dyDescent="0.2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5.95" customHeight="1" x14ac:dyDescent="0.2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5.95" customHeight="1" x14ac:dyDescent="0.2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5.95" customHeight="1" x14ac:dyDescent="0.2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5.95" customHeight="1" x14ac:dyDescent="0.2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5.95" customHeight="1" x14ac:dyDescent="0.2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5.95" customHeight="1" x14ac:dyDescent="0.2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5.95" customHeight="1" x14ac:dyDescent="0.2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5.95" customHeight="1" x14ac:dyDescent="0.2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5.95" customHeight="1" x14ac:dyDescent="0.2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5.95" customHeight="1" x14ac:dyDescent="0.2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5.95" customHeight="1" x14ac:dyDescent="0.2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5.95" customHeight="1" x14ac:dyDescent="0.2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5.95" customHeight="1" x14ac:dyDescent="0.2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5.95" customHeight="1" x14ac:dyDescent="0.2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5.95" customHeight="1" x14ac:dyDescent="0.2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5.95" customHeight="1" x14ac:dyDescent="0.2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5.95" customHeight="1" x14ac:dyDescent="0.2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5.95" customHeight="1" x14ac:dyDescent="0.2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5.95" customHeight="1" x14ac:dyDescent="0.2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5.95" customHeight="1" x14ac:dyDescent="0.2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5.95" customHeight="1" x14ac:dyDescent="0.2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5.95" customHeight="1" x14ac:dyDescent="0.2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5.95" customHeight="1" x14ac:dyDescent="0.2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5.95" customHeight="1" x14ac:dyDescent="0.2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5.95" customHeight="1" x14ac:dyDescent="0.2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5.95" customHeight="1" x14ac:dyDescent="0.2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5.95" customHeight="1" x14ac:dyDescent="0.2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5.95" customHeight="1" x14ac:dyDescent="0.2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5.95" customHeight="1" x14ac:dyDescent="0.2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5.95" customHeight="1" x14ac:dyDescent="0.2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5.95" customHeight="1" x14ac:dyDescent="0.2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5.95" customHeight="1" x14ac:dyDescent="0.2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5.95" customHeight="1" x14ac:dyDescent="0.2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5.95" customHeight="1" x14ac:dyDescent="0.2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5.95" customHeight="1" x14ac:dyDescent="0.2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5.95" customHeight="1" x14ac:dyDescent="0.2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5.95" customHeight="1" x14ac:dyDescent="0.2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5.95" customHeight="1" x14ac:dyDescent="0.2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5.95" customHeight="1" x14ac:dyDescent="0.2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5.95" customHeight="1" x14ac:dyDescent="0.2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5.95" customHeight="1" x14ac:dyDescent="0.2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5.95" customHeight="1" x14ac:dyDescent="0.2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5.95" customHeight="1" x14ac:dyDescent="0.2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5.95" customHeight="1" x14ac:dyDescent="0.2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5.95" customHeight="1" x14ac:dyDescent="0.2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5.95" customHeight="1" x14ac:dyDescent="0.2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5.95" customHeight="1" x14ac:dyDescent="0.2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5.95" customHeight="1" x14ac:dyDescent="0.2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5.95" customHeight="1" x14ac:dyDescent="0.2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5.95" customHeight="1" x14ac:dyDescent="0.2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5.95" customHeight="1" x14ac:dyDescent="0.2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5.95" customHeight="1" x14ac:dyDescent="0.2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5.95" customHeight="1" x14ac:dyDescent="0.2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5.95" customHeight="1" x14ac:dyDescent="0.2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5.95" customHeight="1" x14ac:dyDescent="0.2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5.95" customHeight="1" x14ac:dyDescent="0.2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5.95" customHeight="1" x14ac:dyDescent="0.2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5.95" customHeight="1" x14ac:dyDescent="0.2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5.95" customHeight="1" x14ac:dyDescent="0.2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5.95" customHeight="1" x14ac:dyDescent="0.2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5.95" customHeight="1" x14ac:dyDescent="0.2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5.95" customHeight="1" x14ac:dyDescent="0.2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5.95" customHeight="1" x14ac:dyDescent="0.2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5.95" customHeight="1" x14ac:dyDescent="0.2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5.95" customHeight="1" x14ac:dyDescent="0.2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5.95" customHeight="1" x14ac:dyDescent="0.2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5.95" customHeight="1" x14ac:dyDescent="0.2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5.95" customHeight="1" x14ac:dyDescent="0.2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5.95" customHeight="1" x14ac:dyDescent="0.2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5.95" customHeight="1" x14ac:dyDescent="0.2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5.95" customHeight="1" x14ac:dyDescent="0.2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5.95" customHeight="1" x14ac:dyDescent="0.2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5.95" customHeight="1" x14ac:dyDescent="0.2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5.95" customHeight="1" x14ac:dyDescent="0.2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5.95" customHeight="1" x14ac:dyDescent="0.2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5.95" customHeight="1" x14ac:dyDescent="0.2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5.95" customHeight="1" x14ac:dyDescent="0.2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5.95" customHeight="1" x14ac:dyDescent="0.2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5.95" customHeight="1" x14ac:dyDescent="0.2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5.95" customHeight="1" x14ac:dyDescent="0.2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5.95" customHeight="1" x14ac:dyDescent="0.2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5.95" customHeight="1" x14ac:dyDescent="0.2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5.95" customHeight="1" x14ac:dyDescent="0.2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5.95" customHeight="1" x14ac:dyDescent="0.2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5.95" customHeight="1" x14ac:dyDescent="0.2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5.95" customHeight="1" x14ac:dyDescent="0.2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5.95" customHeight="1" x14ac:dyDescent="0.2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5.95" customHeight="1" x14ac:dyDescent="0.2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5.95" customHeight="1" x14ac:dyDescent="0.2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5.95" customHeight="1" x14ac:dyDescent="0.2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5.95" customHeight="1" x14ac:dyDescent="0.2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5.95" customHeight="1" x14ac:dyDescent="0.2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5.95" customHeight="1" x14ac:dyDescent="0.2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5.95" customHeight="1" x14ac:dyDescent="0.2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5.95" customHeight="1" x14ac:dyDescent="0.2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5.95" customHeight="1" x14ac:dyDescent="0.2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5.95" customHeight="1" x14ac:dyDescent="0.2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5.95" customHeight="1" x14ac:dyDescent="0.2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5.95" customHeight="1" x14ac:dyDescent="0.2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5.95" customHeight="1" x14ac:dyDescent="0.2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5.95" customHeight="1" x14ac:dyDescent="0.2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5.95" customHeight="1" x14ac:dyDescent="0.2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5.95" customHeight="1" x14ac:dyDescent="0.2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5.95" customHeight="1" x14ac:dyDescent="0.2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5.95" customHeight="1" x14ac:dyDescent="0.2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5.95" customHeight="1" x14ac:dyDescent="0.2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5.95" customHeight="1" x14ac:dyDescent="0.2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5.95" customHeight="1" x14ac:dyDescent="0.2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5.95" customHeight="1" x14ac:dyDescent="0.2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5.95" customHeight="1" x14ac:dyDescent="0.2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5.95" customHeight="1" x14ac:dyDescent="0.2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5.95" customHeight="1" x14ac:dyDescent="0.2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5.95" customHeight="1" x14ac:dyDescent="0.2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5.95" customHeight="1" x14ac:dyDescent="0.2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5.95" customHeight="1" x14ac:dyDescent="0.2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5.95" customHeight="1" x14ac:dyDescent="0.2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5.95" customHeight="1" x14ac:dyDescent="0.2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5.95" customHeight="1" x14ac:dyDescent="0.2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5.95" customHeight="1" x14ac:dyDescent="0.2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5.95" customHeight="1" x14ac:dyDescent="0.2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5.95" customHeight="1" x14ac:dyDescent="0.2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5.95" customHeight="1" x14ac:dyDescent="0.2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5.95" customHeight="1" x14ac:dyDescent="0.2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5.95" customHeight="1" x14ac:dyDescent="0.2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5.95" customHeight="1" x14ac:dyDescent="0.2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5.95" customHeight="1" x14ac:dyDescent="0.2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5.95" customHeight="1" x14ac:dyDescent="0.2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5.95" customHeight="1" x14ac:dyDescent="0.2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5.95" customHeight="1" x14ac:dyDescent="0.2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5.95" customHeight="1" x14ac:dyDescent="0.2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5.95" customHeight="1" x14ac:dyDescent="0.2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5.95" customHeight="1" x14ac:dyDescent="0.2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5.95" customHeight="1" x14ac:dyDescent="0.2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5.95" customHeight="1" x14ac:dyDescent="0.2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5.95" customHeight="1" x14ac:dyDescent="0.2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5.95" customHeight="1" x14ac:dyDescent="0.2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5.95" customHeight="1" x14ac:dyDescent="0.2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5.95" customHeight="1" x14ac:dyDescent="0.2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5.95" customHeight="1" x14ac:dyDescent="0.2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5.95" customHeight="1" x14ac:dyDescent="0.2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5.95" customHeight="1" x14ac:dyDescent="0.2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5.95" customHeight="1" x14ac:dyDescent="0.2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5.95" customHeight="1" x14ac:dyDescent="0.2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5.95" customHeight="1" x14ac:dyDescent="0.2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5.95" customHeight="1" x14ac:dyDescent="0.2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5.95" customHeight="1" x14ac:dyDescent="0.2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5.95" customHeight="1" x14ac:dyDescent="0.2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5.95" customHeight="1" x14ac:dyDescent="0.2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5.95" customHeight="1" x14ac:dyDescent="0.2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5.95" customHeight="1" x14ac:dyDescent="0.2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5.95" customHeight="1" x14ac:dyDescent="0.2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5.95" customHeight="1" x14ac:dyDescent="0.2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5.95" customHeight="1" x14ac:dyDescent="0.2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5.95" customHeight="1" x14ac:dyDescent="0.2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5.95" customHeight="1" x14ac:dyDescent="0.2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5.95" customHeight="1" x14ac:dyDescent="0.2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5.95" customHeight="1" x14ac:dyDescent="0.2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5.95" customHeight="1" x14ac:dyDescent="0.2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5.95" customHeight="1" x14ac:dyDescent="0.2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5.95" customHeight="1" x14ac:dyDescent="0.2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5.95" customHeight="1" x14ac:dyDescent="0.2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5.95" customHeight="1" x14ac:dyDescent="0.2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5.95" customHeight="1" x14ac:dyDescent="0.2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5.95" customHeight="1" x14ac:dyDescent="0.2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5.95" customHeight="1" x14ac:dyDescent="0.2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5.95" customHeight="1" x14ac:dyDescent="0.2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5.95" customHeight="1" x14ac:dyDescent="0.2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5.95" customHeight="1" x14ac:dyDescent="0.2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5.95" customHeight="1" x14ac:dyDescent="0.2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5.95" customHeight="1" x14ac:dyDescent="0.2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5.95" customHeight="1" x14ac:dyDescent="0.2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5.95" customHeight="1" x14ac:dyDescent="0.2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5.95" customHeight="1" x14ac:dyDescent="0.2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5.95" customHeight="1" x14ac:dyDescent="0.2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5.95" customHeight="1" x14ac:dyDescent="0.2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5.95" customHeight="1" x14ac:dyDescent="0.2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5.95" customHeight="1" x14ac:dyDescent="0.2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5.95" customHeight="1" x14ac:dyDescent="0.2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5.95" customHeight="1" x14ac:dyDescent="0.2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5.95" customHeight="1" x14ac:dyDescent="0.2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5.95" customHeight="1" x14ac:dyDescent="0.2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5.95" customHeight="1" x14ac:dyDescent="0.2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5.95" customHeight="1" x14ac:dyDescent="0.2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5.95" customHeight="1" x14ac:dyDescent="0.2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5.95" customHeight="1" x14ac:dyDescent="0.2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5.95" customHeight="1" x14ac:dyDescent="0.2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5.95" customHeight="1" x14ac:dyDescent="0.2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5.95" customHeight="1" x14ac:dyDescent="0.2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5.95" customHeight="1" x14ac:dyDescent="0.2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5.95" customHeight="1" x14ac:dyDescent="0.2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5.95" customHeight="1" x14ac:dyDescent="0.2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5.95" customHeight="1" x14ac:dyDescent="0.2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5.95" customHeight="1" x14ac:dyDescent="0.2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5.95" customHeight="1" x14ac:dyDescent="0.2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5.95" customHeight="1" x14ac:dyDescent="0.2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5.95" customHeight="1" x14ac:dyDescent="0.2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5.95" customHeight="1" x14ac:dyDescent="0.2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5.95" customHeight="1" x14ac:dyDescent="0.2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5.95" customHeight="1" x14ac:dyDescent="0.2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5.95" customHeight="1" x14ac:dyDescent="0.2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5.95" customHeight="1" x14ac:dyDescent="0.2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5.95" customHeight="1" x14ac:dyDescent="0.2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5.95" customHeight="1" x14ac:dyDescent="0.2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5.95" customHeight="1" x14ac:dyDescent="0.2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5.95" customHeight="1" x14ac:dyDescent="0.2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5.95" customHeight="1" x14ac:dyDescent="0.2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5.95" customHeight="1" x14ac:dyDescent="0.2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5.95" customHeight="1" x14ac:dyDescent="0.2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5.95" customHeight="1" x14ac:dyDescent="0.2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5.95" customHeight="1" x14ac:dyDescent="0.2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5.95" customHeight="1" x14ac:dyDescent="0.2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5.95" customHeight="1" x14ac:dyDescent="0.2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5.95" customHeight="1" x14ac:dyDescent="0.2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5.95" customHeight="1" x14ac:dyDescent="0.2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5.95" customHeight="1" x14ac:dyDescent="0.2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5.95" customHeight="1" x14ac:dyDescent="0.2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5.95" customHeight="1" x14ac:dyDescent="0.2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5.95" customHeight="1" x14ac:dyDescent="0.2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5.95" customHeight="1" x14ac:dyDescent="0.2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5.95" customHeight="1" x14ac:dyDescent="0.2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5.95" customHeight="1" x14ac:dyDescent="0.2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5.95" customHeight="1" x14ac:dyDescent="0.2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5.95" customHeight="1" x14ac:dyDescent="0.2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5.95" customHeight="1" x14ac:dyDescent="0.2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5.95" customHeight="1" x14ac:dyDescent="0.2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5.95" customHeight="1" x14ac:dyDescent="0.2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5.95" customHeight="1" x14ac:dyDescent="0.2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5.95" customHeight="1" x14ac:dyDescent="0.2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5.95" customHeight="1" x14ac:dyDescent="0.2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5.95" customHeight="1" x14ac:dyDescent="0.2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5.95" customHeight="1" x14ac:dyDescent="0.2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5.95" customHeight="1" x14ac:dyDescent="0.2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5.95" customHeight="1" x14ac:dyDescent="0.2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5.95" customHeight="1" x14ac:dyDescent="0.2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5.95" customHeight="1" x14ac:dyDescent="0.2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5.95" customHeight="1" x14ac:dyDescent="0.2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5.95" customHeight="1" x14ac:dyDescent="0.2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5.95" customHeight="1" x14ac:dyDescent="0.2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5.95" customHeight="1" x14ac:dyDescent="0.2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5.95" customHeight="1" x14ac:dyDescent="0.2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5.95" customHeight="1" x14ac:dyDescent="0.2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5.95" customHeight="1" x14ac:dyDescent="0.2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5.95" customHeight="1" x14ac:dyDescent="0.2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5.95" customHeight="1" x14ac:dyDescent="0.2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5.95" customHeight="1" x14ac:dyDescent="0.2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5.95" customHeight="1" x14ac:dyDescent="0.2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5.95" customHeight="1" x14ac:dyDescent="0.2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5.95" customHeight="1" x14ac:dyDescent="0.2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5.95" customHeight="1" x14ac:dyDescent="0.2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5.95" customHeight="1" x14ac:dyDescent="0.2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5.95" customHeight="1" x14ac:dyDescent="0.2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5.95" customHeight="1" x14ac:dyDescent="0.2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5.95" customHeight="1" x14ac:dyDescent="0.2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5.95" customHeight="1" x14ac:dyDescent="0.2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5.95" customHeight="1" x14ac:dyDescent="0.2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5.95" customHeight="1" x14ac:dyDescent="0.2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5.95" customHeight="1" x14ac:dyDescent="0.2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5.95" customHeight="1" x14ac:dyDescent="0.2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5.95" customHeight="1" x14ac:dyDescent="0.2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5.95" customHeight="1" x14ac:dyDescent="0.2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5.95" customHeight="1" x14ac:dyDescent="0.2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5.95" customHeight="1" x14ac:dyDescent="0.2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5.95" customHeight="1" x14ac:dyDescent="0.2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5.95" customHeight="1" x14ac:dyDescent="0.2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5.95" customHeight="1" x14ac:dyDescent="0.2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5.95" customHeight="1" x14ac:dyDescent="0.2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5.95" customHeight="1" x14ac:dyDescent="0.2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5.95" customHeight="1" x14ac:dyDescent="0.2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5.95" customHeight="1" x14ac:dyDescent="0.2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5.95" customHeight="1" x14ac:dyDescent="0.2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5.95" customHeight="1" x14ac:dyDescent="0.2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5.95" customHeight="1" x14ac:dyDescent="0.2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5.95" customHeight="1" x14ac:dyDescent="0.2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5.95" customHeight="1" x14ac:dyDescent="0.2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5.95" customHeight="1" x14ac:dyDescent="0.2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5.95" customHeight="1" x14ac:dyDescent="0.2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5.95" customHeight="1" x14ac:dyDescent="0.2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5.95" customHeight="1" x14ac:dyDescent="0.2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5.95" customHeight="1" x14ac:dyDescent="0.2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5.95" customHeight="1" x14ac:dyDescent="0.2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5.95" customHeight="1" x14ac:dyDescent="0.2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5.95" customHeight="1" x14ac:dyDescent="0.2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5.95" customHeight="1" x14ac:dyDescent="0.2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5.95" customHeight="1" x14ac:dyDescent="0.2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5.95" customHeight="1" x14ac:dyDescent="0.2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5.95" customHeight="1" x14ac:dyDescent="0.2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5.95" customHeight="1" x14ac:dyDescent="0.2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5.95" customHeight="1" x14ac:dyDescent="0.2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5.95" customHeight="1" x14ac:dyDescent="0.2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5.95" customHeight="1" x14ac:dyDescent="0.2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5.95" customHeight="1" x14ac:dyDescent="0.2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5.95" customHeight="1" x14ac:dyDescent="0.2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5.95" customHeight="1" x14ac:dyDescent="0.2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5.95" customHeight="1" x14ac:dyDescent="0.2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5.95" customHeight="1" x14ac:dyDescent="0.2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5.95" customHeight="1" x14ac:dyDescent="0.2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5.95" customHeight="1" x14ac:dyDescent="0.2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5.95" customHeight="1" x14ac:dyDescent="0.2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5.95" customHeight="1" x14ac:dyDescent="0.2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5.95" customHeight="1" x14ac:dyDescent="0.2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5.95" customHeight="1" x14ac:dyDescent="0.2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5.95" customHeight="1" x14ac:dyDescent="0.2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5.95" customHeight="1" x14ac:dyDescent="0.2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5.95" customHeight="1" x14ac:dyDescent="0.2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5.95" customHeight="1" x14ac:dyDescent="0.2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5.95" customHeight="1" x14ac:dyDescent="0.2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5.95" customHeight="1" x14ac:dyDescent="0.2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5.95" customHeight="1" x14ac:dyDescent="0.2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5.95" customHeight="1" x14ac:dyDescent="0.2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5.95" customHeight="1" x14ac:dyDescent="0.2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5.95" customHeight="1" x14ac:dyDescent="0.2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5.95" customHeight="1" x14ac:dyDescent="0.2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5.95" customHeight="1" x14ac:dyDescent="0.2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5.95" customHeight="1" x14ac:dyDescent="0.2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5.95" customHeight="1" x14ac:dyDescent="0.2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5.95" customHeight="1" x14ac:dyDescent="0.2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5.95" customHeight="1" x14ac:dyDescent="0.2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5.95" customHeight="1" x14ac:dyDescent="0.2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5.95" customHeight="1" x14ac:dyDescent="0.2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5.95" customHeight="1" x14ac:dyDescent="0.2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5.95" customHeight="1" x14ac:dyDescent="0.2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5.95" customHeight="1" x14ac:dyDescent="0.2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5.95" customHeight="1" x14ac:dyDescent="0.2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5.95" customHeight="1" x14ac:dyDescent="0.2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5.95" customHeight="1" x14ac:dyDescent="0.2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5.95" customHeight="1" x14ac:dyDescent="0.2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5.95" customHeight="1" x14ac:dyDescent="0.2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5.95" customHeight="1" x14ac:dyDescent="0.2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5.95" customHeight="1" x14ac:dyDescent="0.2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5.95" customHeight="1" x14ac:dyDescent="0.2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5.95" customHeight="1" x14ac:dyDescent="0.2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5.95" customHeight="1" x14ac:dyDescent="0.2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5.95" customHeight="1" x14ac:dyDescent="0.2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5.95" customHeight="1" x14ac:dyDescent="0.2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5.95" customHeight="1" x14ac:dyDescent="0.2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5.95" customHeight="1" x14ac:dyDescent="0.2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5.95" customHeight="1" x14ac:dyDescent="0.2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5.95" customHeight="1" x14ac:dyDescent="0.2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5.95" customHeight="1" x14ac:dyDescent="0.2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5.95" customHeight="1" x14ac:dyDescent="0.2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5.95" customHeight="1" x14ac:dyDescent="0.2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5.95" customHeight="1" x14ac:dyDescent="0.2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5.95" customHeight="1" x14ac:dyDescent="0.2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5.95" customHeight="1" x14ac:dyDescent="0.2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5.95" customHeight="1" x14ac:dyDescent="0.2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5.95" customHeight="1" x14ac:dyDescent="0.2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5.95" customHeight="1" x14ac:dyDescent="0.2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5.95" customHeight="1" x14ac:dyDescent="0.2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5.95" customHeight="1" x14ac:dyDescent="0.2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5.95" customHeight="1" x14ac:dyDescent="0.2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5.95" customHeight="1" x14ac:dyDescent="0.2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5.95" customHeight="1" x14ac:dyDescent="0.2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5.95" customHeight="1" x14ac:dyDescent="0.2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5.95" customHeight="1" x14ac:dyDescent="0.2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5.95" customHeight="1" x14ac:dyDescent="0.2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5.95" customHeight="1" x14ac:dyDescent="0.2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5.95" customHeight="1" x14ac:dyDescent="0.2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5.95" customHeight="1" x14ac:dyDescent="0.2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5.95" customHeight="1" x14ac:dyDescent="0.2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5.95" customHeight="1" x14ac:dyDescent="0.2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5.95" customHeight="1" x14ac:dyDescent="0.2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5.95" customHeight="1" x14ac:dyDescent="0.2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5.95" customHeight="1" x14ac:dyDescent="0.2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5.95" customHeight="1" x14ac:dyDescent="0.2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5.95" customHeight="1" x14ac:dyDescent="0.2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5.95" customHeight="1" x14ac:dyDescent="0.2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5.95" customHeight="1" x14ac:dyDescent="0.2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5.95" customHeight="1" x14ac:dyDescent="0.2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5.95" customHeight="1" x14ac:dyDescent="0.2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5.95" customHeight="1" x14ac:dyDescent="0.2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5.95" customHeight="1" x14ac:dyDescent="0.2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5.95" customHeight="1" x14ac:dyDescent="0.2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5.95" customHeight="1" x14ac:dyDescent="0.2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5.95" customHeight="1" x14ac:dyDescent="0.2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5.95" customHeight="1" x14ac:dyDescent="0.2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5.95" customHeight="1" x14ac:dyDescent="0.2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5.95" customHeight="1" x14ac:dyDescent="0.2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5.95" customHeight="1" x14ac:dyDescent="0.2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5.95" customHeight="1" x14ac:dyDescent="0.2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5.95" customHeight="1" x14ac:dyDescent="0.2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5.95" customHeight="1" x14ac:dyDescent="0.2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5.95" customHeight="1" x14ac:dyDescent="0.2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5.95" customHeight="1" x14ac:dyDescent="0.2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5.95" customHeight="1" x14ac:dyDescent="0.2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5.95" customHeight="1" x14ac:dyDescent="0.2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5.95" customHeight="1" x14ac:dyDescent="0.2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5.95" customHeight="1" x14ac:dyDescent="0.2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5.95" customHeight="1" x14ac:dyDescent="0.2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5.95" customHeight="1" x14ac:dyDescent="0.2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5.95" customHeight="1" x14ac:dyDescent="0.2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5.95" customHeight="1" x14ac:dyDescent="0.2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5.95" customHeight="1" x14ac:dyDescent="0.2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5.95" customHeight="1" x14ac:dyDescent="0.2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5.95" customHeight="1" x14ac:dyDescent="0.2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5.95" customHeight="1" x14ac:dyDescent="0.2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5.95" customHeight="1" x14ac:dyDescent="0.2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5.95" customHeight="1" x14ac:dyDescent="0.2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5.95" customHeight="1" x14ac:dyDescent="0.2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5.95" customHeight="1" x14ac:dyDescent="0.2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5.95" customHeight="1" x14ac:dyDescent="0.2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5.95" customHeight="1" x14ac:dyDescent="0.2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5.95" customHeight="1" x14ac:dyDescent="0.2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5.95" customHeight="1" x14ac:dyDescent="0.2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5.95" customHeight="1" x14ac:dyDescent="0.2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5.95" customHeight="1" x14ac:dyDescent="0.2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5.95" customHeight="1" x14ac:dyDescent="0.2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5.95" customHeight="1" x14ac:dyDescent="0.2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5.95" customHeight="1" x14ac:dyDescent="0.2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5.95" customHeight="1" x14ac:dyDescent="0.2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5.95" customHeight="1" x14ac:dyDescent="0.2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5.95" customHeight="1" x14ac:dyDescent="0.2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5.95" customHeight="1" x14ac:dyDescent="0.2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5.95" customHeight="1" x14ac:dyDescent="0.2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5.95" customHeight="1" x14ac:dyDescent="0.2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5.95" customHeight="1" x14ac:dyDescent="0.2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5.95" customHeight="1" x14ac:dyDescent="0.2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5.95" customHeight="1" x14ac:dyDescent="0.2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5.95" customHeight="1" x14ac:dyDescent="0.2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5.95" customHeight="1" x14ac:dyDescent="0.2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5.95" customHeight="1" x14ac:dyDescent="0.2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5.95" customHeight="1" x14ac:dyDescent="0.2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5.95" customHeight="1" x14ac:dyDescent="0.2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5.95" customHeight="1" x14ac:dyDescent="0.2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5.95" customHeight="1" x14ac:dyDescent="0.2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5.95" customHeight="1" x14ac:dyDescent="0.2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5.95" customHeight="1" x14ac:dyDescent="0.2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5.95" customHeight="1" x14ac:dyDescent="0.2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5.95" customHeight="1" x14ac:dyDescent="0.2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5.95" customHeight="1" x14ac:dyDescent="0.2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5.95" customHeight="1" x14ac:dyDescent="0.2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5.95" customHeight="1" x14ac:dyDescent="0.2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5.95" customHeight="1" x14ac:dyDescent="0.2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5.95" customHeight="1" x14ac:dyDescent="0.2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5.95" customHeight="1" x14ac:dyDescent="0.2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5.95" customHeight="1" x14ac:dyDescent="0.2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5.95" customHeight="1" x14ac:dyDescent="0.2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5.95" customHeight="1" x14ac:dyDescent="0.2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5.95" customHeight="1" x14ac:dyDescent="0.2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5.95" customHeight="1" x14ac:dyDescent="0.2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5.95" customHeight="1" x14ac:dyDescent="0.2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5.95" customHeight="1" x14ac:dyDescent="0.2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5.95" customHeight="1" x14ac:dyDescent="0.2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5.95" customHeight="1" x14ac:dyDescent="0.2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5.95" customHeight="1" x14ac:dyDescent="0.2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5.95" customHeight="1" x14ac:dyDescent="0.2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5.95" customHeight="1" x14ac:dyDescent="0.2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5.95" customHeight="1" x14ac:dyDescent="0.2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5.95" customHeight="1" x14ac:dyDescent="0.2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5.95" customHeight="1" x14ac:dyDescent="0.2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5.95" customHeight="1" x14ac:dyDescent="0.2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5.95" customHeight="1" x14ac:dyDescent="0.2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5.95" customHeight="1" x14ac:dyDescent="0.2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5.95" customHeight="1" x14ac:dyDescent="0.2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5.95" customHeight="1" x14ac:dyDescent="0.2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5.95" customHeight="1" x14ac:dyDescent="0.2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5.95" customHeight="1" x14ac:dyDescent="0.2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5.95" customHeight="1" x14ac:dyDescent="0.2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5.95" customHeight="1" x14ac:dyDescent="0.2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5.95" customHeight="1" x14ac:dyDescent="0.2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5.95" customHeight="1" x14ac:dyDescent="0.2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5.95" customHeight="1" x14ac:dyDescent="0.2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5.95" customHeight="1" x14ac:dyDescent="0.2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5.95" customHeight="1" x14ac:dyDescent="0.2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5.95" customHeight="1" x14ac:dyDescent="0.2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5.95" customHeight="1" x14ac:dyDescent="0.2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5.95" customHeight="1" x14ac:dyDescent="0.2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5.95" customHeight="1" x14ac:dyDescent="0.2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5.95" customHeight="1" x14ac:dyDescent="0.2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5.95" customHeight="1" x14ac:dyDescent="0.2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5.95" customHeight="1" x14ac:dyDescent="0.2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5.95" customHeight="1" x14ac:dyDescent="0.2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5.95" customHeight="1" x14ac:dyDescent="0.2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5.95" customHeight="1" x14ac:dyDescent="0.2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5.95" customHeight="1" x14ac:dyDescent="0.2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5.95" customHeight="1" x14ac:dyDescent="0.2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5.95" customHeight="1" x14ac:dyDescent="0.2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5.95" customHeight="1" x14ac:dyDescent="0.2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5.95" customHeight="1" x14ac:dyDescent="0.2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5.95" customHeight="1" x14ac:dyDescent="0.2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5.95" customHeight="1" x14ac:dyDescent="0.2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5.95" customHeight="1" x14ac:dyDescent="0.2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5.95" customHeight="1" x14ac:dyDescent="0.2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5.95" customHeight="1" x14ac:dyDescent="0.2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5.95" customHeight="1" x14ac:dyDescent="0.2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5.95" customHeight="1" x14ac:dyDescent="0.2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5.95" customHeight="1" x14ac:dyDescent="0.2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5.95" customHeight="1" x14ac:dyDescent="0.2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5.95" customHeight="1" x14ac:dyDescent="0.2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5.95" customHeight="1" x14ac:dyDescent="0.2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5.95" customHeight="1" x14ac:dyDescent="0.2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5.95" customHeight="1" x14ac:dyDescent="0.2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5.95" customHeight="1" x14ac:dyDescent="0.2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5.95" customHeight="1" x14ac:dyDescent="0.2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5.95" customHeight="1" x14ac:dyDescent="0.2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5.95" customHeight="1" x14ac:dyDescent="0.2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5.95" customHeight="1" x14ac:dyDescent="0.2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5.95" customHeight="1" x14ac:dyDescent="0.2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5.95" customHeight="1" x14ac:dyDescent="0.2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5.95" customHeight="1" x14ac:dyDescent="0.2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5.95" customHeight="1" x14ac:dyDescent="0.2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5.95" customHeight="1" x14ac:dyDescent="0.2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5.95" customHeight="1" x14ac:dyDescent="0.2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5.95" customHeight="1" x14ac:dyDescent="0.2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5.95" customHeight="1" x14ac:dyDescent="0.2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5.95" customHeight="1" x14ac:dyDescent="0.2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5.95" customHeight="1" x14ac:dyDescent="0.2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5.95" customHeight="1" x14ac:dyDescent="0.2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5.95" customHeight="1" x14ac:dyDescent="0.2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5.95" customHeight="1" x14ac:dyDescent="0.2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5.95" customHeight="1" x14ac:dyDescent="0.2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5.95" customHeight="1" x14ac:dyDescent="0.2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5.95" customHeight="1" x14ac:dyDescent="0.2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5.95" customHeight="1" x14ac:dyDescent="0.2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5.95" customHeight="1" x14ac:dyDescent="0.2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5.95" customHeight="1" x14ac:dyDescent="0.2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5.95" customHeight="1" x14ac:dyDescent="0.2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5.95" customHeight="1" x14ac:dyDescent="0.2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5.95" customHeight="1" x14ac:dyDescent="0.2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5.95" customHeight="1" x14ac:dyDescent="0.2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5.95" customHeight="1" x14ac:dyDescent="0.2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5.95" customHeight="1" x14ac:dyDescent="0.2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5.95" customHeight="1" x14ac:dyDescent="0.2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5.95" customHeight="1" x14ac:dyDescent="0.2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5.95" customHeight="1" x14ac:dyDescent="0.2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5.95" customHeight="1" x14ac:dyDescent="0.2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5.95" customHeight="1" x14ac:dyDescent="0.2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5.95" customHeight="1" x14ac:dyDescent="0.2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5.95" customHeight="1" x14ac:dyDescent="0.2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5.95" customHeight="1" x14ac:dyDescent="0.2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5.95" customHeight="1" x14ac:dyDescent="0.2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5.95" customHeight="1" x14ac:dyDescent="0.2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5.95" customHeight="1" x14ac:dyDescent="0.2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5.95" customHeight="1" x14ac:dyDescent="0.2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5.95" customHeight="1" x14ac:dyDescent="0.2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5.95" customHeight="1" x14ac:dyDescent="0.2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5.95" customHeight="1" x14ac:dyDescent="0.2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5.95" customHeight="1" x14ac:dyDescent="0.2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5.95" customHeight="1" x14ac:dyDescent="0.2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5.95" customHeight="1" x14ac:dyDescent="0.2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5.95" customHeight="1" x14ac:dyDescent="0.2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5.95" customHeight="1" x14ac:dyDescent="0.2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5.95" customHeight="1" x14ac:dyDescent="0.2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5.95" customHeight="1" x14ac:dyDescent="0.2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5.95" customHeight="1" x14ac:dyDescent="0.2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5.95" customHeight="1" x14ac:dyDescent="0.2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5.95" customHeight="1" x14ac:dyDescent="0.2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5.95" customHeight="1" x14ac:dyDescent="0.2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5.95" customHeight="1" x14ac:dyDescent="0.2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5.95" customHeight="1" x14ac:dyDescent="0.2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5.95" customHeight="1" x14ac:dyDescent="0.2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5.95" customHeight="1" x14ac:dyDescent="0.2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5.95" customHeight="1" x14ac:dyDescent="0.2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5.95" customHeight="1" x14ac:dyDescent="0.2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5.95" customHeight="1" x14ac:dyDescent="0.2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5.95" customHeight="1" x14ac:dyDescent="0.2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5.95" customHeight="1" x14ac:dyDescent="0.2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5.95" customHeight="1" x14ac:dyDescent="0.2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5.95" customHeight="1" x14ac:dyDescent="0.2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5.95" customHeight="1" x14ac:dyDescent="0.2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5.95" customHeight="1" x14ac:dyDescent="0.2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5.95" customHeight="1" x14ac:dyDescent="0.2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5.95" customHeight="1" x14ac:dyDescent="0.2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5.95" customHeight="1" x14ac:dyDescent="0.2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5.95" customHeight="1" x14ac:dyDescent="0.2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5.95" customHeight="1" x14ac:dyDescent="0.2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5.95" customHeight="1" x14ac:dyDescent="0.2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5.95" customHeight="1" x14ac:dyDescent="0.2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5.95" customHeight="1" x14ac:dyDescent="0.2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5.95" customHeight="1" x14ac:dyDescent="0.2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5.95" customHeight="1" x14ac:dyDescent="0.2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5.95" customHeight="1" x14ac:dyDescent="0.2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5.95" customHeight="1" x14ac:dyDescent="0.2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5.95" customHeight="1" x14ac:dyDescent="0.2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5.95" customHeight="1" x14ac:dyDescent="0.2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5.95" customHeight="1" x14ac:dyDescent="0.2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5.95" customHeight="1" x14ac:dyDescent="0.2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5.95" customHeight="1" x14ac:dyDescent="0.2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5.95" customHeight="1" x14ac:dyDescent="0.2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5.95" customHeight="1" x14ac:dyDescent="0.2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5.95" customHeight="1" x14ac:dyDescent="0.2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5.95" customHeight="1" x14ac:dyDescent="0.2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5.95" customHeight="1" x14ac:dyDescent="0.2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5.95" customHeight="1" x14ac:dyDescent="0.2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5.95" customHeight="1" x14ac:dyDescent="0.2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5.95" customHeight="1" x14ac:dyDescent="0.2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5.95" customHeight="1" x14ac:dyDescent="0.2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5.95" customHeight="1" x14ac:dyDescent="0.2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5.95" customHeight="1" x14ac:dyDescent="0.2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5.95" customHeight="1" x14ac:dyDescent="0.2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5.95" customHeight="1" x14ac:dyDescent="0.2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5.95" customHeight="1" x14ac:dyDescent="0.2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5.95" customHeight="1" x14ac:dyDescent="0.2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5.95" customHeight="1" x14ac:dyDescent="0.2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5.95" customHeight="1" x14ac:dyDescent="0.2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5.95" customHeight="1" x14ac:dyDescent="0.2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5.95" customHeight="1" x14ac:dyDescent="0.2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5.95" customHeight="1" x14ac:dyDescent="0.2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5.95" customHeight="1" x14ac:dyDescent="0.2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5.95" customHeight="1" x14ac:dyDescent="0.2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.25" x14ac:dyDescent="0.2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.25" x14ac:dyDescent="0.2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.25" x14ac:dyDescent="0.2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.25" x14ac:dyDescent="0.2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.25" x14ac:dyDescent="0.2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.25" x14ac:dyDescent="0.2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.25" x14ac:dyDescent="0.2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.25" x14ac:dyDescent="0.2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.25" x14ac:dyDescent="0.2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.25" x14ac:dyDescent="0.2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.25" x14ac:dyDescent="0.2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.25" x14ac:dyDescent="0.2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.25" x14ac:dyDescent="0.2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.25" x14ac:dyDescent="0.2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.25" x14ac:dyDescent="0.2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.25" x14ac:dyDescent="0.2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.25" x14ac:dyDescent="0.2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.25" x14ac:dyDescent="0.2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.25" x14ac:dyDescent="0.2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.25" x14ac:dyDescent="0.2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.25" x14ac:dyDescent="0.2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.25" x14ac:dyDescent="0.2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.25" x14ac:dyDescent="0.2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.25" x14ac:dyDescent="0.2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.25" x14ac:dyDescent="0.2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.25" x14ac:dyDescent="0.2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.25" x14ac:dyDescent="0.2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.25" x14ac:dyDescent="0.2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.25" x14ac:dyDescent="0.2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.25" x14ac:dyDescent="0.2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.25" x14ac:dyDescent="0.2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.25" x14ac:dyDescent="0.2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.25" x14ac:dyDescent="0.2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.25" x14ac:dyDescent="0.2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.25" x14ac:dyDescent="0.2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.25" x14ac:dyDescent="0.2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.25" x14ac:dyDescent="0.2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.25" x14ac:dyDescent="0.2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.25" x14ac:dyDescent="0.2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.25" x14ac:dyDescent="0.2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.25" x14ac:dyDescent="0.2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.25" x14ac:dyDescent="0.2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.25" x14ac:dyDescent="0.2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.25" x14ac:dyDescent="0.2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.25" x14ac:dyDescent="0.2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.25" x14ac:dyDescent="0.2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.25" x14ac:dyDescent="0.2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.25" x14ac:dyDescent="0.2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.25" x14ac:dyDescent="0.2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.25" x14ac:dyDescent="0.2">
      <c r="A1164" s="77">
        <v>45866</v>
      </c>
      <c r="B1164" s="74">
        <v>134.24</v>
      </c>
      <c r="C1164" s="75">
        <f>IF(ABS(B1164-B1163)&lt;0.05,0,B1164-B1163)</f>
        <v>0.14554699999999343</v>
      </c>
      <c r="D1164" s="75">
        <f t="shared" ref="D1164" si="263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>IF(ABS(G1164-G1163)&lt;0.05,0,G1164-G1163)</f>
        <v>0.14902299999999968</v>
      </c>
      <c r="I1164" s="75">
        <f t="shared" ref="I1164" si="264">IF(ABS(G1164-G1112)&lt;0.05,0,G1164-G1112)</f>
        <v>-8.1565669999999955</v>
      </c>
      <c r="J1164" s="74">
        <v>52.95</v>
      </c>
      <c r="K1164" s="74">
        <v>20</v>
      </c>
    </row>
    <row r="1165" spans="1:11" ht="14.25" x14ac:dyDescent="0.2">
      <c r="A1165" s="77">
        <v>45873</v>
      </c>
      <c r="B1165" s="74">
        <v>134.30000000000001</v>
      </c>
      <c r="C1165" s="75">
        <f>IF(ABS(B1165-B1164)&lt;0.05,0,B1165-B1164)</f>
        <v>6.0000000000002274E-2</v>
      </c>
      <c r="D1165" s="75">
        <f t="shared" ref="D1165" si="265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>IF(ABS(G1165-G1164)&lt;0.05,0,G1165-G1164)</f>
        <v>0.12999999999999545</v>
      </c>
      <c r="I1165" s="75">
        <f t="shared" ref="I1165" si="266">IF(ABS(G1165-G1113)&lt;0.05,0,G1165-G1113)</f>
        <v>-6.9686000000000377</v>
      </c>
      <c r="J1165" s="74">
        <v>52.95</v>
      </c>
      <c r="K1165" s="74">
        <v>20</v>
      </c>
    </row>
    <row r="1166" spans="1:11" ht="14.25" x14ac:dyDescent="0.2">
      <c r="A1166" s="77"/>
      <c r="B1166" s="74"/>
      <c r="C1166" s="75"/>
      <c r="D1166" s="75"/>
      <c r="E1166" s="74"/>
      <c r="F1166" s="74"/>
      <c r="G1166" s="74"/>
      <c r="H1166" s="75"/>
      <c r="I1166" s="75"/>
      <c r="J1166" s="74"/>
      <c r="K1166" s="74"/>
    </row>
    <row r="1167" spans="1:11" ht="14.25" x14ac:dyDescent="0.2">
      <c r="A1167" s="77"/>
      <c r="B1167" s="74"/>
      <c r="C1167" s="75"/>
      <c r="D1167" s="75"/>
      <c r="E1167" s="74"/>
      <c r="F1167" s="74"/>
      <c r="G1167" s="74"/>
      <c r="H1167" s="75"/>
      <c r="I1167" s="75"/>
      <c r="J1167" s="74"/>
      <c r="K1167" s="74"/>
    </row>
    <row r="1168" spans="1:11" ht="14.25" x14ac:dyDescent="0.2">
      <c r="A1168" s="77"/>
      <c r="B1168" s="74"/>
      <c r="C1168" s="75"/>
      <c r="D1168" s="75"/>
      <c r="E1168" s="74"/>
      <c r="F1168" s="74"/>
      <c r="G1168" s="74"/>
      <c r="H1168" s="75"/>
      <c r="I1168" s="75"/>
      <c r="J1168" s="74"/>
      <c r="K1168" s="74"/>
    </row>
    <row r="1169" spans="1:11" ht="14.25" x14ac:dyDescent="0.2">
      <c r="A1169" s="77"/>
      <c r="B1169" s="74"/>
      <c r="C1169" s="75"/>
      <c r="D1169" s="75"/>
      <c r="E1169" s="74"/>
      <c r="F1169" s="74"/>
      <c r="G1169" s="74"/>
      <c r="H1169" s="75"/>
      <c r="I1169" s="75"/>
      <c r="J1169" s="74"/>
      <c r="K1169" s="74"/>
    </row>
    <row r="1170" spans="1:11" ht="14.25" x14ac:dyDescent="0.2">
      <c r="A1170" s="77"/>
      <c r="B1170" s="74"/>
      <c r="C1170" s="75"/>
      <c r="D1170" s="75"/>
      <c r="E1170" s="74"/>
      <c r="F1170" s="74"/>
      <c r="G1170" s="74"/>
      <c r="H1170" s="75"/>
      <c r="I1170" s="75"/>
      <c r="J1170" s="74"/>
      <c r="K1170" s="74"/>
    </row>
    <row r="1171" spans="1:11" ht="14.25" x14ac:dyDescent="0.2">
      <c r="A1171" s="77"/>
      <c r="B1171" s="74"/>
      <c r="C1171" s="75"/>
      <c r="D1171" s="75"/>
      <c r="E1171" s="74"/>
      <c r="F1171" s="74"/>
      <c r="G1171" s="74"/>
      <c r="H1171" s="75"/>
      <c r="I1171" s="75"/>
      <c r="J1171" s="74"/>
      <c r="K1171" s="74"/>
    </row>
    <row r="1172" spans="1:11" ht="14.25" x14ac:dyDescent="0.2">
      <c r="A1172" s="77"/>
      <c r="B1172" s="74"/>
      <c r="C1172" s="75"/>
      <c r="D1172" s="75"/>
      <c r="E1172" s="74"/>
      <c r="F1172" s="74"/>
      <c r="G1172" s="74"/>
      <c r="H1172" s="75"/>
      <c r="I1172" s="75"/>
      <c r="J1172" s="74"/>
      <c r="K1172" s="74"/>
    </row>
    <row r="1173" spans="1:11" ht="14.25" x14ac:dyDescent="0.2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4.25" x14ac:dyDescent="0.2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.25" x14ac:dyDescent="0.2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109375" defaultRowHeight="12.75" x14ac:dyDescent="0.2"/>
  <cols>
    <col min="5" max="5" width="10.7109375" customWidth="1"/>
  </cols>
  <sheetData>
    <row r="1" spans="1:5" s="3" customFormat="1" ht="18" customHeight="1" x14ac:dyDescent="0.25">
      <c r="A1" s="89" t="s">
        <v>52</v>
      </c>
      <c r="B1" s="78"/>
      <c r="C1" s="78"/>
      <c r="D1" s="78"/>
      <c r="E1" s="78"/>
    </row>
    <row r="2" spans="1:5" s="3" customFormat="1" ht="18" customHeight="1" x14ac:dyDescent="0.2">
      <c r="A2" s="16"/>
    </row>
    <row r="3" spans="1:5" s="3" customFormat="1" ht="18" customHeight="1" x14ac:dyDescent="0.2"/>
    <row r="4" spans="1:5" s="3" customFormat="1" x14ac:dyDescent="0.2"/>
    <row r="5" spans="1:5" s="3" customFormat="1" x14ac:dyDescent="0.2"/>
    <row r="6" spans="1:5" s="3" customFormat="1" x14ac:dyDescent="0.2"/>
    <row r="7" spans="1:5" s="3" customFormat="1" x14ac:dyDescent="0.2"/>
    <row r="8" spans="1:5" s="3" customFormat="1" x14ac:dyDescent="0.2"/>
    <row r="9" spans="1:5" s="3" customFormat="1" x14ac:dyDescent="0.2"/>
    <row r="10" spans="1:5" s="3" customFormat="1" x14ac:dyDescent="0.2"/>
    <row r="11" spans="1:5" s="3" customFormat="1" x14ac:dyDescent="0.2"/>
    <row r="12" spans="1:5" s="3" customFormat="1" x14ac:dyDescent="0.2"/>
    <row r="13" spans="1:5" s="3" customFormat="1" x14ac:dyDescent="0.2"/>
    <row r="14" spans="1:5" s="3" customFormat="1" x14ac:dyDescent="0.2"/>
    <row r="15" spans="1:5" s="3" customFormat="1" x14ac:dyDescent="0.2"/>
    <row r="16" spans="1:5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pans="1:1" s="3" customFormat="1" x14ac:dyDescent="0.2"/>
    <row r="34" spans="1:1" s="3" customFormat="1" x14ac:dyDescent="0.2"/>
    <row r="35" spans="1:1" s="3" customFormat="1" x14ac:dyDescent="0.2"/>
    <row r="36" spans="1:1" s="3" customFormat="1" x14ac:dyDescent="0.2"/>
    <row r="37" spans="1:1" s="3" customFormat="1" ht="14.25" x14ac:dyDescent="0.2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109375" defaultRowHeight="12.75" x14ac:dyDescent="0.2"/>
  <cols>
    <col min="1" max="1" width="48.7109375" style="3" customWidth="1"/>
    <col min="2" max="2" width="9.140625" style="3" customWidth="1"/>
    <col min="3" max="16384" width="8.7109375" style="3"/>
  </cols>
  <sheetData>
    <row r="1" spans="1:4" ht="18" customHeight="1" x14ac:dyDescent="0.2">
      <c r="A1" s="88" t="s">
        <v>53</v>
      </c>
    </row>
    <row r="2" spans="1:4" ht="18" customHeight="1" x14ac:dyDescent="0.2">
      <c r="A2" s="19" t="s">
        <v>54</v>
      </c>
    </row>
    <row r="3" spans="1:4" ht="18" customHeight="1" x14ac:dyDescent="0.2">
      <c r="A3" s="19" t="s">
        <v>113</v>
      </c>
    </row>
    <row r="4" spans="1:4" ht="18" customHeight="1" x14ac:dyDescent="0.2">
      <c r="A4" s="19" t="s">
        <v>114</v>
      </c>
    </row>
    <row r="5" spans="1:4" ht="18" customHeight="1" x14ac:dyDescent="0.2">
      <c r="A5" s="24" t="s">
        <v>118</v>
      </c>
    </row>
    <row r="6" spans="1:4" ht="18" customHeight="1" x14ac:dyDescent="0.2">
      <c r="A6" s="98" t="s">
        <v>115</v>
      </c>
    </row>
    <row r="7" spans="1:4" ht="18" customHeight="1" x14ac:dyDescent="0.2">
      <c r="A7" s="24" t="s">
        <v>116</v>
      </c>
    </row>
    <row r="8" spans="1:4" ht="18" customHeight="1" x14ac:dyDescent="0.2">
      <c r="A8" s="24" t="s">
        <v>117</v>
      </c>
    </row>
    <row r="9" spans="1:4" ht="18" customHeight="1" x14ac:dyDescent="0.2">
      <c r="A9" s="19" t="s">
        <v>119</v>
      </c>
      <c r="B9"/>
    </row>
    <row r="10" spans="1:4" ht="18" customHeight="1" x14ac:dyDescent="0.2">
      <c r="A10" s="58" t="s">
        <v>55</v>
      </c>
      <c r="B10"/>
    </row>
    <row r="11" spans="1:4" ht="18" customHeight="1" x14ac:dyDescent="0.2">
      <c r="A11" s="33" t="s">
        <v>56</v>
      </c>
    </row>
    <row r="12" spans="1:4" ht="18" customHeight="1" x14ac:dyDescent="0.2">
      <c r="A12" s="20" t="s">
        <v>57</v>
      </c>
    </row>
    <row r="13" spans="1:4" ht="18" customHeight="1" x14ac:dyDescent="0.2">
      <c r="A13" s="20" t="s">
        <v>58</v>
      </c>
    </row>
    <row r="14" spans="1:4" ht="18" customHeight="1" x14ac:dyDescent="0.25">
      <c r="A14" s="1" t="s">
        <v>59</v>
      </c>
      <c r="B14" s="14"/>
      <c r="C14" s="2"/>
      <c r="D14" s="2"/>
    </row>
    <row r="15" spans="1:4" s="69" customFormat="1" ht="18" customHeight="1" x14ac:dyDescent="0.2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">
      <c r="A28" s="91" t="s">
        <v>0</v>
      </c>
      <c r="B28" s="17"/>
      <c r="C28" s="70"/>
      <c r="D28" s="70"/>
    </row>
    <row r="29" spans="1:4" s="69" customFormat="1" ht="18" customHeight="1" x14ac:dyDescent="0.2">
      <c r="A29" s="91" t="s">
        <v>1</v>
      </c>
      <c r="B29" s="17"/>
      <c r="C29" s="70"/>
      <c r="D29" s="70"/>
    </row>
    <row r="30" spans="1:4" ht="18" customHeight="1" x14ac:dyDescent="0.2">
      <c r="A30" s="92" t="s">
        <v>39</v>
      </c>
    </row>
    <row r="35" spans="1:1" x14ac:dyDescent="0.2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90" zoomScale="85" zoomScaleNormal="85" workbookViewId="0">
      <selection activeCell="K716" sqref="K716"/>
    </sheetView>
  </sheetViews>
  <sheetFormatPr defaultRowHeight="12.75" x14ac:dyDescent="0.2"/>
  <cols>
    <col min="1" max="1" width="26.7109375" customWidth="1"/>
    <col min="2" max="3" width="10.7109375" customWidth="1"/>
    <col min="5" max="6" width="2.7109375" customWidth="1"/>
    <col min="7" max="7" width="21.42578125" customWidth="1"/>
    <col min="8" max="9" width="10" customWidth="1"/>
    <col min="10" max="10" width="2.7109375" customWidth="1"/>
    <col min="11" max="16" width="12.7109375" customWidth="1"/>
    <col min="17" max="18" width="2.7109375" customWidth="1"/>
    <col min="19" max="19" width="49" customWidth="1"/>
    <col min="20" max="20" width="38.42578125" customWidth="1"/>
  </cols>
  <sheetData>
    <row r="1" spans="1:20" ht="32.1" customHeight="1" x14ac:dyDescent="0.2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" customHeight="1" x14ac:dyDescent="0.2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" customHeight="1" x14ac:dyDescent="0.2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" x14ac:dyDescent="0.2">
      <c r="A4" s="9">
        <f>INDEX(Data!A:A,MATCH(MAX(Data!$A:$A),Data!$A:$A,0)-$D4)</f>
        <v>45509</v>
      </c>
      <c r="B4" s="8">
        <f>INDEX(Data!B:B,MATCH(MAX(Data!$A:$A),Data!$A:$A,0)-$D4)</f>
        <v>143.42443</v>
      </c>
      <c r="C4" s="8">
        <f>INDEX(Data!G:G,MATCH(MAX(Data!$A:$A),Data!$A:$A,0)-$D4)</f>
        <v>149.09860000000003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134.30000000000001</v>
      </c>
      <c r="L4" s="15">
        <f>INDEX(Data!C:C,MATCH(MAX(Data!$A:$A),Data!$A:$A,0))</f>
        <v>6.0000000000002274E-2</v>
      </c>
      <c r="M4" s="15">
        <f>INDEX(Data!D:D,MATCH(MAX(Data!$A:$A),Data!$A:$A,0))</f>
        <v>-9.1244299999999896</v>
      </c>
      <c r="N4" s="13">
        <f>INDEX(Data!G:G,MATCH(MAX(Data!$A:$A),Data!$A:$A,0))</f>
        <v>142.13</v>
      </c>
      <c r="O4" s="15">
        <f>INDEX(Data!H:H,MATCH(MAX(Data!$A:$A),Data!$A:$A,0))</f>
        <v>0.12999999999999545</v>
      </c>
      <c r="P4" s="15">
        <f>INDEX(Data!I:I,MATCH(MAX(Data!$A:$A),Data!$A:$A,0))</f>
        <v>-6.9686000000000377</v>
      </c>
      <c r="Q4" s="5"/>
      <c r="S4" s="11" t="s">
        <v>82</v>
      </c>
      <c r="T4" s="11" t="s">
        <v>83</v>
      </c>
    </row>
    <row r="5" spans="1:20" ht="15" x14ac:dyDescent="0.2">
      <c r="A5" s="9">
        <f>INDEX(Data!A:A,MATCH(MAX(Data!$A:$A),Data!$A:$A,0)-$D5)</f>
        <v>45516</v>
      </c>
      <c r="B5" s="8">
        <f>INDEX(Data!B:B,MATCH(MAX(Data!$A:$A),Data!$A:$A,0)-$D5)</f>
        <v>142.91306100000003</v>
      </c>
      <c r="C5" s="8">
        <f>INDEX(Data!G:G,MATCH(MAX(Data!$A:$A),Data!$A:$A,0)-$D5)</f>
        <v>148.47881599999999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" x14ac:dyDescent="0.2">
      <c r="A6" s="9">
        <f>INDEX(Data!A:A,MATCH(MAX(Data!$A:$A),Data!$A:$A,0)-$D6)</f>
        <v>45523</v>
      </c>
      <c r="B6" s="8">
        <f>INDEX(Data!B:B,MATCH(MAX(Data!$A:$A),Data!$A:$A,0)-$D6)</f>
        <v>141.95977600000001</v>
      </c>
      <c r="C6" s="8">
        <f>INDEX(Data!G:G,MATCH(MAX(Data!$A:$A),Data!$A:$A,0)-$D6)</f>
        <v>147.424058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August</v>
      </c>
    </row>
    <row r="7" spans="1:20" ht="15" x14ac:dyDescent="0.2">
      <c r="A7" s="9">
        <f>INDEX(Data!A:A,MATCH(MAX(Data!$A:$A),Data!$A:$A,0)-$D7)</f>
        <v>45530</v>
      </c>
      <c r="B7" s="8">
        <f>INDEX(Data!B:B,MATCH(MAX(Data!$A:$A),Data!$A:$A,0)-$D7)</f>
        <v>141.00969899999998</v>
      </c>
      <c r="C7" s="8">
        <f>INDEX(Data!G:G,MATCH(MAX(Data!$A:$A),Data!$A:$A,0)-$D7)</f>
        <v>146.14681300000004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" x14ac:dyDescent="0.2">
      <c r="A8" s="9">
        <f>INDEX(Data!A:A,MATCH(MAX(Data!$A:$A),Data!$A:$A,0)-$D8)</f>
        <v>45537</v>
      </c>
      <c r="B8" s="8">
        <f>INDEX(Data!B:B,MATCH(MAX(Data!$A:$A),Data!$A:$A,0)-$D8)</f>
        <v>139.96133</v>
      </c>
      <c r="C8" s="8">
        <f>INDEX(Data!G:G,MATCH(MAX(Data!$A:$A),Data!$A:$A,0)-$D8)</f>
        <v>145.18855400000001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" x14ac:dyDescent="0.2">
      <c r="A9" s="9">
        <f>INDEX(Data!A:A,MATCH(MAX(Data!$A:$A),Data!$A:$A,0)-$D9)</f>
        <v>45544</v>
      </c>
      <c r="B9" s="8">
        <f>INDEX(Data!B:B,MATCH(MAX(Data!$A:$A),Data!$A:$A,0)-$D9)</f>
        <v>138.100517</v>
      </c>
      <c r="C9" s="8">
        <f>INDEX(Data!G:G,MATCH(MAX(Data!$A:$A),Data!$A:$A,0)-$D9)</f>
        <v>143.40070400000002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4 </v>
      </c>
    </row>
    <row r="10" spans="1:20" ht="15" x14ac:dyDescent="0.2">
      <c r="A10" s="9">
        <f>INDEX(Data!A:A,MATCH(MAX(Data!$A:$A),Data!$A:$A,0)-$D10)</f>
        <v>45551</v>
      </c>
      <c r="B10" s="8">
        <f>INDEX(Data!B:B,MATCH(MAX(Data!$A:$A),Data!$A:$A,0)-$D10)</f>
        <v>136.485906</v>
      </c>
      <c r="C10" s="8">
        <f>INDEX(Data!G:G,MATCH(MAX(Data!$A:$A),Data!$A:$A,0)-$D10)</f>
        <v>141.60610999999997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August</v>
      </c>
    </row>
    <row r="11" spans="1:20" ht="15" x14ac:dyDescent="0.2">
      <c r="A11" s="9">
        <f>INDEX(Data!A:A,MATCH(MAX(Data!$A:$A),Data!$A:$A,0)-$D11)</f>
        <v>45558</v>
      </c>
      <c r="B11" s="8">
        <f>INDEX(Data!B:B,MATCH(MAX(Data!$A:$A),Data!$A:$A,0)-$D11)</f>
        <v>135.25935200000001</v>
      </c>
      <c r="C11" s="8">
        <f>INDEX(Data!G:G,MATCH(MAX(Data!$A:$A),Data!$A:$A,0)-$D11)</f>
        <v>140.018216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" x14ac:dyDescent="0.2">
      <c r="A12" s="9">
        <f>INDEX(Data!A:A,MATCH(MAX(Data!$A:$A),Data!$A:$A,0)-$D12)</f>
        <v>45565</v>
      </c>
      <c r="B12" s="8">
        <f>INDEX(Data!B:B,MATCH(MAX(Data!$A:$A),Data!$A:$A,0)-$D12)</f>
        <v>134.16621699999999</v>
      </c>
      <c r="C12" s="8">
        <f>INDEX(Data!G:G,MATCH(MAX(Data!$A:$A),Data!$A:$A,0)-$D12)</f>
        <v>138.852994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" x14ac:dyDescent="0.2">
      <c r="A13" s="9">
        <f>INDEX(Data!A:A,MATCH(MAX(Data!$A:$A),Data!$A:$A,0)-$D13)</f>
        <v>45572</v>
      </c>
      <c r="B13" s="8">
        <f>INDEX(Data!B:B,MATCH(MAX(Data!$A:$A),Data!$A:$A,0)-$D13)</f>
        <v>133.58621600000001</v>
      </c>
      <c r="C13" s="8">
        <f>INDEX(Data!G:G,MATCH(MAX(Data!$A:$A),Data!$A:$A,0)-$D13)</f>
        <v>138.46336599999998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" x14ac:dyDescent="0.2">
      <c r="A14" s="9">
        <f>INDEX(Data!A:A,MATCH(MAX(Data!$A:$A),Data!$A:$A,0)-$D14)</f>
        <v>45579</v>
      </c>
      <c r="B14" s="8">
        <f>INDEX(Data!B:B,MATCH(MAX(Data!$A:$A),Data!$A:$A,0)-$D14)</f>
        <v>133.86126099999998</v>
      </c>
      <c r="C14" s="8">
        <f>INDEX(Data!G:G,MATCH(MAX(Data!$A:$A),Data!$A:$A,0)-$D14)</f>
        <v>139.07519400000001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4 August 2025</v>
      </c>
      <c r="T14" s="4"/>
    </row>
    <row r="15" spans="1:20" ht="15" x14ac:dyDescent="0.2">
      <c r="A15" s="9">
        <f>INDEX(Data!A:A,MATCH(MAX(Data!$A:$A),Data!$A:$A,0)-$D15)</f>
        <v>45586</v>
      </c>
      <c r="B15" s="8">
        <f>INDEX(Data!B:B,MATCH(MAX(Data!$A:$A),Data!$A:$A,0)-$D15)</f>
        <v>133.98826600000001</v>
      </c>
      <c r="C15" s="8">
        <f>INDEX(Data!G:G,MATCH(MAX(Data!$A:$A),Data!$A:$A,0)-$D15)</f>
        <v>139.26096699999999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" x14ac:dyDescent="0.2">
      <c r="A16" s="9">
        <f>INDEX(Data!A:A,MATCH(MAX(Data!$A:$A),Data!$A:$A,0)-$D16)</f>
        <v>45593</v>
      </c>
      <c r="B16" s="8">
        <f>INDEX(Data!B:B,MATCH(MAX(Data!$A:$A),Data!$A:$A,0)-$D16)</f>
        <v>134.413331</v>
      </c>
      <c r="C16" s="8">
        <f>INDEX(Data!G:G,MATCH(MAX(Data!$A:$A),Data!$A:$A,0)-$D16)</f>
        <v>139.709745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" x14ac:dyDescent="0.2">
      <c r="A17" s="9">
        <f>INDEX(Data!A:A,MATCH(MAX(Data!$A:$A),Data!$A:$A,0)-$D17)</f>
        <v>45600</v>
      </c>
      <c r="B17" s="8">
        <f>INDEX(Data!B:B,MATCH(MAX(Data!$A:$A),Data!$A:$A,0)-$D17)</f>
        <v>134.410302</v>
      </c>
      <c r="C17" s="8">
        <f>INDEX(Data!G:G,MATCH(MAX(Data!$A:$A),Data!$A:$A,0)-$D17)</f>
        <v>139.84395799999999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" x14ac:dyDescent="0.2">
      <c r="A18" s="9">
        <f>INDEX(Data!A:A,MATCH(MAX(Data!$A:$A),Data!$A:$A,0)-$D18)</f>
        <v>45607</v>
      </c>
      <c r="B18" s="8">
        <f>INDEX(Data!B:B,MATCH(MAX(Data!$A:$A),Data!$A:$A,0)-$D18)</f>
        <v>134.59466</v>
      </c>
      <c r="C18" s="8">
        <f>INDEX(Data!G:G,MATCH(MAX(Data!$A:$A),Data!$A:$A,0)-$D18)</f>
        <v>140.13422300000002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" x14ac:dyDescent="0.2">
      <c r="A19" s="9">
        <f>INDEX(Data!A:A,MATCH(MAX(Data!$A:$A),Data!$A:$A,0)-$D19)</f>
        <v>45614</v>
      </c>
      <c r="B19" s="8">
        <f>INDEX(Data!B:B,MATCH(MAX(Data!$A:$A),Data!$A:$A,0)-$D19)</f>
        <v>134.848432</v>
      </c>
      <c r="C19" s="8">
        <f>INDEX(Data!G:G,MATCH(MAX(Data!$A:$A),Data!$A:$A,0)-$D19)</f>
        <v>140.48737899999998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" x14ac:dyDescent="0.2">
      <c r="A20" s="9">
        <f>INDEX(Data!A:A,MATCH(MAX(Data!$A:$A),Data!$A:$A,0)-$D20)</f>
        <v>45621</v>
      </c>
      <c r="B20" s="8">
        <f>INDEX(Data!B:B,MATCH(MAX(Data!$A:$A),Data!$A:$A,0)-$D20)</f>
        <v>135.36596</v>
      </c>
      <c r="C20" s="8">
        <f>INDEX(Data!G:G,MATCH(MAX(Data!$A:$A),Data!$A:$A,0)-$D20)</f>
        <v>141.40484000000001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" x14ac:dyDescent="0.2">
      <c r="A21" s="9">
        <f>INDEX(Data!A:A,MATCH(MAX(Data!$A:$A),Data!$A:$A,0)-$D21)</f>
        <v>45628</v>
      </c>
      <c r="B21" s="8">
        <f>INDEX(Data!B:B,MATCH(MAX(Data!$A:$A),Data!$A:$A,0)-$D21)</f>
        <v>135.92584099999999</v>
      </c>
      <c r="C21" s="8">
        <f>INDEX(Data!G:G,MATCH(MAX(Data!$A:$A),Data!$A:$A,0)-$D21)</f>
        <v>142.04014499999997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" x14ac:dyDescent="0.2">
      <c r="A22" s="9">
        <f>INDEX(Data!A:A,MATCH(MAX(Data!$A:$A),Data!$A:$A,0)-$D22)</f>
        <v>45635</v>
      </c>
      <c r="B22" s="8">
        <f>INDEX(Data!B:B,MATCH(MAX(Data!$A:$A),Data!$A:$A,0)-$D22)</f>
        <v>136.22645</v>
      </c>
      <c r="C22" s="8">
        <f>INDEX(Data!G:G,MATCH(MAX(Data!$A:$A),Data!$A:$A,0)-$D22)</f>
        <v>142.48728700000001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" x14ac:dyDescent="0.2">
      <c r="A23" s="9">
        <f>INDEX(Data!A:A,MATCH(MAX(Data!$A:$A),Data!$A:$A,0)-$D23)</f>
        <v>45642</v>
      </c>
      <c r="B23" s="8">
        <f>INDEX(Data!B:B,MATCH(MAX(Data!$A:$A),Data!$A:$A,0)-$D23)</f>
        <v>136.39128099999999</v>
      </c>
      <c r="C23" s="8">
        <f>INDEX(Data!G:G,MATCH(MAX(Data!$A:$A),Data!$A:$A,0)-$D23)</f>
        <v>142.70911500000003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" x14ac:dyDescent="0.2">
      <c r="A24" s="9">
        <f>INDEX(Data!A:A,MATCH(MAX(Data!$A:$A),Data!$A:$A,0)-$D24)</f>
        <v>45649</v>
      </c>
      <c r="B24" s="8">
        <f>INDEX(Data!B:B,MATCH(MAX(Data!$A:$A),Data!$A:$A,0)-$D24)</f>
        <v>136.385029</v>
      </c>
      <c r="C24" s="8">
        <f>INDEX(Data!G:G,MATCH(MAX(Data!$A:$A),Data!$A:$A,0)-$D24)</f>
        <v>142.848073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" x14ac:dyDescent="0.2">
      <c r="A25" s="9">
        <f>INDEX(Data!A:A,MATCH(MAX(Data!$A:$A),Data!$A:$A,0)-$D25)</f>
        <v>45656</v>
      </c>
      <c r="B25" s="8">
        <f>INDEX(Data!B:B,MATCH(MAX(Data!$A:$A),Data!$A:$A,0)-$D25)</f>
        <v>136.491308</v>
      </c>
      <c r="C25" s="8">
        <f>INDEX(Data!G:G,MATCH(MAX(Data!$A:$A),Data!$A:$A,0)-$D25)</f>
        <v>142.98101699999998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" x14ac:dyDescent="0.2">
      <c r="A26" s="9">
        <f>INDEX(Data!A:A,MATCH(MAX(Data!$A:$A),Data!$A:$A,0)-$D26)</f>
        <v>45663</v>
      </c>
      <c r="B26" s="8">
        <f>INDEX(Data!B:B,MATCH(MAX(Data!$A:$A),Data!$A:$A,0)-$D26)</f>
        <v>136.60324699999998</v>
      </c>
      <c r="C26" s="8">
        <f>INDEX(Data!G:G,MATCH(MAX(Data!$A:$A),Data!$A:$A,0)-$D26)</f>
        <v>143.295242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" x14ac:dyDescent="0.2">
      <c r="A27" s="9">
        <f>INDEX(Data!A:A,MATCH(MAX(Data!$A:$A),Data!$A:$A,0)-$D27)</f>
        <v>45670</v>
      </c>
      <c r="B27" s="8">
        <f>INDEX(Data!B:B,MATCH(MAX(Data!$A:$A),Data!$A:$A,0)-$D27)</f>
        <v>136.509985</v>
      </c>
      <c r="C27" s="8">
        <f>INDEX(Data!G:G,MATCH(MAX(Data!$A:$A),Data!$A:$A,0)-$D27)</f>
        <v>143.32843099999999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" x14ac:dyDescent="0.2">
      <c r="A28" s="9">
        <f>INDEX(Data!A:A,MATCH(MAX(Data!$A:$A),Data!$A:$A,0)-$D28)</f>
        <v>45677</v>
      </c>
      <c r="B28" s="8">
        <f>INDEX(Data!B:B,MATCH(MAX(Data!$A:$A),Data!$A:$A,0)-$D28)</f>
        <v>136.96904999999998</v>
      </c>
      <c r="C28" s="8">
        <f>INDEX(Data!G:G,MATCH(MAX(Data!$A:$A),Data!$A:$A,0)-$D28)</f>
        <v>144.26750099999998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" x14ac:dyDescent="0.2">
      <c r="A29" s="9">
        <f>INDEX(Data!A:A,MATCH(MAX(Data!$A:$A),Data!$A:$A,0)-$D29)</f>
        <v>45684</v>
      </c>
      <c r="B29" s="8">
        <f>INDEX(Data!B:B,MATCH(MAX(Data!$A:$A),Data!$A:$A,0)-$D29)</f>
        <v>138.36296499999997</v>
      </c>
      <c r="C29" s="8">
        <f>INDEX(Data!G:G,MATCH(MAX(Data!$A:$A),Data!$A:$A,0)-$D29)</f>
        <v>145.574793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" x14ac:dyDescent="0.2">
      <c r="A30" s="9">
        <f>INDEX(Data!A:A,MATCH(MAX(Data!$A:$A),Data!$A:$A,0)-$D30)</f>
        <v>45691</v>
      </c>
      <c r="B30" s="8">
        <f>INDEX(Data!B:B,MATCH(MAX(Data!$A:$A),Data!$A:$A,0)-$D30)</f>
        <v>138.741411</v>
      </c>
      <c r="C30" s="8">
        <f>INDEX(Data!G:G,MATCH(MAX(Data!$A:$A),Data!$A:$A,0)-$D30)</f>
        <v>146.13087400000001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" x14ac:dyDescent="0.2">
      <c r="A31" s="9">
        <f>INDEX(Data!A:A,MATCH(MAX(Data!$A:$A),Data!$A:$A,0)-$D31)</f>
        <v>45698</v>
      </c>
      <c r="B31" s="8">
        <f>INDEX(Data!B:B,MATCH(MAX(Data!$A:$A),Data!$A:$A,0)-$D31)</f>
        <v>139.021659</v>
      </c>
      <c r="C31" s="8">
        <f>INDEX(Data!G:G,MATCH(MAX(Data!$A:$A),Data!$A:$A,0)-$D31)</f>
        <v>146.29333200000002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" x14ac:dyDescent="0.2">
      <c r="A32" s="9">
        <f>INDEX(Data!A:A,MATCH(MAX(Data!$A:$A),Data!$A:$A,0)-$D32)</f>
        <v>45705</v>
      </c>
      <c r="B32" s="8">
        <f>INDEX(Data!B:B,MATCH(MAX(Data!$A:$A),Data!$A:$A,0)-$D32)</f>
        <v>139.217579</v>
      </c>
      <c r="C32" s="8">
        <f>INDEX(Data!G:G,MATCH(MAX(Data!$A:$A),Data!$A:$A,0)-$D32)</f>
        <v>146.44771800000001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" x14ac:dyDescent="0.2">
      <c r="A33" s="9">
        <f>INDEX(Data!A:A,MATCH(MAX(Data!$A:$A),Data!$A:$A,0)-$D33)</f>
        <v>45712</v>
      </c>
      <c r="B33" s="8">
        <f>INDEX(Data!B:B,MATCH(MAX(Data!$A:$A),Data!$A:$A,0)-$D33)</f>
        <v>139.62223799999998</v>
      </c>
      <c r="C33" s="8">
        <f>INDEX(Data!G:G,MATCH(MAX(Data!$A:$A),Data!$A:$A,0)-$D33)</f>
        <v>146.82192700000002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" x14ac:dyDescent="0.2">
      <c r="A34" s="9">
        <f>INDEX(Data!A:A,MATCH(MAX(Data!$A:$A),Data!$A:$A,0)-$D34)</f>
        <v>45719</v>
      </c>
      <c r="B34" s="8">
        <f>INDEX(Data!B:B,MATCH(MAX(Data!$A:$A),Data!$A:$A,0)-$D34)</f>
        <v>139.612483</v>
      </c>
      <c r="C34" s="8">
        <f>INDEX(Data!G:G,MATCH(MAX(Data!$A:$A),Data!$A:$A,0)-$D34)</f>
        <v>146.884027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" x14ac:dyDescent="0.2">
      <c r="A35" s="9">
        <f>INDEX(Data!A:A,MATCH(MAX(Data!$A:$A),Data!$A:$A,0)-$D35)</f>
        <v>45726</v>
      </c>
      <c r="B35" s="8">
        <f>INDEX(Data!B:B,MATCH(MAX(Data!$A:$A),Data!$A:$A,0)-$D35)</f>
        <v>139.41696999999999</v>
      </c>
      <c r="C35" s="8">
        <f>INDEX(Data!G:G,MATCH(MAX(Data!$A:$A),Data!$A:$A,0)-$D35)</f>
        <v>146.57529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" x14ac:dyDescent="0.2">
      <c r="A36" s="9">
        <f>INDEX(Data!A:A,MATCH(MAX(Data!$A:$A),Data!$A:$A,0)-$D36)</f>
        <v>45733</v>
      </c>
      <c r="B36" s="8">
        <f>INDEX(Data!B:B,MATCH(MAX(Data!$A:$A),Data!$A:$A,0)-$D36)</f>
        <v>137.971654</v>
      </c>
      <c r="C36" s="8">
        <f>INDEX(Data!G:G,MATCH(MAX(Data!$A:$A),Data!$A:$A,0)-$D36)</f>
        <v>145.38482700000003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" x14ac:dyDescent="0.2">
      <c r="A37" s="9">
        <f>INDEX(Data!A:A,MATCH(MAX(Data!$A:$A),Data!$A:$A,0)-$D37)</f>
        <v>45740</v>
      </c>
      <c r="B37" s="8">
        <f>INDEX(Data!B:B,MATCH(MAX(Data!$A:$A),Data!$A:$A,0)-$D37)</f>
        <v>135.607957</v>
      </c>
      <c r="C37" s="8">
        <f>INDEX(Data!G:G,MATCH(MAX(Data!$A:$A),Data!$A:$A,0)-$D37)</f>
        <v>143.07308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" x14ac:dyDescent="0.2">
      <c r="A38" s="9">
        <f>INDEX(Data!A:A,MATCH(MAX(Data!$A:$A),Data!$A:$A,0)-$D38)</f>
        <v>45747</v>
      </c>
      <c r="B38" s="8">
        <f>INDEX(Data!B:B,MATCH(MAX(Data!$A:$A),Data!$A:$A,0)-$D38)</f>
        <v>134.907432</v>
      </c>
      <c r="C38" s="8">
        <f>INDEX(Data!G:G,MATCH(MAX(Data!$A:$A),Data!$A:$A,0)-$D38)</f>
        <v>142.255009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" x14ac:dyDescent="0.2">
      <c r="A39" s="9">
        <f>INDEX(Data!A:A,MATCH(MAX(Data!$A:$A),Data!$A:$A,0)-$D39)</f>
        <v>45754</v>
      </c>
      <c r="B39" s="8">
        <f>INDEX(Data!B:B,MATCH(MAX(Data!$A:$A),Data!$A:$A,0)-$D39)</f>
        <v>135.24951899999999</v>
      </c>
      <c r="C39" s="8">
        <f>INDEX(Data!G:G,MATCH(MAX(Data!$A:$A),Data!$A:$A,0)-$D39)</f>
        <v>142.54169199999998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" x14ac:dyDescent="0.2">
      <c r="A40" s="9">
        <f>INDEX(Data!A:A,MATCH(MAX(Data!$A:$A),Data!$A:$A,0)-$D40)</f>
        <v>45761</v>
      </c>
      <c r="B40" s="8">
        <f>INDEX(Data!B:B,MATCH(MAX(Data!$A:$A),Data!$A:$A,0)-$D40)</f>
        <v>134.847714</v>
      </c>
      <c r="C40" s="8">
        <f>INDEX(Data!G:G,MATCH(MAX(Data!$A:$A),Data!$A:$A,0)-$D40)</f>
        <v>141.97461799999999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" x14ac:dyDescent="0.2">
      <c r="A41" s="9">
        <f>INDEX(Data!A:A,MATCH(MAX(Data!$A:$A),Data!$A:$A,0)-$D41)</f>
        <v>45768</v>
      </c>
      <c r="B41" s="8">
        <f>INDEX(Data!B:B,MATCH(MAX(Data!$A:$A),Data!$A:$A,0)-$D41)</f>
        <v>134.26116099999999</v>
      </c>
      <c r="C41" s="8">
        <f>INDEX(Data!G:G,MATCH(MAX(Data!$A:$A),Data!$A:$A,0)-$D41)</f>
        <v>141.44217399999999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" x14ac:dyDescent="0.2">
      <c r="A42" s="9">
        <f>INDEX(Data!A:A,MATCH(MAX(Data!$A:$A),Data!$A:$A,0)-$D42)</f>
        <v>45775</v>
      </c>
      <c r="B42" s="8">
        <f>INDEX(Data!B:B,MATCH(MAX(Data!$A:$A),Data!$A:$A,0)-$D42)</f>
        <v>133.8357</v>
      </c>
      <c r="C42" s="8">
        <f>INDEX(Data!G:G,MATCH(MAX(Data!$A:$A),Data!$A:$A,0)-$D42)</f>
        <v>140.81097600000001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" x14ac:dyDescent="0.2">
      <c r="A43" s="9">
        <f>INDEX(Data!A:A,MATCH(MAX(Data!$A:$A),Data!$A:$A,0)-$D43)</f>
        <v>45782</v>
      </c>
      <c r="B43" s="8">
        <f>INDEX(Data!B:B,MATCH(MAX(Data!$A:$A),Data!$A:$A,0)-$D43)</f>
        <v>133.18171299999997</v>
      </c>
      <c r="C43" s="8">
        <f>INDEX(Data!G:G,MATCH(MAX(Data!$A:$A),Data!$A:$A,0)-$D43)</f>
        <v>140.05547999999999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" x14ac:dyDescent="0.2">
      <c r="A44" s="9">
        <f>INDEX(Data!A:A,MATCH(MAX(Data!$A:$A),Data!$A:$A,0)-$D44)</f>
        <v>45789</v>
      </c>
      <c r="B44" s="8">
        <f>INDEX(Data!B:B,MATCH(MAX(Data!$A:$A),Data!$A:$A,0)-$D44)</f>
        <v>132.31878399999999</v>
      </c>
      <c r="C44" s="8">
        <f>INDEX(Data!G:G,MATCH(MAX(Data!$A:$A),Data!$A:$A,0)-$D44)</f>
        <v>139.19787699999998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" x14ac:dyDescent="0.2">
      <c r="A45" s="9">
        <f>INDEX(Data!A:A,MATCH(MAX(Data!$A:$A),Data!$A:$A,0)-$D45)</f>
        <v>45796</v>
      </c>
      <c r="B45" s="8">
        <f>INDEX(Data!B:B,MATCH(MAX(Data!$A:$A),Data!$A:$A,0)-$D45)</f>
        <v>132.074648</v>
      </c>
      <c r="C45" s="8">
        <f>INDEX(Data!G:G,MATCH(MAX(Data!$A:$A),Data!$A:$A,0)-$D45)</f>
        <v>138.57350100000002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" x14ac:dyDescent="0.2">
      <c r="A46" s="9">
        <f>INDEX(Data!A:A,MATCH(MAX(Data!$A:$A),Data!$A:$A,0)-$D46)</f>
        <v>45803</v>
      </c>
      <c r="B46" s="8">
        <f>INDEX(Data!B:B,MATCH(MAX(Data!$A:$A),Data!$A:$A,0)-$D46)</f>
        <v>131.99</v>
      </c>
      <c r="C46" s="8">
        <f>INDEX(Data!G:G,MATCH(MAX(Data!$A:$A),Data!$A:$A,0)-$D46)</f>
        <v>138.37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" x14ac:dyDescent="0.2">
      <c r="A47" s="9">
        <f>INDEX(Data!A:A,MATCH(MAX(Data!$A:$A),Data!$A:$A,0)-$D47)</f>
        <v>45810</v>
      </c>
      <c r="B47" s="8">
        <f>INDEX(Data!B:B,MATCH(MAX(Data!$A:$A),Data!$A:$A,0)-$D47)</f>
        <v>131.45446399999997</v>
      </c>
      <c r="C47" s="8">
        <f>INDEX(Data!G:G,MATCH(MAX(Data!$A:$A),Data!$A:$A,0)-$D47)</f>
        <v>138.08744300000001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" x14ac:dyDescent="0.2">
      <c r="A48" s="9">
        <f>INDEX(Data!A:A,MATCH(MAX(Data!$A:$A),Data!$A:$A,0)-$D48)</f>
        <v>45817</v>
      </c>
      <c r="B48" s="8">
        <f>INDEX(Data!B:B,MATCH(MAX(Data!$A:$A),Data!$A:$A,0)-$D48)</f>
        <v>131.347556</v>
      </c>
      <c r="C48" s="8">
        <f>INDEX(Data!G:G,MATCH(MAX(Data!$A:$A),Data!$A:$A,0)-$D48)</f>
        <v>137.53903200000002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" x14ac:dyDescent="0.2">
      <c r="A49" s="9">
        <f>INDEX(Data!A:A,MATCH(MAX(Data!$A:$A),Data!$A:$A,0)-$D49)</f>
        <v>45824</v>
      </c>
      <c r="B49" s="8">
        <f>INDEX(Data!B:B,MATCH(MAX(Data!$A:$A),Data!$A:$A,0)-$D49)</f>
        <v>131.39140800000001</v>
      </c>
      <c r="C49" s="8">
        <f>INDEX(Data!G:G,MATCH(MAX(Data!$A:$A),Data!$A:$A,0)-$D49)</f>
        <v>137.542314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" x14ac:dyDescent="0.2">
      <c r="A50" s="9">
        <f>INDEX(Data!A:A,MATCH(MAX(Data!$A:$A),Data!$A:$A,0)-$D50)</f>
        <v>45831</v>
      </c>
      <c r="B50" s="8">
        <f>INDEX(Data!B:B,MATCH(MAX(Data!$A:$A),Data!$A:$A,0)-$D50)</f>
        <v>132.33000000000001</v>
      </c>
      <c r="C50" s="8">
        <f>INDEX(Data!G:G,MATCH(MAX(Data!$A:$A),Data!$A:$A,0)-$D50)</f>
        <v>139.03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" x14ac:dyDescent="0.2">
      <c r="A51" s="9">
        <f>INDEX(Data!A:A,MATCH(MAX(Data!$A:$A),Data!$A:$A,0)-$D51)</f>
        <v>45838</v>
      </c>
      <c r="B51" s="8">
        <f>INDEX(Data!B:B,MATCH(MAX(Data!$A:$A),Data!$A:$A,0)-$D51)</f>
        <v>132.95441300000002</v>
      </c>
      <c r="C51" s="8">
        <f>INDEX(Data!G:G,MATCH(MAX(Data!$A:$A),Data!$A:$A,0)-$D51)</f>
        <v>140.26409099999998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" x14ac:dyDescent="0.2">
      <c r="A52" s="9">
        <f>INDEX(Data!A:A,MATCH(MAX(Data!$A:$A),Data!$A:$A,0)-$D52)</f>
        <v>45845</v>
      </c>
      <c r="B52" s="8">
        <f>INDEX(Data!B:B,MATCH(MAX(Data!$A:$A),Data!$A:$A,0)-$D52)</f>
        <v>133.18821600000001</v>
      </c>
      <c r="C52" s="8">
        <f>INDEX(Data!G:G,MATCH(MAX(Data!$A:$A),Data!$A:$A,0)-$D52)</f>
        <v>140.57684799999998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" x14ac:dyDescent="0.2">
      <c r="A53" s="9">
        <f>INDEX(Data!A:A,MATCH(MAX(Data!$A:$A),Data!$A:$A,0)-$D53)</f>
        <v>45852</v>
      </c>
      <c r="B53" s="8">
        <f>INDEX(Data!B:B,MATCH(MAX(Data!$A:$A),Data!$A:$A,0)-$D53)</f>
        <v>133.94999999999999</v>
      </c>
      <c r="C53" s="8">
        <f>INDEX(Data!G:G,MATCH(MAX(Data!$A:$A),Data!$A:$A,0)-$D53)</f>
        <v>141.1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" x14ac:dyDescent="0.2">
      <c r="A54" s="9">
        <f>INDEX(Data!A:A,MATCH(MAX(Data!$A:$A),Data!$A:$A,0)-$D54)</f>
        <v>45859</v>
      </c>
      <c r="B54" s="8">
        <f>INDEX(Data!B:B,MATCH(MAX(Data!$A:$A),Data!$A:$A,0)-$D54)</f>
        <v>134.09445300000002</v>
      </c>
      <c r="C54" s="8">
        <f>INDEX(Data!G:G,MATCH(MAX(Data!$A:$A),Data!$A:$A,0)-$D54)</f>
        <v>141.850977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" x14ac:dyDescent="0.2">
      <c r="A55" s="9">
        <f>INDEX(Data!A:A,MATCH(MAX(Data!$A:$A),Data!$A:$A,0)-$D55)</f>
        <v>45866</v>
      </c>
      <c r="B55" s="8">
        <f>INDEX(Data!B:B,MATCH(MAX(Data!$A:$A),Data!$A:$A,0)-$D55)</f>
        <v>134.24</v>
      </c>
      <c r="C55" s="8">
        <f>INDEX(Data!G:G,MATCH(MAX(Data!$A:$A),Data!$A:$A,0)-$D55)</f>
        <v>142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" x14ac:dyDescent="0.2">
      <c r="A56" s="9">
        <f>INDEX(Data!A:A,MATCH(MAX(Data!$A:$A),Data!$A:$A,0)-$D56)</f>
        <v>45873</v>
      </c>
      <c r="B56" s="8">
        <f>INDEX(Data!B:B,MATCH(MAX(Data!$A:$A),Data!$A:$A,0)-$D56)</f>
        <v>134.30000000000001</v>
      </c>
      <c r="C56" s="8">
        <f>INDEX(Data!G:G,MATCH(MAX(Data!$A:$A),Data!$A:$A,0)-$D56)</f>
        <v>142.13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" x14ac:dyDescent="0.2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" x14ac:dyDescent="0.2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75" x14ac:dyDescent="0.2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" x14ac:dyDescent="0.2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" x14ac:dyDescent="0.2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75" x14ac:dyDescent="0.2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" x14ac:dyDescent="0.2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" x14ac:dyDescent="0.2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" x14ac:dyDescent="0.2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" x14ac:dyDescent="0.2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" x14ac:dyDescent="0.2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" x14ac:dyDescent="0.2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" x14ac:dyDescent="0.2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" x14ac:dyDescent="0.2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" x14ac:dyDescent="0.2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" x14ac:dyDescent="0.2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" x14ac:dyDescent="0.2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" x14ac:dyDescent="0.2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" x14ac:dyDescent="0.2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" x14ac:dyDescent="0.2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" x14ac:dyDescent="0.2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" x14ac:dyDescent="0.2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" x14ac:dyDescent="0.2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" x14ac:dyDescent="0.2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" x14ac:dyDescent="0.2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" x14ac:dyDescent="0.2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" x14ac:dyDescent="0.2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" x14ac:dyDescent="0.2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" x14ac:dyDescent="0.2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" x14ac:dyDescent="0.2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" x14ac:dyDescent="0.2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" x14ac:dyDescent="0.2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" x14ac:dyDescent="0.2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" x14ac:dyDescent="0.2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" x14ac:dyDescent="0.2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" x14ac:dyDescent="0.2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" x14ac:dyDescent="0.2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" x14ac:dyDescent="0.2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" x14ac:dyDescent="0.2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" x14ac:dyDescent="0.2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" x14ac:dyDescent="0.2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" x14ac:dyDescent="0.2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" x14ac:dyDescent="0.2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" x14ac:dyDescent="0.2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" x14ac:dyDescent="0.2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" x14ac:dyDescent="0.2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" x14ac:dyDescent="0.2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" x14ac:dyDescent="0.2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" x14ac:dyDescent="0.2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" x14ac:dyDescent="0.2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" x14ac:dyDescent="0.2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" x14ac:dyDescent="0.2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" x14ac:dyDescent="0.2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" x14ac:dyDescent="0.2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" x14ac:dyDescent="0.2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" x14ac:dyDescent="0.2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" x14ac:dyDescent="0.2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" x14ac:dyDescent="0.2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" x14ac:dyDescent="0.2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" x14ac:dyDescent="0.2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" x14ac:dyDescent="0.2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" x14ac:dyDescent="0.2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" x14ac:dyDescent="0.2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" x14ac:dyDescent="0.2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" x14ac:dyDescent="0.2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" x14ac:dyDescent="0.2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" x14ac:dyDescent="0.2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" x14ac:dyDescent="0.2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" x14ac:dyDescent="0.2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" x14ac:dyDescent="0.2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" x14ac:dyDescent="0.2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" x14ac:dyDescent="0.2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" x14ac:dyDescent="0.2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" x14ac:dyDescent="0.2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" x14ac:dyDescent="0.2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" x14ac:dyDescent="0.2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" x14ac:dyDescent="0.2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" x14ac:dyDescent="0.2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" x14ac:dyDescent="0.2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" x14ac:dyDescent="0.2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" x14ac:dyDescent="0.2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" x14ac:dyDescent="0.2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" x14ac:dyDescent="0.2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" x14ac:dyDescent="0.2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" x14ac:dyDescent="0.2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" x14ac:dyDescent="0.2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" x14ac:dyDescent="0.2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" x14ac:dyDescent="0.2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" x14ac:dyDescent="0.2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" x14ac:dyDescent="0.2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" x14ac:dyDescent="0.2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" x14ac:dyDescent="0.2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" x14ac:dyDescent="0.2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" x14ac:dyDescent="0.2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" x14ac:dyDescent="0.2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" x14ac:dyDescent="0.2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" x14ac:dyDescent="0.2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" x14ac:dyDescent="0.2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" x14ac:dyDescent="0.2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" x14ac:dyDescent="0.2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" x14ac:dyDescent="0.2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" x14ac:dyDescent="0.2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" x14ac:dyDescent="0.2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" x14ac:dyDescent="0.2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" x14ac:dyDescent="0.2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" x14ac:dyDescent="0.2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" x14ac:dyDescent="0.2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" x14ac:dyDescent="0.2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" x14ac:dyDescent="0.2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" x14ac:dyDescent="0.2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" x14ac:dyDescent="0.2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" x14ac:dyDescent="0.2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" x14ac:dyDescent="0.2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" x14ac:dyDescent="0.2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" x14ac:dyDescent="0.2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" x14ac:dyDescent="0.2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" x14ac:dyDescent="0.2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" x14ac:dyDescent="0.2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" x14ac:dyDescent="0.2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" x14ac:dyDescent="0.2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" x14ac:dyDescent="0.2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" x14ac:dyDescent="0.2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" x14ac:dyDescent="0.2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" x14ac:dyDescent="0.2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" x14ac:dyDescent="0.2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" x14ac:dyDescent="0.2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" x14ac:dyDescent="0.2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" x14ac:dyDescent="0.2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" x14ac:dyDescent="0.2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" x14ac:dyDescent="0.2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" x14ac:dyDescent="0.2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" x14ac:dyDescent="0.2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" x14ac:dyDescent="0.2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" x14ac:dyDescent="0.2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" x14ac:dyDescent="0.2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" x14ac:dyDescent="0.2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" x14ac:dyDescent="0.2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" x14ac:dyDescent="0.2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" x14ac:dyDescent="0.2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" x14ac:dyDescent="0.2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" x14ac:dyDescent="0.2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" x14ac:dyDescent="0.2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" x14ac:dyDescent="0.2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" x14ac:dyDescent="0.2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" x14ac:dyDescent="0.2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" x14ac:dyDescent="0.2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" x14ac:dyDescent="0.2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" x14ac:dyDescent="0.2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" x14ac:dyDescent="0.2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" x14ac:dyDescent="0.2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" x14ac:dyDescent="0.2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" x14ac:dyDescent="0.2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" x14ac:dyDescent="0.2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" x14ac:dyDescent="0.2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" x14ac:dyDescent="0.2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" x14ac:dyDescent="0.2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" x14ac:dyDescent="0.2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" x14ac:dyDescent="0.2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" x14ac:dyDescent="0.2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" x14ac:dyDescent="0.2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" x14ac:dyDescent="0.2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" x14ac:dyDescent="0.2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" x14ac:dyDescent="0.2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" x14ac:dyDescent="0.2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" x14ac:dyDescent="0.2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" x14ac:dyDescent="0.2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" x14ac:dyDescent="0.2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" x14ac:dyDescent="0.2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" x14ac:dyDescent="0.2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" x14ac:dyDescent="0.2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" x14ac:dyDescent="0.2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" x14ac:dyDescent="0.2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" x14ac:dyDescent="0.2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" x14ac:dyDescent="0.2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" x14ac:dyDescent="0.2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" x14ac:dyDescent="0.2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" x14ac:dyDescent="0.2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" x14ac:dyDescent="0.2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" x14ac:dyDescent="0.2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" x14ac:dyDescent="0.2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" x14ac:dyDescent="0.2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" x14ac:dyDescent="0.2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" x14ac:dyDescent="0.2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" x14ac:dyDescent="0.2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" x14ac:dyDescent="0.2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" x14ac:dyDescent="0.2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" x14ac:dyDescent="0.2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" x14ac:dyDescent="0.2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" x14ac:dyDescent="0.2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" x14ac:dyDescent="0.2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" x14ac:dyDescent="0.2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" x14ac:dyDescent="0.2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" x14ac:dyDescent="0.2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" x14ac:dyDescent="0.2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" x14ac:dyDescent="0.2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" x14ac:dyDescent="0.2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" x14ac:dyDescent="0.2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" x14ac:dyDescent="0.2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" x14ac:dyDescent="0.2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" x14ac:dyDescent="0.2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" x14ac:dyDescent="0.2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" x14ac:dyDescent="0.2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" x14ac:dyDescent="0.2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" x14ac:dyDescent="0.2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" x14ac:dyDescent="0.2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" x14ac:dyDescent="0.2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" x14ac:dyDescent="0.2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" x14ac:dyDescent="0.2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" x14ac:dyDescent="0.2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" x14ac:dyDescent="0.2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" x14ac:dyDescent="0.2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" x14ac:dyDescent="0.2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" x14ac:dyDescent="0.2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" x14ac:dyDescent="0.2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" x14ac:dyDescent="0.2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" x14ac:dyDescent="0.2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" x14ac:dyDescent="0.2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" x14ac:dyDescent="0.2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" x14ac:dyDescent="0.2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" x14ac:dyDescent="0.2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" x14ac:dyDescent="0.2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" x14ac:dyDescent="0.2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" x14ac:dyDescent="0.2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" x14ac:dyDescent="0.2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" x14ac:dyDescent="0.2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" x14ac:dyDescent="0.2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" x14ac:dyDescent="0.2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" x14ac:dyDescent="0.2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" x14ac:dyDescent="0.2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" x14ac:dyDescent="0.2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" x14ac:dyDescent="0.2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" x14ac:dyDescent="0.2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" x14ac:dyDescent="0.2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" x14ac:dyDescent="0.2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" x14ac:dyDescent="0.2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" x14ac:dyDescent="0.2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" x14ac:dyDescent="0.2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" x14ac:dyDescent="0.2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" x14ac:dyDescent="0.2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" x14ac:dyDescent="0.2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" x14ac:dyDescent="0.2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" x14ac:dyDescent="0.2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" x14ac:dyDescent="0.2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" x14ac:dyDescent="0.2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" x14ac:dyDescent="0.2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" x14ac:dyDescent="0.2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" x14ac:dyDescent="0.2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" x14ac:dyDescent="0.2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" x14ac:dyDescent="0.2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" x14ac:dyDescent="0.2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" x14ac:dyDescent="0.2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" x14ac:dyDescent="0.2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" x14ac:dyDescent="0.2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" x14ac:dyDescent="0.2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" x14ac:dyDescent="0.2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" x14ac:dyDescent="0.2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" x14ac:dyDescent="0.2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" x14ac:dyDescent="0.2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" x14ac:dyDescent="0.2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" x14ac:dyDescent="0.2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" x14ac:dyDescent="0.2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" x14ac:dyDescent="0.2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" x14ac:dyDescent="0.2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" x14ac:dyDescent="0.2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" x14ac:dyDescent="0.2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" x14ac:dyDescent="0.2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" x14ac:dyDescent="0.2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" x14ac:dyDescent="0.2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" x14ac:dyDescent="0.2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" x14ac:dyDescent="0.2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" x14ac:dyDescent="0.2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" x14ac:dyDescent="0.2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" x14ac:dyDescent="0.2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" x14ac:dyDescent="0.2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" x14ac:dyDescent="0.2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" x14ac:dyDescent="0.2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" x14ac:dyDescent="0.2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" x14ac:dyDescent="0.2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" x14ac:dyDescent="0.2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" x14ac:dyDescent="0.2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" x14ac:dyDescent="0.2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" x14ac:dyDescent="0.2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" x14ac:dyDescent="0.2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" x14ac:dyDescent="0.2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" x14ac:dyDescent="0.2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" x14ac:dyDescent="0.2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" x14ac:dyDescent="0.2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" x14ac:dyDescent="0.2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" x14ac:dyDescent="0.2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" x14ac:dyDescent="0.2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" x14ac:dyDescent="0.2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" x14ac:dyDescent="0.2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" x14ac:dyDescent="0.2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" x14ac:dyDescent="0.2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" x14ac:dyDescent="0.2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" x14ac:dyDescent="0.2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" x14ac:dyDescent="0.2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" x14ac:dyDescent="0.2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" x14ac:dyDescent="0.2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" x14ac:dyDescent="0.2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" x14ac:dyDescent="0.2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" x14ac:dyDescent="0.2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" x14ac:dyDescent="0.2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" x14ac:dyDescent="0.2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" x14ac:dyDescent="0.2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" x14ac:dyDescent="0.2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" x14ac:dyDescent="0.2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" x14ac:dyDescent="0.2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" x14ac:dyDescent="0.2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" x14ac:dyDescent="0.2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" x14ac:dyDescent="0.2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" x14ac:dyDescent="0.2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" x14ac:dyDescent="0.2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" x14ac:dyDescent="0.2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" x14ac:dyDescent="0.2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" x14ac:dyDescent="0.2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" x14ac:dyDescent="0.2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" x14ac:dyDescent="0.2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" x14ac:dyDescent="0.2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" x14ac:dyDescent="0.2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" x14ac:dyDescent="0.2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" x14ac:dyDescent="0.2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" x14ac:dyDescent="0.2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" x14ac:dyDescent="0.2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" x14ac:dyDescent="0.2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" x14ac:dyDescent="0.2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" x14ac:dyDescent="0.2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" x14ac:dyDescent="0.2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" x14ac:dyDescent="0.2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" x14ac:dyDescent="0.2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" x14ac:dyDescent="0.2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" x14ac:dyDescent="0.2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" x14ac:dyDescent="0.2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" x14ac:dyDescent="0.2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" x14ac:dyDescent="0.2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" x14ac:dyDescent="0.2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" x14ac:dyDescent="0.2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" x14ac:dyDescent="0.2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" x14ac:dyDescent="0.2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" x14ac:dyDescent="0.2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" x14ac:dyDescent="0.2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" x14ac:dyDescent="0.2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" x14ac:dyDescent="0.2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" x14ac:dyDescent="0.2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" x14ac:dyDescent="0.2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" x14ac:dyDescent="0.2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" x14ac:dyDescent="0.2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" x14ac:dyDescent="0.2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" x14ac:dyDescent="0.2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" x14ac:dyDescent="0.2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" x14ac:dyDescent="0.2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" x14ac:dyDescent="0.2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" x14ac:dyDescent="0.2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" x14ac:dyDescent="0.2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" x14ac:dyDescent="0.2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" x14ac:dyDescent="0.2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" x14ac:dyDescent="0.2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" x14ac:dyDescent="0.2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" x14ac:dyDescent="0.2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" x14ac:dyDescent="0.2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" x14ac:dyDescent="0.2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" x14ac:dyDescent="0.2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" x14ac:dyDescent="0.2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" x14ac:dyDescent="0.2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" x14ac:dyDescent="0.2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" x14ac:dyDescent="0.2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" x14ac:dyDescent="0.2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" x14ac:dyDescent="0.2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" x14ac:dyDescent="0.2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" x14ac:dyDescent="0.2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" x14ac:dyDescent="0.2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" x14ac:dyDescent="0.2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" x14ac:dyDescent="0.2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" x14ac:dyDescent="0.2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" x14ac:dyDescent="0.2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" x14ac:dyDescent="0.2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" x14ac:dyDescent="0.2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" x14ac:dyDescent="0.2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" x14ac:dyDescent="0.2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" x14ac:dyDescent="0.2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" x14ac:dyDescent="0.2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" x14ac:dyDescent="0.2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" x14ac:dyDescent="0.2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" x14ac:dyDescent="0.2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" x14ac:dyDescent="0.2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" x14ac:dyDescent="0.2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" x14ac:dyDescent="0.2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" x14ac:dyDescent="0.2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" x14ac:dyDescent="0.2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" x14ac:dyDescent="0.2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" x14ac:dyDescent="0.2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" x14ac:dyDescent="0.2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" x14ac:dyDescent="0.2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" x14ac:dyDescent="0.2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" x14ac:dyDescent="0.2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" x14ac:dyDescent="0.2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" x14ac:dyDescent="0.2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" x14ac:dyDescent="0.2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" x14ac:dyDescent="0.2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" x14ac:dyDescent="0.2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" x14ac:dyDescent="0.2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" x14ac:dyDescent="0.2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" x14ac:dyDescent="0.2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" x14ac:dyDescent="0.2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" x14ac:dyDescent="0.2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" x14ac:dyDescent="0.2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" x14ac:dyDescent="0.2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" x14ac:dyDescent="0.2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" x14ac:dyDescent="0.2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" x14ac:dyDescent="0.2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" x14ac:dyDescent="0.2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" x14ac:dyDescent="0.2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" x14ac:dyDescent="0.2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" x14ac:dyDescent="0.2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" x14ac:dyDescent="0.2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" x14ac:dyDescent="0.2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" x14ac:dyDescent="0.2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" x14ac:dyDescent="0.2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" x14ac:dyDescent="0.2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" x14ac:dyDescent="0.2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" x14ac:dyDescent="0.2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" x14ac:dyDescent="0.2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" x14ac:dyDescent="0.2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" x14ac:dyDescent="0.2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" x14ac:dyDescent="0.2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" x14ac:dyDescent="0.2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" x14ac:dyDescent="0.2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" x14ac:dyDescent="0.2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" x14ac:dyDescent="0.2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" x14ac:dyDescent="0.2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" x14ac:dyDescent="0.2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" x14ac:dyDescent="0.2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" x14ac:dyDescent="0.2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" x14ac:dyDescent="0.2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" x14ac:dyDescent="0.2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" x14ac:dyDescent="0.2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" x14ac:dyDescent="0.2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" x14ac:dyDescent="0.2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" x14ac:dyDescent="0.2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" x14ac:dyDescent="0.2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" x14ac:dyDescent="0.2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" x14ac:dyDescent="0.2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" x14ac:dyDescent="0.2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" x14ac:dyDescent="0.2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" x14ac:dyDescent="0.2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" x14ac:dyDescent="0.2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" x14ac:dyDescent="0.2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" x14ac:dyDescent="0.2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" x14ac:dyDescent="0.2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" x14ac:dyDescent="0.2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" x14ac:dyDescent="0.2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" x14ac:dyDescent="0.2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" x14ac:dyDescent="0.2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" x14ac:dyDescent="0.2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" x14ac:dyDescent="0.2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" x14ac:dyDescent="0.2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" x14ac:dyDescent="0.2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" x14ac:dyDescent="0.2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" x14ac:dyDescent="0.2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" x14ac:dyDescent="0.2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" x14ac:dyDescent="0.2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" x14ac:dyDescent="0.2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" x14ac:dyDescent="0.2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" x14ac:dyDescent="0.2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" x14ac:dyDescent="0.2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" x14ac:dyDescent="0.2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" x14ac:dyDescent="0.2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" x14ac:dyDescent="0.2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" x14ac:dyDescent="0.2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" x14ac:dyDescent="0.2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" x14ac:dyDescent="0.2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" x14ac:dyDescent="0.2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" x14ac:dyDescent="0.2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" x14ac:dyDescent="0.2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" x14ac:dyDescent="0.2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" x14ac:dyDescent="0.2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" x14ac:dyDescent="0.2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" x14ac:dyDescent="0.2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" x14ac:dyDescent="0.2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" x14ac:dyDescent="0.2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" x14ac:dyDescent="0.2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" x14ac:dyDescent="0.2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" x14ac:dyDescent="0.2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" x14ac:dyDescent="0.2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" x14ac:dyDescent="0.2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" x14ac:dyDescent="0.2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" x14ac:dyDescent="0.2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" x14ac:dyDescent="0.2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" x14ac:dyDescent="0.2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" x14ac:dyDescent="0.2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" x14ac:dyDescent="0.2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" x14ac:dyDescent="0.2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" x14ac:dyDescent="0.2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" x14ac:dyDescent="0.2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" x14ac:dyDescent="0.2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" x14ac:dyDescent="0.2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" x14ac:dyDescent="0.2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" x14ac:dyDescent="0.2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" x14ac:dyDescent="0.2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" x14ac:dyDescent="0.2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" x14ac:dyDescent="0.2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" x14ac:dyDescent="0.2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" x14ac:dyDescent="0.2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" x14ac:dyDescent="0.2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" x14ac:dyDescent="0.2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" x14ac:dyDescent="0.2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" x14ac:dyDescent="0.2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" x14ac:dyDescent="0.2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" x14ac:dyDescent="0.2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" x14ac:dyDescent="0.2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" x14ac:dyDescent="0.2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" x14ac:dyDescent="0.2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" x14ac:dyDescent="0.2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" x14ac:dyDescent="0.2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" x14ac:dyDescent="0.2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" x14ac:dyDescent="0.2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" x14ac:dyDescent="0.2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" x14ac:dyDescent="0.2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" x14ac:dyDescent="0.2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" x14ac:dyDescent="0.2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" x14ac:dyDescent="0.2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" x14ac:dyDescent="0.2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" x14ac:dyDescent="0.2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" x14ac:dyDescent="0.2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" x14ac:dyDescent="0.2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" x14ac:dyDescent="0.2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" x14ac:dyDescent="0.2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" x14ac:dyDescent="0.2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" x14ac:dyDescent="0.2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" x14ac:dyDescent="0.2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" x14ac:dyDescent="0.2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" x14ac:dyDescent="0.2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" x14ac:dyDescent="0.2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" x14ac:dyDescent="0.2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" x14ac:dyDescent="0.2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" x14ac:dyDescent="0.2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" x14ac:dyDescent="0.2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" x14ac:dyDescent="0.2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" x14ac:dyDescent="0.2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" x14ac:dyDescent="0.2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" x14ac:dyDescent="0.2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" x14ac:dyDescent="0.2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" x14ac:dyDescent="0.2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" x14ac:dyDescent="0.2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" x14ac:dyDescent="0.2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" x14ac:dyDescent="0.2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" x14ac:dyDescent="0.2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" x14ac:dyDescent="0.2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" x14ac:dyDescent="0.2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" x14ac:dyDescent="0.2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" x14ac:dyDescent="0.2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" x14ac:dyDescent="0.2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" x14ac:dyDescent="0.2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" x14ac:dyDescent="0.2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" x14ac:dyDescent="0.2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" x14ac:dyDescent="0.2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" x14ac:dyDescent="0.2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" x14ac:dyDescent="0.2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" x14ac:dyDescent="0.2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" x14ac:dyDescent="0.2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" x14ac:dyDescent="0.2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" x14ac:dyDescent="0.2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" x14ac:dyDescent="0.2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" x14ac:dyDescent="0.2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" x14ac:dyDescent="0.2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" x14ac:dyDescent="0.2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" x14ac:dyDescent="0.2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" x14ac:dyDescent="0.2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" x14ac:dyDescent="0.2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" x14ac:dyDescent="0.2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" x14ac:dyDescent="0.2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" x14ac:dyDescent="0.2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" x14ac:dyDescent="0.2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" x14ac:dyDescent="0.2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" x14ac:dyDescent="0.2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" x14ac:dyDescent="0.2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" x14ac:dyDescent="0.2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" x14ac:dyDescent="0.2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" x14ac:dyDescent="0.2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" x14ac:dyDescent="0.2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" x14ac:dyDescent="0.2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" x14ac:dyDescent="0.2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" x14ac:dyDescent="0.2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" x14ac:dyDescent="0.2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" x14ac:dyDescent="0.2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" x14ac:dyDescent="0.2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" x14ac:dyDescent="0.2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" x14ac:dyDescent="0.2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" x14ac:dyDescent="0.2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" x14ac:dyDescent="0.2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" x14ac:dyDescent="0.2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" x14ac:dyDescent="0.2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" x14ac:dyDescent="0.2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" x14ac:dyDescent="0.2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" x14ac:dyDescent="0.2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" x14ac:dyDescent="0.2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" x14ac:dyDescent="0.2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" x14ac:dyDescent="0.2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" x14ac:dyDescent="0.2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" x14ac:dyDescent="0.2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" x14ac:dyDescent="0.2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" x14ac:dyDescent="0.2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" x14ac:dyDescent="0.2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" x14ac:dyDescent="0.2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" x14ac:dyDescent="0.2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" x14ac:dyDescent="0.2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" x14ac:dyDescent="0.2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" x14ac:dyDescent="0.2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" x14ac:dyDescent="0.2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" x14ac:dyDescent="0.2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" x14ac:dyDescent="0.2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" x14ac:dyDescent="0.2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" x14ac:dyDescent="0.2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" x14ac:dyDescent="0.2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" x14ac:dyDescent="0.2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" x14ac:dyDescent="0.2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" x14ac:dyDescent="0.2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" x14ac:dyDescent="0.2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" x14ac:dyDescent="0.2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" x14ac:dyDescent="0.2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" x14ac:dyDescent="0.2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" x14ac:dyDescent="0.2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" x14ac:dyDescent="0.2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" x14ac:dyDescent="0.2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" x14ac:dyDescent="0.2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" x14ac:dyDescent="0.2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" x14ac:dyDescent="0.2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" x14ac:dyDescent="0.2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" x14ac:dyDescent="0.2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" x14ac:dyDescent="0.2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" x14ac:dyDescent="0.2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" x14ac:dyDescent="0.2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" x14ac:dyDescent="0.2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" x14ac:dyDescent="0.2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" x14ac:dyDescent="0.2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" x14ac:dyDescent="0.2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" x14ac:dyDescent="0.2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" x14ac:dyDescent="0.2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" x14ac:dyDescent="0.2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" x14ac:dyDescent="0.2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" x14ac:dyDescent="0.2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" x14ac:dyDescent="0.2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" x14ac:dyDescent="0.2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" x14ac:dyDescent="0.2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" x14ac:dyDescent="0.2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" x14ac:dyDescent="0.2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" x14ac:dyDescent="0.2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" x14ac:dyDescent="0.2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" x14ac:dyDescent="0.2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" x14ac:dyDescent="0.2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" x14ac:dyDescent="0.2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" x14ac:dyDescent="0.2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" x14ac:dyDescent="0.2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" x14ac:dyDescent="0.2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" x14ac:dyDescent="0.2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" x14ac:dyDescent="0.2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" x14ac:dyDescent="0.2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" x14ac:dyDescent="0.2">
      <c r="G714" s="9" t="e">
        <f>IF(AND(ISNUMBER(Data!A1166),ISNUMBER(G713)),Data!A1166,NA())</f>
        <v>#N/A</v>
      </c>
      <c r="H714" s="8" t="e">
        <f>IF(AND(ISNUMBER(Data!B1166),ISNUMBER(H713)),Data!B1166,NA())</f>
        <v>#N/A</v>
      </c>
      <c r="I714" s="8" t="e">
        <f>IF(AND(ISNUMBER(Data!G1166),ISNUMBER(I713)),Data!G1166,NA())</f>
        <v>#N/A</v>
      </c>
    </row>
    <row r="715" spans="7:9" ht="15" x14ac:dyDescent="0.2">
      <c r="G715" s="9" t="e">
        <f>IF(AND(ISNUMBER(Data!A1167),ISNUMBER(G714)),Data!A1167,NA())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" x14ac:dyDescent="0.2">
      <c r="G716" s="9" t="e">
        <f>IF(AND(ISNUMBER(Data!A1168),ISNUMBER(G715)),Data!A1168,NA())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" x14ac:dyDescent="0.2">
      <c r="G717" s="9" t="e">
        <f>IF(AND(ISNUMBER(Data!A1169),ISNUMBER(G716)),Data!A1169,NA())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" x14ac:dyDescent="0.2">
      <c r="G718" s="9" t="e">
        <f>IF(AND(ISNUMBER(Data!A1170),ISNUMBER(G717)),Data!A1170,NA())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" x14ac:dyDescent="0.2">
      <c r="G719" s="9" t="e">
        <f>IF(AND(ISNUMBER(Data!A1171),ISNUMBER(G718)),Data!A1171,NA())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" x14ac:dyDescent="0.2">
      <c r="G720" s="9" t="e">
        <f>IF(AND(ISNUMBER(Data!A1172),ISNUMBER(G719)),Data!A1172,NA())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" x14ac:dyDescent="0.2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" x14ac:dyDescent="0.2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" x14ac:dyDescent="0.2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" x14ac:dyDescent="0.2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" x14ac:dyDescent="0.2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" x14ac:dyDescent="0.2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" x14ac:dyDescent="0.2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" x14ac:dyDescent="0.2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" x14ac:dyDescent="0.2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" x14ac:dyDescent="0.2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" x14ac:dyDescent="0.2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" x14ac:dyDescent="0.2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" x14ac:dyDescent="0.2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" x14ac:dyDescent="0.2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" x14ac:dyDescent="0.2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" x14ac:dyDescent="0.2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" x14ac:dyDescent="0.2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" x14ac:dyDescent="0.2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" x14ac:dyDescent="0.2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" x14ac:dyDescent="0.2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" x14ac:dyDescent="0.2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" x14ac:dyDescent="0.2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" x14ac:dyDescent="0.2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" x14ac:dyDescent="0.2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" x14ac:dyDescent="0.2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" x14ac:dyDescent="0.2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" x14ac:dyDescent="0.2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" x14ac:dyDescent="0.2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" x14ac:dyDescent="0.2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" x14ac:dyDescent="0.2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" x14ac:dyDescent="0.2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" x14ac:dyDescent="0.2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" x14ac:dyDescent="0.2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" x14ac:dyDescent="0.2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" x14ac:dyDescent="0.2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" x14ac:dyDescent="0.2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" x14ac:dyDescent="0.2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" x14ac:dyDescent="0.2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" x14ac:dyDescent="0.2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" x14ac:dyDescent="0.2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" x14ac:dyDescent="0.2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" x14ac:dyDescent="0.2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" x14ac:dyDescent="0.2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" x14ac:dyDescent="0.2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" x14ac:dyDescent="0.2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" x14ac:dyDescent="0.2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" x14ac:dyDescent="0.2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" x14ac:dyDescent="0.2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" x14ac:dyDescent="0.2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" x14ac:dyDescent="0.2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" x14ac:dyDescent="0.2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" x14ac:dyDescent="0.2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" x14ac:dyDescent="0.2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" x14ac:dyDescent="0.2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" x14ac:dyDescent="0.2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" x14ac:dyDescent="0.2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" x14ac:dyDescent="0.2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" x14ac:dyDescent="0.2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" x14ac:dyDescent="0.2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" x14ac:dyDescent="0.2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" x14ac:dyDescent="0.2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" x14ac:dyDescent="0.2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" x14ac:dyDescent="0.2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" x14ac:dyDescent="0.2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" x14ac:dyDescent="0.2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" x14ac:dyDescent="0.2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" x14ac:dyDescent="0.2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" x14ac:dyDescent="0.2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" x14ac:dyDescent="0.2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" x14ac:dyDescent="0.2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" x14ac:dyDescent="0.2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" x14ac:dyDescent="0.2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" x14ac:dyDescent="0.2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" x14ac:dyDescent="0.2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" x14ac:dyDescent="0.2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" x14ac:dyDescent="0.2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" x14ac:dyDescent="0.2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" x14ac:dyDescent="0.2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" x14ac:dyDescent="0.2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" x14ac:dyDescent="0.2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" x14ac:dyDescent="0.2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" x14ac:dyDescent="0.2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" x14ac:dyDescent="0.2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" x14ac:dyDescent="0.2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" x14ac:dyDescent="0.2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" x14ac:dyDescent="0.2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" x14ac:dyDescent="0.2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" x14ac:dyDescent="0.2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" x14ac:dyDescent="0.2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" x14ac:dyDescent="0.2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" x14ac:dyDescent="0.2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" x14ac:dyDescent="0.2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" x14ac:dyDescent="0.2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" x14ac:dyDescent="0.2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" x14ac:dyDescent="0.2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" x14ac:dyDescent="0.2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" x14ac:dyDescent="0.2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" x14ac:dyDescent="0.2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" x14ac:dyDescent="0.2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" x14ac:dyDescent="0.2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" x14ac:dyDescent="0.2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" x14ac:dyDescent="0.2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" x14ac:dyDescent="0.2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" x14ac:dyDescent="0.2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" x14ac:dyDescent="0.2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" x14ac:dyDescent="0.2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" x14ac:dyDescent="0.2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" x14ac:dyDescent="0.2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" x14ac:dyDescent="0.2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" x14ac:dyDescent="0.2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" x14ac:dyDescent="0.2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" x14ac:dyDescent="0.2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" x14ac:dyDescent="0.2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" x14ac:dyDescent="0.2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" x14ac:dyDescent="0.2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" x14ac:dyDescent="0.2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" x14ac:dyDescent="0.2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" x14ac:dyDescent="0.2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" x14ac:dyDescent="0.2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" x14ac:dyDescent="0.2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" x14ac:dyDescent="0.2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" x14ac:dyDescent="0.2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" x14ac:dyDescent="0.2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" x14ac:dyDescent="0.2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" x14ac:dyDescent="0.2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" x14ac:dyDescent="0.2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" x14ac:dyDescent="0.2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" x14ac:dyDescent="0.2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" x14ac:dyDescent="0.2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" x14ac:dyDescent="0.2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" x14ac:dyDescent="0.2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" x14ac:dyDescent="0.2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" x14ac:dyDescent="0.2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" x14ac:dyDescent="0.2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" x14ac:dyDescent="0.2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" x14ac:dyDescent="0.2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" x14ac:dyDescent="0.2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" x14ac:dyDescent="0.2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" x14ac:dyDescent="0.2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" x14ac:dyDescent="0.2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" x14ac:dyDescent="0.2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" x14ac:dyDescent="0.2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" x14ac:dyDescent="0.2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" x14ac:dyDescent="0.2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" x14ac:dyDescent="0.2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" x14ac:dyDescent="0.2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" x14ac:dyDescent="0.2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" x14ac:dyDescent="0.2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" x14ac:dyDescent="0.2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" x14ac:dyDescent="0.2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" x14ac:dyDescent="0.2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" x14ac:dyDescent="0.2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" x14ac:dyDescent="0.2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" x14ac:dyDescent="0.2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" x14ac:dyDescent="0.2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" x14ac:dyDescent="0.2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" x14ac:dyDescent="0.2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" x14ac:dyDescent="0.2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" x14ac:dyDescent="0.2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" x14ac:dyDescent="0.2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" x14ac:dyDescent="0.2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" x14ac:dyDescent="0.2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" x14ac:dyDescent="0.2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" x14ac:dyDescent="0.2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" x14ac:dyDescent="0.2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" x14ac:dyDescent="0.2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" x14ac:dyDescent="0.2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" x14ac:dyDescent="0.2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" x14ac:dyDescent="0.2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" x14ac:dyDescent="0.2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" x14ac:dyDescent="0.2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" x14ac:dyDescent="0.2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" x14ac:dyDescent="0.2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" x14ac:dyDescent="0.2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" x14ac:dyDescent="0.2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" x14ac:dyDescent="0.2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" x14ac:dyDescent="0.2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" x14ac:dyDescent="0.2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" x14ac:dyDescent="0.2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" x14ac:dyDescent="0.2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" x14ac:dyDescent="0.2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" x14ac:dyDescent="0.2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" x14ac:dyDescent="0.2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" x14ac:dyDescent="0.2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" x14ac:dyDescent="0.2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" x14ac:dyDescent="0.2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" x14ac:dyDescent="0.2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" x14ac:dyDescent="0.2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" x14ac:dyDescent="0.2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" x14ac:dyDescent="0.2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" x14ac:dyDescent="0.2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" x14ac:dyDescent="0.2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" x14ac:dyDescent="0.2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" x14ac:dyDescent="0.2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" x14ac:dyDescent="0.2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" x14ac:dyDescent="0.2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" x14ac:dyDescent="0.2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" x14ac:dyDescent="0.2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" x14ac:dyDescent="0.2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" x14ac:dyDescent="0.2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" x14ac:dyDescent="0.2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" x14ac:dyDescent="0.2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" x14ac:dyDescent="0.2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" x14ac:dyDescent="0.2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" x14ac:dyDescent="0.2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" x14ac:dyDescent="0.2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" x14ac:dyDescent="0.2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" x14ac:dyDescent="0.2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" x14ac:dyDescent="0.2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" x14ac:dyDescent="0.2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" x14ac:dyDescent="0.2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" x14ac:dyDescent="0.2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" x14ac:dyDescent="0.2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" x14ac:dyDescent="0.2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" x14ac:dyDescent="0.2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" x14ac:dyDescent="0.2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" x14ac:dyDescent="0.2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" x14ac:dyDescent="0.2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" x14ac:dyDescent="0.2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" x14ac:dyDescent="0.2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" x14ac:dyDescent="0.2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" x14ac:dyDescent="0.2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" x14ac:dyDescent="0.2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" x14ac:dyDescent="0.2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" x14ac:dyDescent="0.2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" x14ac:dyDescent="0.2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" x14ac:dyDescent="0.2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" x14ac:dyDescent="0.2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" x14ac:dyDescent="0.2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" x14ac:dyDescent="0.2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" x14ac:dyDescent="0.2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" x14ac:dyDescent="0.2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" x14ac:dyDescent="0.2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" x14ac:dyDescent="0.2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" x14ac:dyDescent="0.2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" x14ac:dyDescent="0.2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" x14ac:dyDescent="0.2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" x14ac:dyDescent="0.2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" x14ac:dyDescent="0.2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" x14ac:dyDescent="0.2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" x14ac:dyDescent="0.2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" x14ac:dyDescent="0.2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" x14ac:dyDescent="0.2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" x14ac:dyDescent="0.2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" x14ac:dyDescent="0.2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" x14ac:dyDescent="0.2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" x14ac:dyDescent="0.2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" x14ac:dyDescent="0.2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" x14ac:dyDescent="0.2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" x14ac:dyDescent="0.2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" x14ac:dyDescent="0.2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" x14ac:dyDescent="0.2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" x14ac:dyDescent="0.2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" x14ac:dyDescent="0.2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" x14ac:dyDescent="0.2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" x14ac:dyDescent="0.2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" x14ac:dyDescent="0.2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" x14ac:dyDescent="0.2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" x14ac:dyDescent="0.2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" x14ac:dyDescent="0.2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" x14ac:dyDescent="0.2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" x14ac:dyDescent="0.2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" x14ac:dyDescent="0.2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" x14ac:dyDescent="0.2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" x14ac:dyDescent="0.2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" x14ac:dyDescent="0.2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" x14ac:dyDescent="0.2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" x14ac:dyDescent="0.2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" x14ac:dyDescent="0.2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" x14ac:dyDescent="0.2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" x14ac:dyDescent="0.2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" x14ac:dyDescent="0.2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" x14ac:dyDescent="0.2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" x14ac:dyDescent="0.2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" x14ac:dyDescent="0.2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" x14ac:dyDescent="0.2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" x14ac:dyDescent="0.2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" x14ac:dyDescent="0.2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" x14ac:dyDescent="0.2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" x14ac:dyDescent="0.2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Slater, Callum (Energy Security)</cp:lastModifiedBy>
  <cp:revision/>
  <dcterms:created xsi:type="dcterms:W3CDTF">2008-09-08T09:14:27Z</dcterms:created>
  <dcterms:modified xsi:type="dcterms:W3CDTF">2025-08-04T11:16:44Z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