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Y:\Vaccine Coverage\ImmForm\Shingles\2024_25\"/>
    </mc:Choice>
  </mc:AlternateContent>
  <xr:revisionPtr revIDLastSave="0" documentId="8_{AF9C37FA-7EA7-449C-BB2C-0BF7AB1501ED}" xr6:coauthVersionLast="47" xr6:coauthVersionMax="47" xr10:uidLastSave="{00000000-0000-0000-0000-000000000000}"/>
  <bookViews>
    <workbookView xWindow="-110" yWindow="-110" windowWidth="19420" windowHeight="10420" firstSheet="14" activeTab="18" xr2:uid="{00000000-000D-0000-FFFF-FFFF00000000}"/>
  </bookViews>
  <sheets>
    <sheet name="Notes" sheetId="1" r:id="rId1"/>
    <sheet name="Birth_Cohorts_Uptake" sheetId="2" r:id="rId2"/>
    <sheet name="Birth_Cohorts_Coverage" sheetId="9" r:id="rId3"/>
    <sheet name="SUBICB_(65_yr_olds)" sheetId="4" r:id="rId4"/>
    <sheet name="ICB_(65_yr_olds)" sheetId="3" r:id="rId5"/>
    <sheet name="LA_(65_yr_olds)" sheetId="5" r:id="rId6"/>
    <sheet name="CR_(65_yr_olds)" sheetId="20" r:id="rId7"/>
    <sheet name="SUBICB_(70_yr_olds)" sheetId="7" r:id="rId8"/>
    <sheet name="ICB_(70_yr_olds)" sheetId="6" r:id="rId9"/>
    <sheet name="LA_(70_yr_olds)" sheetId="8" r:id="rId10"/>
    <sheet name="CR_(70_yr_olds)" sheetId="21" r:id="rId11"/>
    <sheet name="SUBICB_(66_yr_olds)" sheetId="12" r:id="rId12"/>
    <sheet name="ICB_(66_yr_olds)" sheetId="10" r:id="rId13"/>
    <sheet name="LA_(66_yr_olds)" sheetId="16" r:id="rId14"/>
    <sheet name="CR_(66_yr_olds)" sheetId="19" r:id="rId15"/>
    <sheet name="SUBICB_(71_yr_olds)" sheetId="14" r:id="rId16"/>
    <sheet name="ICB_(71_yr_olds)" sheetId="11" r:id="rId17"/>
    <sheet name="LA_(71_yr_olds)" sheetId="17" r:id="rId18"/>
    <sheet name="CR_(71_yr_olds)" sheetId="18"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6" l="1"/>
  <c r="H8" i="6"/>
  <c r="E7" i="7"/>
  <c r="C157" i="5"/>
  <c r="G12" i="21" l="1"/>
  <c r="H12" i="21" s="1"/>
  <c r="F12" i="21"/>
  <c r="D12" i="21"/>
  <c r="E12" i="21" s="1"/>
  <c r="C12" i="21"/>
  <c r="H11" i="21"/>
  <c r="E11" i="21"/>
  <c r="H10" i="21"/>
  <c r="E10" i="21"/>
  <c r="H9" i="21"/>
  <c r="E9" i="21"/>
  <c r="H8" i="21"/>
  <c r="E8" i="21"/>
  <c r="H7" i="21"/>
  <c r="E7" i="21"/>
  <c r="H6" i="21"/>
  <c r="E6" i="21"/>
  <c r="H5" i="21"/>
  <c r="E5" i="21"/>
  <c r="H5" i="20"/>
  <c r="H6" i="20"/>
  <c r="H7" i="20"/>
  <c r="H8" i="20"/>
  <c r="H9" i="20"/>
  <c r="H10" i="20"/>
  <c r="H11" i="20"/>
  <c r="G12" i="20"/>
  <c r="H12" i="20" s="1"/>
  <c r="F12" i="20"/>
  <c r="E12" i="20"/>
  <c r="D12" i="20"/>
  <c r="C12" i="20"/>
  <c r="E5" i="20"/>
  <c r="E6" i="20"/>
  <c r="E7" i="20"/>
  <c r="E8" i="20"/>
  <c r="E9" i="20"/>
  <c r="E10" i="20"/>
  <c r="E11" i="20"/>
  <c r="G5" i="18"/>
  <c r="G6" i="18"/>
  <c r="G7" i="18"/>
  <c r="G8" i="18"/>
  <c r="G9" i="18"/>
  <c r="G10" i="18"/>
  <c r="G11" i="18"/>
  <c r="G12" i="18"/>
  <c r="F12" i="18"/>
  <c r="E5" i="18"/>
  <c r="E6" i="18"/>
  <c r="E7" i="18"/>
  <c r="E8" i="18"/>
  <c r="E9" i="18"/>
  <c r="E10" i="18"/>
  <c r="E11" i="18"/>
  <c r="E12" i="18"/>
  <c r="D12" i="18"/>
  <c r="C12" i="18"/>
  <c r="F13" i="19"/>
  <c r="G6" i="19"/>
  <c r="E7" i="19"/>
  <c r="E8" i="19"/>
  <c r="E9" i="19"/>
  <c r="E10" i="19"/>
  <c r="E11" i="19"/>
  <c r="E12" i="19"/>
  <c r="E6" i="19"/>
  <c r="C13" i="19"/>
  <c r="G13" i="19" s="1"/>
  <c r="G7" i="19"/>
  <c r="G8" i="19"/>
  <c r="G9" i="19"/>
  <c r="G10" i="19"/>
  <c r="G11" i="19"/>
  <c r="G12" i="19"/>
  <c r="D13" i="19"/>
  <c r="E13" i="19" s="1"/>
  <c r="G7" i="17" l="1"/>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G49" i="17"/>
  <c r="G50" i="17"/>
  <c r="G51" i="17"/>
  <c r="G52" i="17"/>
  <c r="G53" i="17"/>
  <c r="G55" i="17"/>
  <c r="G56" i="17"/>
  <c r="G57" i="17"/>
  <c r="G58" i="17"/>
  <c r="G59" i="17"/>
  <c r="G60" i="17"/>
  <c r="G61" i="17"/>
  <c r="G62" i="17"/>
  <c r="G63" i="17"/>
  <c r="G64" i="17"/>
  <c r="G65" i="17"/>
  <c r="G66" i="17"/>
  <c r="G67" i="17"/>
  <c r="G68" i="17"/>
  <c r="G69" i="17"/>
  <c r="G70" i="17"/>
  <c r="G71" i="17"/>
  <c r="G72" i="17"/>
  <c r="G73" i="17"/>
  <c r="G74" i="17"/>
  <c r="G75" i="17"/>
  <c r="G76" i="17"/>
  <c r="G77" i="17"/>
  <c r="G78" i="17"/>
  <c r="G79" i="17"/>
  <c r="G80" i="17"/>
  <c r="G81" i="17"/>
  <c r="G82" i="17"/>
  <c r="G83" i="17"/>
  <c r="G84" i="17"/>
  <c r="G85" i="17"/>
  <c r="G86" i="17"/>
  <c r="G87" i="17"/>
  <c r="G88" i="17"/>
  <c r="G89" i="17"/>
  <c r="G90" i="17"/>
  <c r="G91" i="17"/>
  <c r="G92" i="17"/>
  <c r="G93" i="17"/>
  <c r="G94" i="17"/>
  <c r="G95" i="17"/>
  <c r="G96" i="17"/>
  <c r="G97" i="17"/>
  <c r="G98" i="17"/>
  <c r="G99" i="17"/>
  <c r="G100" i="17"/>
  <c r="G101" i="17"/>
  <c r="G102" i="17"/>
  <c r="G103" i="17"/>
  <c r="G105" i="17"/>
  <c r="G106" i="17"/>
  <c r="G107" i="17"/>
  <c r="G108" i="17"/>
  <c r="G109" i="17"/>
  <c r="G110" i="17"/>
  <c r="G111" i="17"/>
  <c r="G112" i="17"/>
  <c r="G113" i="17"/>
  <c r="G114" i="17"/>
  <c r="G115" i="17"/>
  <c r="G116" i="17"/>
  <c r="G117" i="17"/>
  <c r="G118" i="17"/>
  <c r="G119" i="17"/>
  <c r="G120" i="17"/>
  <c r="G121" i="17"/>
  <c r="G122" i="17"/>
  <c r="G123" i="17"/>
  <c r="G124" i="17"/>
  <c r="G125" i="17"/>
  <c r="G126" i="17"/>
  <c r="G127" i="17"/>
  <c r="G128" i="17"/>
  <c r="G129" i="17"/>
  <c r="G130" i="17"/>
  <c r="G131" i="17"/>
  <c r="G132" i="17"/>
  <c r="G133" i="17"/>
  <c r="G134" i="17"/>
  <c r="G135" i="17"/>
  <c r="G136" i="17"/>
  <c r="G137" i="17"/>
  <c r="G138" i="17"/>
  <c r="G139" i="17"/>
  <c r="G140" i="17"/>
  <c r="G141" i="17"/>
  <c r="G142" i="17"/>
  <c r="G143" i="17"/>
  <c r="G144" i="17"/>
  <c r="G145" i="17"/>
  <c r="G146" i="17"/>
  <c r="G147" i="17"/>
  <c r="G148" i="17"/>
  <c r="G149" i="17"/>
  <c r="G150" i="17"/>
  <c r="G151" i="17"/>
  <c r="G152" i="17"/>
  <c r="G153" i="17"/>
  <c r="G154" i="17"/>
  <c r="G155" i="17"/>
  <c r="G156" i="17"/>
  <c r="G6" i="17"/>
  <c r="F157"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6" i="17"/>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5" i="16"/>
  <c r="G106" i="16"/>
  <c r="G107" i="16"/>
  <c r="G108" i="16"/>
  <c r="G109" i="16"/>
  <c r="G110" i="16"/>
  <c r="G111" i="16"/>
  <c r="G112" i="16"/>
  <c r="G113" i="16"/>
  <c r="G114" i="16"/>
  <c r="G115" i="16"/>
  <c r="G116" i="16"/>
  <c r="G117" i="16"/>
  <c r="G118" i="16"/>
  <c r="G119" i="16"/>
  <c r="G120" i="16"/>
  <c r="G121" i="16"/>
  <c r="G122" i="16"/>
  <c r="G123" i="16"/>
  <c r="G124" i="16"/>
  <c r="G125" i="16"/>
  <c r="G126" i="16"/>
  <c r="G127" i="16"/>
  <c r="G128" i="16"/>
  <c r="G129" i="16"/>
  <c r="G130" i="16"/>
  <c r="G131" i="16"/>
  <c r="G132" i="16"/>
  <c r="G133" i="16"/>
  <c r="G134" i="16"/>
  <c r="G135" i="16"/>
  <c r="G136" i="16"/>
  <c r="G137" i="16"/>
  <c r="G138" i="16"/>
  <c r="G139" i="16"/>
  <c r="G140" i="16"/>
  <c r="G141" i="16"/>
  <c r="G142" i="16"/>
  <c r="G143" i="16"/>
  <c r="G144" i="16"/>
  <c r="G145" i="16"/>
  <c r="G146" i="16"/>
  <c r="G147" i="16"/>
  <c r="G148" i="16"/>
  <c r="G149" i="16"/>
  <c r="G150" i="16"/>
  <c r="G151" i="16"/>
  <c r="G152" i="16"/>
  <c r="G153" i="16"/>
  <c r="G154" i="16"/>
  <c r="G155" i="16"/>
  <c r="G156" i="16"/>
  <c r="G6" i="16"/>
  <c r="F157"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5" i="16"/>
  <c r="E106" i="16"/>
  <c r="E107" i="16"/>
  <c r="E108" i="16"/>
  <c r="E109" i="16"/>
  <c r="E110" i="16"/>
  <c r="E111" i="16"/>
  <c r="E112" i="16"/>
  <c r="E113" i="16"/>
  <c r="E114" i="16"/>
  <c r="E115" i="16"/>
  <c r="E116" i="16"/>
  <c r="E117" i="16"/>
  <c r="E118" i="16"/>
  <c r="E119" i="16"/>
  <c r="E120" i="16"/>
  <c r="E121" i="16"/>
  <c r="E122" i="16"/>
  <c r="E123" i="16"/>
  <c r="E124" i="16"/>
  <c r="E125" i="16"/>
  <c r="E126" i="16"/>
  <c r="E127" i="16"/>
  <c r="E128" i="16"/>
  <c r="E129" i="16"/>
  <c r="E130" i="16"/>
  <c r="E131" i="16"/>
  <c r="E132" i="16"/>
  <c r="E133" i="16"/>
  <c r="E134" i="16"/>
  <c r="E135" i="16"/>
  <c r="E136" i="16"/>
  <c r="E137" i="16"/>
  <c r="E138" i="16"/>
  <c r="E139" i="16"/>
  <c r="E140" i="16"/>
  <c r="E141" i="16"/>
  <c r="E142" i="16"/>
  <c r="E143" i="16"/>
  <c r="E144" i="16"/>
  <c r="E145" i="16"/>
  <c r="E146" i="16"/>
  <c r="E147" i="16"/>
  <c r="E148" i="16"/>
  <c r="E149" i="16"/>
  <c r="E150" i="16"/>
  <c r="E151" i="16"/>
  <c r="E152" i="16"/>
  <c r="E153" i="16"/>
  <c r="E154" i="16"/>
  <c r="E155" i="16"/>
  <c r="E156" i="16"/>
  <c r="E6" i="16"/>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68" i="14"/>
  <c r="E69" i="14"/>
  <c r="E70" i="14"/>
  <c r="E71" i="14"/>
  <c r="E72" i="14"/>
  <c r="E73" i="14"/>
  <c r="E74" i="14"/>
  <c r="E75" i="14"/>
  <c r="E76" i="14"/>
  <c r="E77" i="14"/>
  <c r="E78" i="14"/>
  <c r="E79" i="14"/>
  <c r="E80" i="14"/>
  <c r="E81" i="14"/>
  <c r="E82" i="14"/>
  <c r="E83" i="14"/>
  <c r="E84" i="14"/>
  <c r="E85" i="14"/>
  <c r="E86" i="14"/>
  <c r="E87" i="14"/>
  <c r="E88" i="14"/>
  <c r="E89" i="14"/>
  <c r="E90" i="14"/>
  <c r="E91" i="14"/>
  <c r="E92" i="14"/>
  <c r="E93" i="14"/>
  <c r="E94" i="14"/>
  <c r="E95" i="14"/>
  <c r="E96" i="14"/>
  <c r="E97" i="14"/>
  <c r="E98" i="14"/>
  <c r="E99" i="14"/>
  <c r="E100" i="14"/>
  <c r="E101" i="14"/>
  <c r="E102" i="14"/>
  <c r="E103" i="14"/>
  <c r="E104" i="14"/>
  <c r="E105" i="14"/>
  <c r="E106" i="14"/>
  <c r="E107" i="14"/>
  <c r="E108" i="14"/>
  <c r="E109" i="14"/>
  <c r="E110" i="14"/>
  <c r="E111" i="14"/>
  <c r="E5" i="14"/>
  <c r="F111" i="14"/>
  <c r="D111" i="14"/>
  <c r="C111" i="14"/>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E5" i="12"/>
  <c r="E6" i="12"/>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D111" i="12"/>
  <c r="F111" i="12"/>
  <c r="C111" i="12"/>
  <c r="D157" i="17" l="1"/>
  <c r="C157" i="17"/>
  <c r="G157" i="17" s="1"/>
  <c r="D157" i="16"/>
  <c r="C157" i="16"/>
  <c r="G157" i="16" s="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F47" i="11"/>
  <c r="G47" i="11" s="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D47" i="11"/>
  <c r="E47" i="11" s="1"/>
  <c r="C47" i="11"/>
  <c r="F47" i="10"/>
  <c r="D47" i="10"/>
  <c r="C47"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H47" i="6"/>
  <c r="G47" i="6"/>
  <c r="F47" i="6"/>
  <c r="H26" i="6"/>
  <c r="H23" i="6"/>
  <c r="H29" i="6"/>
  <c r="H6" i="6"/>
  <c r="H7" i="6"/>
  <c r="H32" i="6"/>
  <c r="H15" i="6"/>
  <c r="H43" i="6"/>
  <c r="H16" i="6"/>
  <c r="H28" i="6"/>
  <c r="H27" i="6"/>
  <c r="H39" i="6"/>
  <c r="H25" i="6"/>
  <c r="H22" i="6"/>
  <c r="H33" i="6"/>
  <c r="H31" i="6"/>
  <c r="H30" i="6"/>
  <c r="H42" i="6"/>
  <c r="H18" i="6"/>
  <c r="H45" i="6"/>
  <c r="H37" i="6"/>
  <c r="H20" i="6"/>
  <c r="H24" i="6"/>
  <c r="H5" i="6"/>
  <c r="H35" i="6"/>
  <c r="H19" i="6"/>
  <c r="H21" i="6"/>
  <c r="H34" i="6"/>
  <c r="H38" i="6"/>
  <c r="H36" i="6"/>
  <c r="H13" i="6"/>
  <c r="H10" i="6"/>
  <c r="H11" i="6"/>
  <c r="H9" i="6"/>
  <c r="H17" i="6"/>
  <c r="H40" i="6"/>
  <c r="H46" i="6"/>
  <c r="H14" i="6"/>
  <c r="H44" i="6"/>
  <c r="H12" i="6"/>
  <c r="E26" i="6"/>
  <c r="E41" i="6"/>
  <c r="E23" i="6"/>
  <c r="E29" i="6"/>
  <c r="E6" i="6"/>
  <c r="E7" i="6"/>
  <c r="E32" i="6"/>
  <c r="E15" i="6"/>
  <c r="E43" i="6"/>
  <c r="E16" i="6"/>
  <c r="E28" i="6"/>
  <c r="E27" i="6"/>
  <c r="E39" i="6"/>
  <c r="E25" i="6"/>
  <c r="E22" i="6"/>
  <c r="E33" i="6"/>
  <c r="E31" i="6"/>
  <c r="E30" i="6"/>
  <c r="E42" i="6"/>
  <c r="E18" i="6"/>
  <c r="E45" i="6"/>
  <c r="E37" i="6"/>
  <c r="E20" i="6"/>
  <c r="E24" i="6"/>
  <c r="E5" i="6"/>
  <c r="E35" i="6"/>
  <c r="E19" i="6"/>
  <c r="E21" i="6"/>
  <c r="E34" i="6"/>
  <c r="E38" i="6"/>
  <c r="E36" i="6"/>
  <c r="E13" i="6"/>
  <c r="E10" i="6"/>
  <c r="E8" i="6"/>
  <c r="E11" i="6"/>
  <c r="E9" i="6"/>
  <c r="E17" i="6"/>
  <c r="E40" i="6"/>
  <c r="E46" i="6"/>
  <c r="E14" i="6"/>
  <c r="E44" i="6"/>
  <c r="E12" i="6"/>
  <c r="D47" i="6"/>
  <c r="E47" i="6" s="1"/>
  <c r="C47" i="6"/>
  <c r="H111"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5" i="7"/>
  <c r="G111" i="7"/>
  <c r="F111" i="7"/>
  <c r="D111" i="7"/>
  <c r="C111" i="7"/>
  <c r="E111" i="7" s="1"/>
  <c r="E5" i="7"/>
  <c r="E6"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G157" i="5"/>
  <c r="F157" i="5"/>
  <c r="E6"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D157" i="5"/>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G157" i="8"/>
  <c r="F157" i="8"/>
  <c r="D157" i="8"/>
  <c r="C157" i="8"/>
  <c r="E6"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H26" i="3"/>
  <c r="H41" i="3"/>
  <c r="H23" i="3"/>
  <c r="H29" i="3"/>
  <c r="H6" i="3"/>
  <c r="H7" i="3"/>
  <c r="H32" i="3"/>
  <c r="H15" i="3"/>
  <c r="H43" i="3"/>
  <c r="H16" i="3"/>
  <c r="H28" i="3"/>
  <c r="H27" i="3"/>
  <c r="H39" i="3"/>
  <c r="H25" i="3"/>
  <c r="H22" i="3"/>
  <c r="H33" i="3"/>
  <c r="H31" i="3"/>
  <c r="H30" i="3"/>
  <c r="H42" i="3"/>
  <c r="H18" i="3"/>
  <c r="H45" i="3"/>
  <c r="H37" i="3"/>
  <c r="H20" i="3"/>
  <c r="H24" i="3"/>
  <c r="H5" i="3"/>
  <c r="H35" i="3"/>
  <c r="H19" i="3"/>
  <c r="H21" i="3"/>
  <c r="H34" i="3"/>
  <c r="H38" i="3"/>
  <c r="H36" i="3"/>
  <c r="H13" i="3"/>
  <c r="H10" i="3"/>
  <c r="H8" i="3"/>
  <c r="H11" i="3"/>
  <c r="H9" i="3"/>
  <c r="H17" i="3"/>
  <c r="H40" i="3"/>
  <c r="H46" i="3"/>
  <c r="H14" i="3"/>
  <c r="H44" i="3"/>
  <c r="H12" i="3"/>
  <c r="G47" i="3"/>
  <c r="H47" i="3" s="1"/>
  <c r="F47" i="3"/>
  <c r="E26" i="3"/>
  <c r="E41" i="3"/>
  <c r="E23" i="3"/>
  <c r="E29" i="3"/>
  <c r="E6" i="3"/>
  <c r="E7" i="3"/>
  <c r="E32" i="3"/>
  <c r="E15" i="3"/>
  <c r="E43" i="3"/>
  <c r="E16" i="3"/>
  <c r="E28" i="3"/>
  <c r="E27" i="3"/>
  <c r="E39" i="3"/>
  <c r="E25" i="3"/>
  <c r="E22" i="3"/>
  <c r="E33" i="3"/>
  <c r="E31" i="3"/>
  <c r="E30" i="3"/>
  <c r="E42" i="3"/>
  <c r="E18" i="3"/>
  <c r="E45" i="3"/>
  <c r="E37" i="3"/>
  <c r="E20" i="3"/>
  <c r="E24" i="3"/>
  <c r="E5" i="3"/>
  <c r="E35" i="3"/>
  <c r="E19" i="3"/>
  <c r="E21" i="3"/>
  <c r="E34" i="3"/>
  <c r="E38" i="3"/>
  <c r="E36" i="3"/>
  <c r="E13" i="3"/>
  <c r="E10" i="3"/>
  <c r="E8" i="3"/>
  <c r="E11" i="3"/>
  <c r="E9" i="3"/>
  <c r="E17" i="3"/>
  <c r="E40" i="3"/>
  <c r="E46" i="3"/>
  <c r="E14" i="3"/>
  <c r="E44" i="3"/>
  <c r="E12" i="3"/>
  <c r="D47" i="3"/>
  <c r="E47" i="3" s="1"/>
  <c r="C47" i="3"/>
  <c r="H157" i="5" l="1"/>
  <c r="E157" i="5"/>
  <c r="G47" i="10"/>
  <c r="E47" i="10"/>
  <c r="E157" i="17"/>
  <c r="H157" i="8"/>
  <c r="E157" i="16"/>
  <c r="E157" i="8"/>
</calcChain>
</file>

<file path=xl/sharedStrings.xml><?xml version="1.0" encoding="utf-8"?>
<sst xmlns="http://schemas.openxmlformats.org/spreadsheetml/2006/main" count="2686" uniqueCount="692">
  <si>
    <t>Shingrix vaccine uptake and coverage report from 1 September 2024 to 28 February 2025, measured at 23 April 2025</t>
  </si>
  <si>
    <t xml:space="preserve">Notes </t>
  </si>
  <si>
    <t xml:space="preserve">1. Shingles Immunisation programmes: information for healthcare practitioners </t>
  </si>
  <si>
    <t xml:space="preserve">2. All figures are derived from data as extracted from records on GP systems. Aggregated GP practice level Shingrix vaccine uptake data were automatically uploaded via participating GP IT suppliers to the ImmForm website for immunisations given up to 23 April 2025.  </t>
  </si>
  <si>
    <t>4. ImmForm is the system used by the UK Health Security Agency (UKHSA) to record vaccine coverage data for some immunisation programmes and to provide vaccine ordering facilities for the NHS.</t>
  </si>
  <si>
    <t xml:space="preserve">5. The ImmForm website provides a secure platform for vaccine coverage collections and these data collections are monitored, validated and analysed by UKHSA. </t>
  </si>
  <si>
    <t>ImmForm portal</t>
  </si>
  <si>
    <t>Data sources</t>
  </si>
  <si>
    <t xml:space="preserve">ImmForm website: Registered patient GP practice data </t>
  </si>
  <si>
    <t xml:space="preserve">Shingles Immunisation Vaccine Uptake Monitoring Programme </t>
  </si>
  <si>
    <t>UK Health Security Agency (UKHSA)</t>
  </si>
  <si>
    <t xml:space="preserve">Shingrix vaccine uptake eligibilty by birth cohort in the 2024 to 2025 academic year </t>
  </si>
  <si>
    <t xml:space="preserve">This worksheet contains one table </t>
  </si>
  <si>
    <t>Eligibility</t>
  </si>
  <si>
    <t>Birth date range</t>
  </si>
  <si>
    <t>Turning 65 in Q1</t>
  </si>
  <si>
    <t>1 September 1959 to 30 November 1959</t>
  </si>
  <si>
    <t>1 September 2024 to 30 November 2024</t>
  </si>
  <si>
    <t>Turning 65 in Q2</t>
  </si>
  <si>
    <t>1 December 1959 to 28 February 1960</t>
  </si>
  <si>
    <t>1 December 2024 to 28 February 2025</t>
  </si>
  <si>
    <t>Turning 70 in Q1</t>
  </si>
  <si>
    <t>1 September 1954 to 30 November 1954</t>
  </si>
  <si>
    <t>Turning 70 in Q2</t>
  </si>
  <si>
    <t>1 December 1954 to 28 February 1955</t>
  </si>
  <si>
    <t xml:space="preserve">Shingrix vaccine coverage eligibilty by birth cohort in the 2024 to 2025 academic year </t>
  </si>
  <si>
    <t>Age turned from September 2024 to August 2025</t>
  </si>
  <si>
    <t>Period first eligible for Shingrix vaccine</t>
  </si>
  <si>
    <t>1 September 1958 to 31 August 1959</t>
  </si>
  <si>
    <t>1 September 2023 to 31 August 2024</t>
  </si>
  <si>
    <t>1 September 1953 to 31 August 1954</t>
  </si>
  <si>
    <t>Shingrix vaccine uptake for quarter 1 and 2 among routine cohorts by SubIntergrated Care board (SUBICB)</t>
  </si>
  <si>
    <t xml:space="preserve">Adults turning 65 years old during quarter 1 (September 2024 to November 2024) and quarter 2 (December 2024 to February 2025) and vaccinated with dose 1 up to 23 April 2025 </t>
  </si>
  <si>
    <t>This worksheet contains one table.</t>
  </si>
  <si>
    <t>SUBICB code</t>
  </si>
  <si>
    <t>SUBICB name</t>
  </si>
  <si>
    <t>Vaccine coverage turning 65 in quarter 1 (%)</t>
  </si>
  <si>
    <t>Vaccine coverage turning 65 in quarter 2 (%)</t>
  </si>
  <si>
    <t>00L</t>
  </si>
  <si>
    <t>North East and North Cumbria - 00L</t>
  </si>
  <si>
    <t>00N</t>
  </si>
  <si>
    <t>North East and North Cumbria - 00N</t>
  </si>
  <si>
    <t>00P</t>
  </si>
  <si>
    <t>North East and North Cumbria - 00P</t>
  </si>
  <si>
    <t>00Q</t>
  </si>
  <si>
    <t>Lancashire and South Cumbria - 00Q</t>
  </si>
  <si>
    <t>00R</t>
  </si>
  <si>
    <t>Lancashire and South Cumbria - 00R</t>
  </si>
  <si>
    <t>00T</t>
  </si>
  <si>
    <t>Greater Manchester - 00T</t>
  </si>
  <si>
    <t>00V</t>
  </si>
  <si>
    <t>Greater Manchester - 00V</t>
  </si>
  <si>
    <t>00X</t>
  </si>
  <si>
    <t>Lancashire and South Cumbria - 00X</t>
  </si>
  <si>
    <t>00Y</t>
  </si>
  <si>
    <t>Greater Manchester - 00Y</t>
  </si>
  <si>
    <t>01A</t>
  </si>
  <si>
    <t>Lancashire and South Cumbria - 01A</t>
  </si>
  <si>
    <t>01D</t>
  </si>
  <si>
    <t>Greater Manchester - 01D</t>
  </si>
  <si>
    <t>01E</t>
  </si>
  <si>
    <t>Lancashire and South Cumbria - 01E</t>
  </si>
  <si>
    <t>01F</t>
  </si>
  <si>
    <t>Cheshire and Merseyside - 01F</t>
  </si>
  <si>
    <t>01G</t>
  </si>
  <si>
    <t>Greater Manchester - 01G</t>
  </si>
  <si>
    <t>01H</t>
  </si>
  <si>
    <t>North East and North Cumbria - 01H</t>
  </si>
  <si>
    <t>01J</t>
  </si>
  <si>
    <t>Cheshire and Merseyside - 01J</t>
  </si>
  <si>
    <t>01K</t>
  </si>
  <si>
    <t>Lancashire and South Cumbria - 01K</t>
  </si>
  <si>
    <t>01T</t>
  </si>
  <si>
    <t>Cheshire and Merseyside - 01T</t>
  </si>
  <si>
    <t>01V</t>
  </si>
  <si>
    <t>Cheshire and Merseyside - 01V</t>
  </si>
  <si>
    <t>01W</t>
  </si>
  <si>
    <t>Greater Manchester - 01W</t>
  </si>
  <si>
    <t>01X</t>
  </si>
  <si>
    <t>Cheshire and Merseyside - 01X</t>
  </si>
  <si>
    <t>01Y</t>
  </si>
  <si>
    <t>Greater Manchester - 01Y</t>
  </si>
  <si>
    <t>02A</t>
  </si>
  <si>
    <t>Greater Manchester - 02A</t>
  </si>
  <si>
    <t>02E</t>
  </si>
  <si>
    <t>Cheshire and Merseyside - 02E</t>
  </si>
  <si>
    <t>02G</t>
  </si>
  <si>
    <t>Lancashire and South Cumbria - 02G</t>
  </si>
  <si>
    <t>02H</t>
  </si>
  <si>
    <t>Greater Manchester - 02H</t>
  </si>
  <si>
    <t>02M</t>
  </si>
  <si>
    <t>Lancashire and South Cumbria - 02M</t>
  </si>
  <si>
    <t>02P</t>
  </si>
  <si>
    <t>South Yorkshire - 02P</t>
  </si>
  <si>
    <t>02Q</t>
  </si>
  <si>
    <t>Nottingham and Nottinghamshire - 02Q</t>
  </si>
  <si>
    <t>02T</t>
  </si>
  <si>
    <t>West Yorkshire - 02T</t>
  </si>
  <si>
    <t>02X</t>
  </si>
  <si>
    <t>South Yorkshire - 02X</t>
  </si>
  <si>
    <t>02Y</t>
  </si>
  <si>
    <t>Humber and North Yorkshire - 02Y</t>
  </si>
  <si>
    <t>03F</t>
  </si>
  <si>
    <t>Humber and North Yorkshire - 03F</t>
  </si>
  <si>
    <t>03H</t>
  </si>
  <si>
    <t>Humber and North Yorkshire - 03H</t>
  </si>
  <si>
    <t>03K</t>
  </si>
  <si>
    <t>Humber and North Yorkshire - 03K</t>
  </si>
  <si>
    <t>03L</t>
  </si>
  <si>
    <t>South Yorkshire - 03L</t>
  </si>
  <si>
    <t>03N</t>
  </si>
  <si>
    <t>South Yorkshire - 03N</t>
  </si>
  <si>
    <t>03Q</t>
  </si>
  <si>
    <t>Humber and North Yorkshire - 03Q</t>
  </si>
  <si>
    <t>03R</t>
  </si>
  <si>
    <t>West Yorkshire - 03R</t>
  </si>
  <si>
    <t>03W</t>
  </si>
  <si>
    <t>Leicester, Leicestershire and Rutland - 03W</t>
  </si>
  <si>
    <t>04C</t>
  </si>
  <si>
    <t>Leicester, Leicestershire and Rutland - 04C</t>
  </si>
  <si>
    <t>04V</t>
  </si>
  <si>
    <t>Leicester, Leicestershire and Rutland - 04V</t>
  </si>
  <si>
    <t>04Y</t>
  </si>
  <si>
    <t>Staffordshire and Stoke-on-Trent - 04Y</t>
  </si>
  <si>
    <t>05D</t>
  </si>
  <si>
    <t>Staffordshire and Stokeontrent - 05D</t>
  </si>
  <si>
    <t>05G</t>
  </si>
  <si>
    <t>Staffordshire and Stokeontrent - 05G</t>
  </si>
  <si>
    <t>05Q</t>
  </si>
  <si>
    <t>Staffordshire and Stokeontrent - 05Q</t>
  </si>
  <si>
    <t>05V</t>
  </si>
  <si>
    <t>Staffordshire and Stokeontrent - 05V</t>
  </si>
  <si>
    <t>05W</t>
  </si>
  <si>
    <t>Staffordshire and Stokeontrent - 05W</t>
  </si>
  <si>
    <t>06H</t>
  </si>
  <si>
    <t>Cambridgeshire and Peterborough - 06H</t>
  </si>
  <si>
    <t>06K</t>
  </si>
  <si>
    <t>Hertfordshire and West Essex - 06K</t>
  </si>
  <si>
    <t>06L</t>
  </si>
  <si>
    <t>Suffolk and North East Essex - 06L</t>
  </si>
  <si>
    <t>06N</t>
  </si>
  <si>
    <t>Hertfordshire and West Essex - 06N</t>
  </si>
  <si>
    <t>06Q</t>
  </si>
  <si>
    <t>Mid and South Essex - 06Q</t>
  </si>
  <si>
    <t>06T</t>
  </si>
  <si>
    <t>Suffolk and North East Essex - 06T</t>
  </si>
  <si>
    <t>07G</t>
  </si>
  <si>
    <t>Mid and South Essex - 07G</t>
  </si>
  <si>
    <t>07H</t>
  </si>
  <si>
    <t>Hertfordshire and West Essex - 07H</t>
  </si>
  <si>
    <t>07K</t>
  </si>
  <si>
    <t>Suffolk and North East Essex - 07K</t>
  </si>
  <si>
    <t>09D</t>
  </si>
  <si>
    <t>Sussex - 09D</t>
  </si>
  <si>
    <t>10Q</t>
  </si>
  <si>
    <t>Buckinghamshire, Oxfordshire and Berkshire West - 10Q</t>
  </si>
  <si>
    <t>10R</t>
  </si>
  <si>
    <t>Hampshire and Isle of Wight - 10R</t>
  </si>
  <si>
    <t>11J</t>
  </si>
  <si>
    <t>Dorset - 11J</t>
  </si>
  <si>
    <t>11M</t>
  </si>
  <si>
    <t>Gloucestershire - 11M</t>
  </si>
  <si>
    <t>11N</t>
  </si>
  <si>
    <t>Cornwall and The Isles of Scilly - 11N</t>
  </si>
  <si>
    <t>11X</t>
  </si>
  <si>
    <t>Somerset - 11X</t>
  </si>
  <si>
    <t>12F</t>
  </si>
  <si>
    <t>Cheshire and Merseyside - 12F</t>
  </si>
  <si>
    <t>13T</t>
  </si>
  <si>
    <t>North East and North Cumbria - 13T</t>
  </si>
  <si>
    <t>14L</t>
  </si>
  <si>
    <t>Greater Manchester - 14L</t>
  </si>
  <si>
    <t>14Y</t>
  </si>
  <si>
    <t>Buckinghamshire, Oxfordshire and Berkshire West - 14Y</t>
  </si>
  <si>
    <t>15A</t>
  </si>
  <si>
    <t>Buckinghamshire, Oxfordshire and Berkshire West - 15A</t>
  </si>
  <si>
    <t>15C</t>
  </si>
  <si>
    <t>Bristol, North Somerset and South Gloucestershire - 15C</t>
  </si>
  <si>
    <t>15E</t>
  </si>
  <si>
    <t>Birmingham and Solihull - 15E</t>
  </si>
  <si>
    <t>15F</t>
  </si>
  <si>
    <t>West Yorkshire - 15F</t>
  </si>
  <si>
    <t>15M</t>
  </si>
  <si>
    <t>Derby and Derbyshire - 15M</t>
  </si>
  <si>
    <t>15N</t>
  </si>
  <si>
    <t>Devon - 15N</t>
  </si>
  <si>
    <t>16C</t>
  </si>
  <si>
    <t>North East and North Cumbria - 16C</t>
  </si>
  <si>
    <t>18C</t>
  </si>
  <si>
    <t>Herefordshire and Worcestershire - 18C</t>
  </si>
  <si>
    <t>26A</t>
  </si>
  <si>
    <t>Norfolk and Waveney - 26A</t>
  </si>
  <si>
    <t>27D</t>
  </si>
  <si>
    <t>Cheshire and Merseyside - 27D</t>
  </si>
  <si>
    <t>36J</t>
  </si>
  <si>
    <t>West Yorkshire - 36J</t>
  </si>
  <si>
    <t>36L</t>
  </si>
  <si>
    <t>South West London - 36L</t>
  </si>
  <si>
    <t>42D</t>
  </si>
  <si>
    <t>Humber and North Yorkshire - 42D</t>
  </si>
  <si>
    <t>52R</t>
  </si>
  <si>
    <t>Nottingham and Nottinghamshire - 52R</t>
  </si>
  <si>
    <t>70F</t>
  </si>
  <si>
    <t>Sussex - 70F</t>
  </si>
  <si>
    <t>71E</t>
  </si>
  <si>
    <t>Lincolnshire - 71E</t>
  </si>
  <si>
    <t>72Q</t>
  </si>
  <si>
    <t>South East London - 72Q</t>
  </si>
  <si>
    <t>78H</t>
  </si>
  <si>
    <t>Northamptonshire - 78H</t>
  </si>
  <si>
    <t>84H</t>
  </si>
  <si>
    <t>North East and North Cumbria - 84H</t>
  </si>
  <si>
    <t>91Q</t>
  </si>
  <si>
    <t>Kent and Medway - 91Q</t>
  </si>
  <si>
    <t>92A</t>
  </si>
  <si>
    <t>Surrey Heartlands  - 92A</t>
  </si>
  <si>
    <t>92G</t>
  </si>
  <si>
    <t>Bath and North East Somerset, Swindon and Wiltshire - 92G</t>
  </si>
  <si>
    <t>93C</t>
  </si>
  <si>
    <t>North Central London - 93C</t>
  </si>
  <si>
    <t>97R</t>
  </si>
  <si>
    <t>Sussex - 97R</t>
  </si>
  <si>
    <t>99A</t>
  </si>
  <si>
    <t>Cheshire and Merseyside - 99A</t>
  </si>
  <si>
    <t>99C</t>
  </si>
  <si>
    <t>North East and North Cumbria - 99C</t>
  </si>
  <si>
    <t>99E</t>
  </si>
  <si>
    <t>Mid and South Essex - 99E</t>
  </si>
  <si>
    <t>99F</t>
  </si>
  <si>
    <t>Mid and South Essex - 99F</t>
  </si>
  <si>
    <t>99G</t>
  </si>
  <si>
    <t>Mid and South Essex - 99G</t>
  </si>
  <si>
    <t>A3A8R</t>
  </si>
  <si>
    <t>North East London - A3A8R</t>
  </si>
  <si>
    <t>B2M3M</t>
  </si>
  <si>
    <t>Coventry and Warwickshire - B2M3M</t>
  </si>
  <si>
    <t>D2P2L</t>
  </si>
  <si>
    <t>Black Country - D2P2L</t>
  </si>
  <si>
    <t>D4U1Y</t>
  </si>
  <si>
    <t>Frimley - D4U1Y</t>
  </si>
  <si>
    <t>D9Y0V</t>
  </si>
  <si>
    <t>Hampshire and Isle of Wight - D9Y0V</t>
  </si>
  <si>
    <t>M1J4Y</t>
  </si>
  <si>
    <t>Bedfordshire, Luton and Milton Keynes - M1J4Y</t>
  </si>
  <si>
    <t>M2L0M</t>
  </si>
  <si>
    <t>Shropshire, Telford and Wrekin - M2L0M</t>
  </si>
  <si>
    <t>W2U3Z</t>
  </si>
  <si>
    <t>North West London - W2U3Z</t>
  </si>
  <si>
    <t>X2C4Y</t>
  </si>
  <si>
    <t>West Yorkshire - X2C4Y</t>
  </si>
  <si>
    <t>Total</t>
  </si>
  <si>
    <t>Shingrix vaccine uptake for quarter 1 and 2 among routine cohorts by Intergrated Care Board (ICB)</t>
  </si>
  <si>
    <t>ICB code</t>
  </si>
  <si>
    <t>ICB name</t>
  </si>
  <si>
    <t>QE1</t>
  </si>
  <si>
    <t>Lancashire and South Cumbria</t>
  </si>
  <si>
    <t>QF7</t>
  </si>
  <si>
    <t>South Yorkshire</t>
  </si>
  <si>
    <t>QGH</t>
  </si>
  <si>
    <t>Herefordshire and Worcestershire</t>
  </si>
  <si>
    <t>QH8</t>
  </si>
  <si>
    <t>Mid and South Essex</t>
  </si>
  <si>
    <t>QHG</t>
  </si>
  <si>
    <t>Bedfordshire, Luton and Milton Keynes</t>
  </si>
  <si>
    <t>QHL</t>
  </si>
  <si>
    <t>Birmingham and Solihull</t>
  </si>
  <si>
    <t>QHM</t>
  </si>
  <si>
    <t xml:space="preserve">North East and North Cumbria </t>
  </si>
  <si>
    <t>QJ2</t>
  </si>
  <si>
    <t>Derby and Derbyshire</t>
  </si>
  <si>
    <t>QJG</t>
  </si>
  <si>
    <t>Suffolk and North East Essex</t>
  </si>
  <si>
    <t>QJK</t>
  </si>
  <si>
    <t>Devon</t>
  </si>
  <si>
    <t>QJM</t>
  </si>
  <si>
    <t>Lincolnshire</t>
  </si>
  <si>
    <t>QK1</t>
  </si>
  <si>
    <t>Leicester, Leicestershire and Rutland</t>
  </si>
  <si>
    <t>QKK</t>
  </si>
  <si>
    <t>South East London</t>
  </si>
  <si>
    <t>QKS</t>
  </si>
  <si>
    <t>Kent and Medway</t>
  </si>
  <si>
    <t>QM7</t>
  </si>
  <si>
    <t>Herefordshire and West Essex</t>
  </si>
  <si>
    <t>QMF</t>
  </si>
  <si>
    <t>North East London</t>
  </si>
  <si>
    <t>QMJ</t>
  </si>
  <si>
    <t xml:space="preserve">North Central London </t>
  </si>
  <si>
    <t>QMM</t>
  </si>
  <si>
    <t>Norfolk and Waveney</t>
  </si>
  <si>
    <t>QNC</t>
  </si>
  <si>
    <t xml:space="preserve">Staffordshire and Stoke-On-Trent </t>
  </si>
  <si>
    <t>QNQ</t>
  </si>
  <si>
    <t xml:space="preserve">Frimley </t>
  </si>
  <si>
    <t>QNX</t>
  </si>
  <si>
    <t>Sussex</t>
  </si>
  <si>
    <t>QOC</t>
  </si>
  <si>
    <t xml:space="preserve">Shropshire, Telford and Wrekin </t>
  </si>
  <si>
    <t>QOP</t>
  </si>
  <si>
    <t xml:space="preserve">Greater Manchester </t>
  </si>
  <si>
    <t>QOQ</t>
  </si>
  <si>
    <t xml:space="preserve">Humber and North Yorkshire </t>
  </si>
  <si>
    <t>QOX</t>
  </si>
  <si>
    <t xml:space="preserve">Bath and North East Somerset </t>
  </si>
  <si>
    <t>QPM</t>
  </si>
  <si>
    <t>Northamptonshire</t>
  </si>
  <si>
    <t>QR1</t>
  </si>
  <si>
    <t xml:space="preserve">Gloucestershire </t>
  </si>
  <si>
    <t>QRL</t>
  </si>
  <si>
    <t>Hampshire and Isle of Wight</t>
  </si>
  <si>
    <t>QRV</t>
  </si>
  <si>
    <t xml:space="preserve">North West London </t>
  </si>
  <si>
    <t>QSL</t>
  </si>
  <si>
    <t>Somerset</t>
  </si>
  <si>
    <t>QT1</t>
  </si>
  <si>
    <t>Nottingham and Nottinghamshire</t>
  </si>
  <si>
    <t>QT6</t>
  </si>
  <si>
    <t>Cornwall and The Isles of Scilly</t>
  </si>
  <si>
    <t>QU9</t>
  </si>
  <si>
    <t>Buckinghamshire, Oxfordshire and Berkshire</t>
  </si>
  <si>
    <t>QUA</t>
  </si>
  <si>
    <t>Black Country</t>
  </si>
  <si>
    <t>QUE</t>
  </si>
  <si>
    <t>Cambridgeshire and Peterbrough</t>
  </si>
  <si>
    <t>QUY</t>
  </si>
  <si>
    <t>Bristol, North Somerset and South Gloucestershire</t>
  </si>
  <si>
    <t>QVV</t>
  </si>
  <si>
    <t>Dorset</t>
  </si>
  <si>
    <t>QWE</t>
  </si>
  <si>
    <t>South West London</t>
  </si>
  <si>
    <t>QWO</t>
  </si>
  <si>
    <t xml:space="preserve">West Yorkshire </t>
  </si>
  <si>
    <t>QWU</t>
  </si>
  <si>
    <t>Coventry and Warwickshire</t>
  </si>
  <si>
    <t>QXU</t>
  </si>
  <si>
    <t>Surrey Heartlands</t>
  </si>
  <si>
    <t>QYG</t>
  </si>
  <si>
    <t xml:space="preserve">Cheshire and Merseyside </t>
  </si>
  <si>
    <t>Shingrix vaccine uptake for quarter 1 and 2 among routine cohorts by local authority (LA)</t>
  </si>
  <si>
    <t>Local authority code</t>
  </si>
  <si>
    <t>Local authority name</t>
  </si>
  <si>
    <t>E06000001</t>
  </si>
  <si>
    <t>Hartlepool</t>
  </si>
  <si>
    <t>E06000002</t>
  </si>
  <si>
    <t>Middlesbrough</t>
  </si>
  <si>
    <t>E06000003</t>
  </si>
  <si>
    <t>Redcar and Cleveland</t>
  </si>
  <si>
    <t>E06000004</t>
  </si>
  <si>
    <t>Stockton-on-Tees</t>
  </si>
  <si>
    <t>E06000005</t>
  </si>
  <si>
    <t>Darlington</t>
  </si>
  <si>
    <t>E06000006</t>
  </si>
  <si>
    <t>Halton</t>
  </si>
  <si>
    <t>E06000007</t>
  </si>
  <si>
    <t>Warrington</t>
  </si>
  <si>
    <t>E06000008</t>
  </si>
  <si>
    <t>Blackburn with Darwen</t>
  </si>
  <si>
    <t>E06000009</t>
  </si>
  <si>
    <t>Blackpool</t>
  </si>
  <si>
    <t>E06000010</t>
  </si>
  <si>
    <t>Kingston upon Hull, City of</t>
  </si>
  <si>
    <t>E06000011</t>
  </si>
  <si>
    <t>East Riding of Yorkshire</t>
  </si>
  <si>
    <t>E06000012</t>
  </si>
  <si>
    <t>North East Lincolnshire</t>
  </si>
  <si>
    <t>E06000013</t>
  </si>
  <si>
    <t>North Lincolnshire</t>
  </si>
  <si>
    <t>E06000014</t>
  </si>
  <si>
    <t>York</t>
  </si>
  <si>
    <t>E06000015</t>
  </si>
  <si>
    <t>Derby</t>
  </si>
  <si>
    <t>E06000016</t>
  </si>
  <si>
    <t>Leicester</t>
  </si>
  <si>
    <t>E06000017</t>
  </si>
  <si>
    <t>Rutland</t>
  </si>
  <si>
    <t>E06000018</t>
  </si>
  <si>
    <t>Nottingham</t>
  </si>
  <si>
    <t>E06000019</t>
  </si>
  <si>
    <t>Herefordshire, County of</t>
  </si>
  <si>
    <t>E06000020</t>
  </si>
  <si>
    <t>Telford and Wrekin</t>
  </si>
  <si>
    <t>E06000021</t>
  </si>
  <si>
    <t>Stoke-on-Trent</t>
  </si>
  <si>
    <t>E06000022</t>
  </si>
  <si>
    <t>Bath and North East Somerset</t>
  </si>
  <si>
    <t>E06000023</t>
  </si>
  <si>
    <t>Bristol, City of</t>
  </si>
  <si>
    <t>E06000024</t>
  </si>
  <si>
    <t>North Somerset</t>
  </si>
  <si>
    <t>E06000025</t>
  </si>
  <si>
    <t>South Gloucestershire</t>
  </si>
  <si>
    <t>E06000026</t>
  </si>
  <si>
    <t>Plymouth</t>
  </si>
  <si>
    <t>E06000027</t>
  </si>
  <si>
    <t>Torbay</t>
  </si>
  <si>
    <t>E06000030</t>
  </si>
  <si>
    <t>Swindon</t>
  </si>
  <si>
    <t>E06000031</t>
  </si>
  <si>
    <t>Peterborough</t>
  </si>
  <si>
    <t>E06000032</t>
  </si>
  <si>
    <t>Luton</t>
  </si>
  <si>
    <t>E06000033</t>
  </si>
  <si>
    <t>Southend-on-Sea</t>
  </si>
  <si>
    <t>E06000034</t>
  </si>
  <si>
    <t>Thurrock</t>
  </si>
  <si>
    <t>E06000035</t>
  </si>
  <si>
    <t>Medway</t>
  </si>
  <si>
    <t>E06000036</t>
  </si>
  <si>
    <t>Bracknell Forest</t>
  </si>
  <si>
    <t>E06000037</t>
  </si>
  <si>
    <t>West Berkshire</t>
  </si>
  <si>
    <t>E06000038</t>
  </si>
  <si>
    <t>Reading</t>
  </si>
  <si>
    <t>E06000039</t>
  </si>
  <si>
    <t>Slough</t>
  </si>
  <si>
    <t>E06000040</t>
  </si>
  <si>
    <t>Windsor and Maidenhead</t>
  </si>
  <si>
    <t>E06000041</t>
  </si>
  <si>
    <t>Wokingham</t>
  </si>
  <si>
    <t>E06000042</t>
  </si>
  <si>
    <t>Milton Keynes</t>
  </si>
  <si>
    <t>E06000043</t>
  </si>
  <si>
    <t>Brighton and Hove</t>
  </si>
  <si>
    <t>E06000044</t>
  </si>
  <si>
    <t>Portsmouth</t>
  </si>
  <si>
    <t>E06000045</t>
  </si>
  <si>
    <t>Southampton</t>
  </si>
  <si>
    <t>E06000046</t>
  </si>
  <si>
    <t>Isle of Wight</t>
  </si>
  <si>
    <t>E06000047</t>
  </si>
  <si>
    <t>County Durham</t>
  </si>
  <si>
    <t>E06000049</t>
  </si>
  <si>
    <t>Cheshire East</t>
  </si>
  <si>
    <t>E06000050</t>
  </si>
  <si>
    <t>Cheshire West and Chester</t>
  </si>
  <si>
    <t>E06000051</t>
  </si>
  <si>
    <t>Shropshire</t>
  </si>
  <si>
    <t>E06000052</t>
  </si>
  <si>
    <t>E06000054</t>
  </si>
  <si>
    <t>Wiltshire</t>
  </si>
  <si>
    <t>E06000055</t>
  </si>
  <si>
    <t>Bedford</t>
  </si>
  <si>
    <t>E06000056</t>
  </si>
  <si>
    <t>Central Bedfordshire</t>
  </si>
  <si>
    <t>E06000057</t>
  </si>
  <si>
    <t>Northumberland</t>
  </si>
  <si>
    <t>E06000058</t>
  </si>
  <si>
    <t>Bournemouth, Poole and Christchurch</t>
  </si>
  <si>
    <t>E06000059</t>
  </si>
  <si>
    <t>E06000060</t>
  </si>
  <si>
    <t>Buckinghamshire</t>
  </si>
  <si>
    <t>E06000061</t>
  </si>
  <si>
    <t xml:space="preserve">North Northamptonshire </t>
  </si>
  <si>
    <t>E06000062</t>
  </si>
  <si>
    <t xml:space="preserve">West Northamptonshire </t>
  </si>
  <si>
    <t>E06000063</t>
  </si>
  <si>
    <t xml:space="preserve">Cumberland </t>
  </si>
  <si>
    <t>E06000064</t>
  </si>
  <si>
    <t xml:space="preserve">Westmorland and Furness </t>
  </si>
  <si>
    <t>E06000065</t>
  </si>
  <si>
    <t xml:space="preserve">North Yorkshire </t>
  </si>
  <si>
    <t>E06000066</t>
  </si>
  <si>
    <t xml:space="preserve">Somerset </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</si>
  <si>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</si>
  <si>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</si>
  <si>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</si>
  <si>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</si>
  <si>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</si>
  <si>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</si>
  <si>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</si>
  <si>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</si>
  <si>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</si>
  <si>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</si>
  <si>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</si>
  <si>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</si>
  <si>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</si>
  <si>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</si>
  <si>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</si>
  <si>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</si>
  <si>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</si>
  <si>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</si>
  <si>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</si>
  <si>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</si>
  <si>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</si>
  <si>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</si>
  <si>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</si>
  <si>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</si>
  <si>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</si>
  <si>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</si>
  <si>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</si>
  <si>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</si>
  <si>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</si>
  <si>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</si>
  <si>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E08000016</t>
  </si>
  <si>
    <t>Barnsley</t>
  </si>
  <si>
    <t>E08000017</t>
  </si>
  <si>
    <t>Doncaster</t>
  </si>
  <si>
    <t>E08000018</t>
  </si>
  <si>
    <t>Rotherham</t>
  </si>
  <si>
    <t>E08000019</t>
  </si>
  <si>
    <t>Sheffield</t>
  </si>
  <si>
    <t>E08000021</t>
  </si>
  <si>
    <t>Newcastle upon Tyne</t>
  </si>
  <si>
    <t>E08000022</t>
  </si>
  <si>
    <t>North Tyneside</t>
  </si>
  <si>
    <t>E08000023</t>
  </si>
  <si>
    <t>South Tyneside</t>
  </si>
  <si>
    <t>E08000024</t>
  </si>
  <si>
    <t>Sunderland</t>
  </si>
  <si>
    <t>E08000025</t>
  </si>
  <si>
    <t>Birmingham</t>
  </si>
  <si>
    <t>E08000026</t>
  </si>
  <si>
    <t>Coventry</t>
  </si>
  <si>
    <t>E08000027</t>
  </si>
  <si>
    <t>Dudley</t>
  </si>
  <si>
    <t>E08000028</t>
  </si>
  <si>
    <t>Sandwell</t>
  </si>
  <si>
    <t>E08000029</t>
  </si>
  <si>
    <t>Solihull</t>
  </si>
  <si>
    <t>E08000030</t>
  </si>
  <si>
    <t>Walsall</t>
  </si>
  <si>
    <t>E08000031</t>
  </si>
  <si>
    <t>Wolverhampton</t>
  </si>
  <si>
    <t>E08000032</t>
  </si>
  <si>
    <t>Bradford</t>
  </si>
  <si>
    <t>E08000033</t>
  </si>
  <si>
    <t>Calderdale</t>
  </si>
  <si>
    <t>E08000034</t>
  </si>
  <si>
    <t>Kirklees</t>
  </si>
  <si>
    <t>E08000035</t>
  </si>
  <si>
    <t>Leeds</t>
  </si>
  <si>
    <t>E08000036</t>
  </si>
  <si>
    <t>Wakefield</t>
  </si>
  <si>
    <t>E08000037</t>
  </si>
  <si>
    <t>Gateshead</t>
  </si>
  <si>
    <t>E09000002</t>
  </si>
  <si>
    <t>Barking and Dagenham</t>
  </si>
  <si>
    <t>E09000003</t>
  </si>
  <si>
    <t>Barnet</t>
  </si>
  <si>
    <t>E09000004</t>
  </si>
  <si>
    <t>Bexley</t>
  </si>
  <si>
    <t>E09000005</t>
  </si>
  <si>
    <t>Brent</t>
  </si>
  <si>
    <t>E09000006</t>
  </si>
  <si>
    <t>Bromley</t>
  </si>
  <si>
    <t>E09000007</t>
  </si>
  <si>
    <t>Camden</t>
  </si>
  <si>
    <t>E09000008</t>
  </si>
  <si>
    <t>Croydon</t>
  </si>
  <si>
    <t>E09000009</t>
  </si>
  <si>
    <t>Ealing</t>
  </si>
  <si>
    <t>E09000010</t>
  </si>
  <si>
    <t>Enfield</t>
  </si>
  <si>
    <t>E09000011</t>
  </si>
  <si>
    <t>Greenwich</t>
  </si>
  <si>
    <t>E09000012</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</si>
  <si>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</si>
  <si>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</si>
  <si>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</si>
  <si>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</si>
  <si>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</si>
  <si>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</si>
  <si>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</si>
  <si>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</si>
  <si>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</si>
  <si>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</si>
  <si>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</si>
  <si>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</si>
  <si>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</si>
  <si>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</si>
  <si>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</si>
  <si>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</si>
  <si>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</si>
  <si>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</si>
  <si>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</si>
  <si>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</si>
  <si>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</si>
  <si>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</si>
  <si>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</si>
  <si>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</si>
  <si>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</si>
  <si>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</si>
  <si>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</si>
  <si>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</si>
  <si>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</si>
  <si>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</si>
  <si>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</si>
  <si>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</si>
  <si>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</si>
  <si>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</si>
  <si>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</si>
  <si>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</si>
  <si>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</si>
  <si>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</si>
  <si>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</si>
  <si>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</si>
  <si>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</si>
  <si>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</si>
  <si>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E10000003</t>
  </si>
  <si>
    <t>Cambridgeshire</t>
  </si>
  <si>
    <t>E10000007</t>
  </si>
  <si>
    <t>Derbyshire</t>
  </si>
  <si>
    <t>E10000008</t>
  </si>
  <si>
    <t>E10000011</t>
  </si>
  <si>
    <t>East Sussex</t>
  </si>
  <si>
    <t>E10000012</t>
  </si>
  <si>
    <t>Essex</t>
  </si>
  <si>
    <t>E10000013</t>
  </si>
  <si>
    <t>Gloucestershire</t>
  </si>
  <si>
    <t>E10000014</t>
  </si>
  <si>
    <t>Hampshire</t>
  </si>
  <si>
    <t>E10000015</t>
  </si>
  <si>
    <t>Hertfordshire</t>
  </si>
  <si>
    <t>E10000016</t>
  </si>
  <si>
    <t>Kent</t>
  </si>
  <si>
    <t>E10000017</t>
  </si>
  <si>
    <t>Lancashire</t>
  </si>
  <si>
    <t>E10000018</t>
  </si>
  <si>
    <t>Leicestershire</t>
  </si>
  <si>
    <t>E10000019</t>
  </si>
  <si>
    <t>E10000020</t>
  </si>
  <si>
    <t>Norfolk</t>
  </si>
  <si>
    <t>E10000024</t>
  </si>
  <si>
    <t>Nottinghamshire</t>
  </si>
  <si>
    <t>E10000025</t>
  </si>
  <si>
    <t>Oxfordshire</t>
  </si>
  <si>
    <t>E10000028</t>
  </si>
  <si>
    <t>Staffordshire</t>
  </si>
  <si>
    <t>E10000029</t>
  </si>
  <si>
    <t>Suffolk</t>
  </si>
  <si>
    <t>E10000030</t>
  </si>
  <si>
    <t>Surrey</t>
  </si>
  <si>
    <t>E10000031</t>
  </si>
  <si>
    <t>Warwickshire</t>
  </si>
  <si>
    <t>E10000032</t>
  </si>
  <si>
    <t>West Sussex</t>
  </si>
  <si>
    <t>E10000034</t>
  </si>
  <si>
    <t>Worcestershire</t>
  </si>
  <si>
    <t>Shingrix vaccine uptake for quarter 1 and 2 among routine cohorts by Commissioning Reigon (CR)</t>
  </si>
  <si>
    <t>CR code</t>
  </si>
  <si>
    <t>CR name</t>
  </si>
  <si>
    <t>Y56</t>
  </si>
  <si>
    <t>London</t>
  </si>
  <si>
    <t>Y58</t>
  </si>
  <si>
    <t>South West</t>
  </si>
  <si>
    <t>Y59</t>
  </si>
  <si>
    <t>South East</t>
  </si>
  <si>
    <t>Y60</t>
  </si>
  <si>
    <t>Midlands</t>
  </si>
  <si>
    <t>Y61</t>
  </si>
  <si>
    <t>East of England</t>
  </si>
  <si>
    <t>Y62</t>
  </si>
  <si>
    <t>North West</t>
  </si>
  <si>
    <t>Y63</t>
  </si>
  <si>
    <t>North East and Yorkshire</t>
  </si>
  <si>
    <t xml:space="preserve">Total </t>
  </si>
  <si>
    <t xml:space="preserve">Adults turning 70 years old during quarter 1 (September 2024 to November 2024) and quarter 2 (December 2024 to February 2025) and vaccinated with dose 1 up to 23 April 2025 </t>
  </si>
  <si>
    <t>Vaccine coverage turning 70 in quarter 1 (%)</t>
  </si>
  <si>
    <t>Vaccine coverage turning 70 in quarter 2 (%)</t>
  </si>
  <si>
    <t xml:space="preserve">Cornwall and Isles of Scilly </t>
  </si>
  <si>
    <t>Hackney and City of London</t>
  </si>
  <si>
    <t>Shingrix vaccine uptake for quarter 1 and 2 among routine cohorts by Commissioning Region (CR)</t>
  </si>
  <si>
    <t>Adults turning 70 years old during quarter 1 (September 2024 to November 2024) and quarter 2 (December 2024 to February 2025)</t>
  </si>
  <si>
    <t xml:space="preserve">Adults turning 66 years old during the 2024 to 2025 academic year and vaccinated up to 23 April 2025 </t>
  </si>
  <si>
    <t xml:space="preserve">Number of adults turning 66 </t>
  </si>
  <si>
    <t>Number of adults turning 66 vaccinated with dose 1</t>
  </si>
  <si>
    <t>Vaccine coverage turning 66 with dose 1 (%)</t>
  </si>
  <si>
    <t>Number of adults turning 66 vaccinated with dose 2</t>
  </si>
  <si>
    <t>Vaccine coverage turning 66 with dose 2 (%)</t>
  </si>
  <si>
    <t>Shingrix vaccine coverage for quarter 2 by Intergrated Care Board (ICB)</t>
  </si>
  <si>
    <t xml:space="preserve">Adults turning 71 years old during the 2024 to 2025 academic year and vaccinated up to 23 April 2025 </t>
  </si>
  <si>
    <t xml:space="preserve">Number of adults turning 71 </t>
  </si>
  <si>
    <t>Number of adults turning 71 vaccinated with dose 1</t>
  </si>
  <si>
    <t>Vaccine coverage turning 71 with dose 1 (%)</t>
  </si>
  <si>
    <t>Number of adults turning 71 vaccinated with dose 2</t>
  </si>
  <si>
    <t>Vaccine coverage turning 71 with dose 2 (%)</t>
  </si>
  <si>
    <t>Shingrix vaccine coverage for quarter 2 by Local Authority (LA)</t>
  </si>
  <si>
    <t>Number of adults turning 65 in quarter 2 vaccinated</t>
  </si>
  <si>
    <t>Number of adults turning 65 in quarter 1</t>
  </si>
  <si>
    <t xml:space="preserve">3. The number of registered patients in each Intergrated Care Board (ICB), SubIntergrated Care Board (SUBICB), local authority (LA) and Commissioning Region (CR) by age cohort is based on participating practices only. </t>
  </si>
  <si>
    <t>Shingrix vaccine uptake for quarter 1 and 2 among routine cohorts by SubIntergrated Care Board (SUBICB)</t>
  </si>
  <si>
    <t>Number of adults turning 65 in quarter 2</t>
  </si>
  <si>
    <t>Number of adults turning 65 in quarter 1 vaccinated</t>
  </si>
  <si>
    <t>Number of adults turning 70 in quarter 1</t>
  </si>
  <si>
    <t>Number of adults turning 70 in quarter 1 vaccinated</t>
  </si>
  <si>
    <t>Number of adults turning 70 in quarter 2</t>
  </si>
  <si>
    <t>Number of adults turning 70 in quarter 2 vaccinated</t>
  </si>
  <si>
    <t>Number of adults turning 66</t>
  </si>
  <si>
    <t>Cornwall and Isles of Scilly</t>
  </si>
  <si>
    <t>The local authorities of City of London and Hackney, and Cornwall and Isle of Scilly have been combined.</t>
  </si>
  <si>
    <t>Shingrix vaccine coverage for quarter 2 by Sub-Intergrated Care Board (SUBICB)</t>
  </si>
  <si>
    <t>Shingrix vaccine coverage for quarter 2 by Commissioning Region (CR)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</si>
</sst>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 #,##0&quot; &quot;;&quot;-&quot;* #,##0&quot; &quot;;&quot; &quot;* &quot;-&quot;#&quot; &quot;;&quot; &quot;@&quot; &quot;"/>
    <numFmt numFmtId="165" formatCode="0.0"/>
    <numFmt numFmtId="166" formatCode="&quot; &quot;* #,##0.00&quot; &quot;;&quot;-&quot;* #,##0.00&quot; &quot;;&quot; &quot;* &quot;-&quot;#&quot; &quot;;&quot; &quot;@&quot; &quot;"/>
    <numFmt numFmtId="167" formatCode="&quot; &quot;* #,##0.0&quot; &quot;;&quot;-&quot;* #,##0.0&quot; &quot;;&quot; &quot;* &quot;-&quot;#.0&quot; &quot;;&quot; &quot;@&quot; &quot;"/>
  </numFmts>
  <fonts count="10" x14ac:knownFonts="1">
    <font>
      <sz val="12"/>
      <color rgb="FF000000"/>
      <name val="Arial"/>
      <family val="2"/>
    </font>
    <font>
      <sz val="12"/>
      <color rgb="FF000000"/>
      <name val="Arial"/>
      <family val="2"/>
    </font>
    <font>
      <b/>
      <sz val="16"/>
      <color rgb="FF000000"/>
      <name val="Arial"/>
      <family val="2"/>
    </font>
    <font>
      <b/>
      <sz val="14"/>
      <color rgb="FF000000"/>
      <name val="Arial"/>
      <family val="2"/>
    </font>
    <font>
      <u/>
      <sz val="12"/>
      <color rgb="FF0563C1"/>
      <name val="Arial"/>
      <family val="2"/>
    </font>
    <font>
      <sz val="11"/>
      <color rgb="FF000000"/>
      <name val="Calibri"/>
      <family val="2"/>
    </font>
    <font>
      <sz val="10"/>
      <color rgb="FF000000"/>
      <name val="Arial"/>
      <family val="2"/>
    </font>
    <font>
      <b/>
      <sz val="12"/>
      <color rgb="FF000000"/>
      <name val="Arial"/>
      <family val="2"/>
    </font>
    <font>
      <sz val="8"/>
      <name val="Arial"/>
      <family val="2"/>
    </font>
    <font>
      <b/>
      <sz val="16"/>
      <name val="Arial"/>
      <family val="2"/>
    </font>
  </fonts>
  <fills count="2">
    <fill>
      <patternFill patternType="none"/>
    </fill>
    <fill>
      <patternFill patternType="gray125"/>
    </fill>
  </fills>
  <borders count="1">
    <border>
      <left/>
      <right/>
      <top/>
      <bottom/>
      <diagonal/>
    </border>
  </borders>
  <cellStyleXfs count="6">
    <xf numFmtId="0" fontId="0" fillId="0" borderId="0"/>
    <xf numFmtId="166"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applyNumberFormat="0" applyFont="0" applyBorder="0" applyProtection="0"/>
  </cellStyleXfs>
  <cellXfs count="56">
    <xf numFmtId="0" fontId="0" fillId="0" borderId="0" xfId="0"/>
    <xf numFmtId="0" fontId="2" fillId="0" borderId="0" xfId="2" applyAlignment="1">
      <alignment horizontal="left"/>
    </xf>
    <xf numFmtId="0" fontId="5" fillId="0" borderId="0" xfId="0" applyFont="1" applyAlignment="1">
      <alignment horizontal="left"/>
    </xf>
    <xf numFmtId="0" fontId="5" fillId="0" borderId="0" xfId="0" applyFont="1"/>
    <xf numFmtId="0" fontId="3" fillId="0" borderId="0" xfId="3" applyAlignment="1">
      <alignment horizontal="left"/>
    </xf>
    <xf numFmtId="0" fontId="6" fillId="0" borderId="0" xfId="0" applyFont="1" applyAlignment="1">
      <alignment horizontal="left"/>
    </xf>
    <xf numFmtId="0" fontId="6" fillId="0" borderId="0" xfId="0" applyFont="1"/>
    <xf numFmtId="0" fontId="4" fillId="0" borderId="0" xfId="4" applyAlignment="1">
      <alignment horizontal="left"/>
    </xf>
    <xf numFmtId="0" fontId="4" fillId="0" borderId="0" xfId="0" applyFont="1" applyAlignment="1">
      <alignment horizontal="left"/>
    </xf>
    <xf numFmtId="0" fontId="4" fillId="0" borderId="0" xfId="0" applyFont="1"/>
    <xf numFmtId="0" fontId="0" fillId="0" borderId="0" xfId="0" applyAlignment="1">
      <alignment horizontal="left"/>
    </xf>
    <xf numFmtId="0" fontId="2" fillId="0" borderId="0" xfId="0" applyFont="1"/>
    <xf numFmtId="0" fontId="7" fillId="0" borderId="0" xfId="0" applyFont="1"/>
    <xf numFmtId="0" fontId="3" fillId="0" borderId="0" xfId="3"/>
    <xf numFmtId="0" fontId="3" fillId="0" borderId="0" xfId="0" applyFont="1"/>
    <xf numFmtId="0" fontId="7" fillId="0" borderId="0" xfId="0" applyFont="1" applyAlignment="1">
      <alignment horizontal="right"/>
    </xf>
    <xf numFmtId="3" fontId="0" fillId="0" borderId="0" xfId="0" applyNumberFormat="1"/>
    <xf numFmtId="0" fontId="7" fillId="0" borderId="0" xfId="0" applyFont="1" applyAlignment="1">
      <alignment horizontal="left" wrapText="1"/>
    </xf>
    <xf numFmtId="0" fontId="2" fillId="0" borderId="0" xfId="0" applyFont="1" applyAlignment="1">
      <alignment horizontal="left"/>
    </xf>
    <xf numFmtId="0" fontId="0" fillId="0" borderId="0" xfId="0" applyAlignment="1">
      <alignment wrapText="1"/>
    </xf>
    <xf numFmtId="0" fontId="0" fillId="0" borderId="0" xfId="0" applyAlignment="1">
      <alignment horizontal="left" wrapText="1"/>
    </xf>
    <xf numFmtId="0" fontId="7" fillId="0" borderId="0" xfId="0" applyFont="1" applyAlignment="1">
      <alignment horizontal="right" vertical="top"/>
    </xf>
    <xf numFmtId="0" fontId="7" fillId="0" borderId="0" xfId="0" applyFont="1" applyAlignment="1">
      <alignment horizontal="right" vertical="top" wrapText="1"/>
    </xf>
    <xf numFmtId="0" fontId="7" fillId="0" borderId="0" xfId="0" applyFont="1" applyAlignment="1">
      <alignment horizontal="left" vertical="top"/>
    </xf>
    <xf numFmtId="0" fontId="9" fillId="0" borderId="0" xfId="0" applyFont="1" applyAlignment="1">
      <alignment horizontal="left" vertical="top"/>
    </xf>
    <xf numFmtId="0" fontId="2" fillId="0" borderId="0" xfId="0" applyFont="1" applyAlignment="1">
      <alignment vertical="top"/>
    </xf>
    <xf numFmtId="0" fontId="0" fillId="0" borderId="0" xfId="0" applyAlignment="1">
      <alignment vertical="top"/>
    </xf>
    <xf numFmtId="0" fontId="2" fillId="0" borderId="0" xfId="2" applyAlignment="1">
      <alignment horizontal="left" vertical="top"/>
    </xf>
    <xf numFmtId="0" fontId="2" fillId="0" borderId="0" xfId="0" applyFont="1" applyAlignment="1">
      <alignment horizontal="left" vertical="top"/>
    </xf>
    <xf numFmtId="0" fontId="0" fillId="0" borderId="0" xfId="0" applyAlignment="1">
      <alignment horizontal="left" vertical="top"/>
    </xf>
    <xf numFmtId="0" fontId="3" fillId="0" borderId="0" xfId="3" applyAlignment="1">
      <alignment horizontal="left" vertical="top"/>
    </xf>
    <xf numFmtId="0" fontId="3" fillId="0" borderId="0" xfId="0" applyFont="1" applyAlignment="1">
      <alignment horizontal="left" vertical="top"/>
    </xf>
    <xf numFmtId="165" fontId="0" fillId="0" borderId="0" xfId="0" applyNumberFormat="1" applyAlignment="1">
      <alignment horizontal="left" vertical="top"/>
    </xf>
    <xf numFmtId="3" fontId="0" fillId="0" borderId="0" xfId="0" applyNumberFormat="1" applyAlignment="1">
      <alignment horizontal="left" vertical="top"/>
    </xf>
    <xf numFmtId="165" fontId="7" fillId="0" borderId="0" xfId="0" applyNumberFormat="1" applyFont="1" applyAlignment="1">
      <alignment horizontal="left" vertical="top"/>
    </xf>
    <xf numFmtId="0" fontId="0" fillId="0" borderId="0" xfId="0" applyFill="1" applyAlignment="1">
      <alignment horizontal="left" vertical="top"/>
    </xf>
    <xf numFmtId="3" fontId="0" fillId="0" borderId="0" xfId="0" applyNumberFormat="1" applyFill="1" applyAlignment="1">
      <alignment horizontal="left" vertical="top"/>
    </xf>
    <xf numFmtId="0" fontId="3" fillId="0" borderId="0" xfId="2" applyFont="1" applyAlignment="1">
      <alignment horizontal="left" vertical="top"/>
    </xf>
    <xf numFmtId="0" fontId="2" fillId="0" borderId="0" xfId="0" applyFont="1" applyAlignment="1">
      <alignment horizontal="right" vertical="top"/>
    </xf>
    <xf numFmtId="0" fontId="0" fillId="0" borderId="0" xfId="0" applyAlignment="1">
      <alignment horizontal="right" vertical="top"/>
    </xf>
    <xf numFmtId="0" fontId="3" fillId="0" borderId="0" xfId="0" applyFont="1" applyAlignment="1">
      <alignment horizontal="right"/>
    </xf>
    <xf numFmtId="0" fontId="0" fillId="0" borderId="0" xfId="0" applyAlignment="1">
      <alignment horizontal="right"/>
    </xf>
    <xf numFmtId="164" fontId="0" fillId="0" borderId="0" xfId="1" applyNumberFormat="1" applyFont="1" applyAlignment="1">
      <alignment horizontal="right"/>
    </xf>
    <xf numFmtId="165" fontId="0" fillId="0" borderId="0" xfId="0" applyNumberFormat="1" applyAlignment="1">
      <alignment horizontal="right"/>
    </xf>
    <xf numFmtId="164" fontId="7" fillId="0" borderId="0" xfId="1" applyNumberFormat="1" applyFont="1" applyAlignment="1">
      <alignment horizontal="right"/>
    </xf>
    <xf numFmtId="165" fontId="7" fillId="0" borderId="0" xfId="0" applyNumberFormat="1" applyFont="1" applyAlignment="1">
      <alignment horizontal="right"/>
    </xf>
    <xf numFmtId="3" fontId="0" fillId="0" borderId="0" xfId="0" applyNumberFormat="1" applyAlignment="1">
      <alignment horizontal="right"/>
    </xf>
    <xf numFmtId="0" fontId="3" fillId="0" borderId="0" xfId="0" applyFont="1" applyAlignment="1">
      <alignment horizontal="right" vertical="top"/>
    </xf>
    <xf numFmtId="164" fontId="0" fillId="0" borderId="0" xfId="1" applyNumberFormat="1" applyFont="1" applyAlignment="1">
      <alignment horizontal="right" vertical="top"/>
    </xf>
    <xf numFmtId="165" fontId="0" fillId="0" borderId="0" xfId="0" applyNumberFormat="1" applyAlignment="1">
      <alignment horizontal="right" vertical="top"/>
    </xf>
    <xf numFmtId="164" fontId="7" fillId="0" borderId="0" xfId="1" applyNumberFormat="1" applyFont="1" applyAlignment="1">
      <alignment horizontal="right" vertical="top"/>
    </xf>
    <xf numFmtId="165" fontId="7" fillId="0" borderId="0" xfId="0" applyNumberFormat="1" applyFont="1" applyAlignment="1">
      <alignment horizontal="right" vertical="top"/>
    </xf>
    <xf numFmtId="3" fontId="0" fillId="0" borderId="0" xfId="0" applyNumberFormat="1" applyAlignment="1">
      <alignment horizontal="right" vertical="top"/>
    </xf>
    <xf numFmtId="167" fontId="7" fillId="0" borderId="0" xfId="1" applyNumberFormat="1" applyFont="1" applyAlignment="1">
      <alignment horizontal="right" vertical="top"/>
    </xf>
    <xf numFmtId="164" fontId="0" fillId="0" borderId="0" xfId="1" applyNumberFormat="1" applyFont="1" applyFill="1" applyAlignment="1">
      <alignment horizontal="right" vertical="top"/>
    </xf>
    <xf numFmtId="165" fontId="0" fillId="0" borderId="0" xfId="0" applyNumberFormat="1" applyFill="1" applyAlignment="1">
      <alignment horizontal="right" vertical="top"/>
    </xf>
  </cellXfs>
  <cellStyles count="6">
    <cellStyle name="Comma" xfId="1" builtinId="3" customBuiltin="1"/>
    <cellStyle name="Heading 1 2" xfId="2" xr:uid="{00000000-0005-0000-0000-000001000000}"/>
    <cellStyle name="Heading 2 2" xfId="3" xr:uid="{00000000-0005-0000-0000-000002000000}"/>
    <cellStyle name="Hyperlink" xfId="4" xr:uid="{00000000-0005-0000-0000-000003000000}"/>
    <cellStyle name="Normal" xfId="0" builtinId="0" customBuiltin="1"/>
    <cellStyle name="Normal 2" xfId="5" xr:uid="{00000000-0005-0000-0000-000005000000}"/>
  </cellStyles>
  <dxfs count="151">
    <dxf>
      <numFmt numFmtId="165" formatCode="0.0"/>
      <alignment horizontal="right" vertical="top" textRotation="0" indent="0" justifyLastLine="0" shrinkToFit="0" readingOrder="0"/>
    </dxf>
    <dxf>
      <alignment horizontal="righ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alignment horizontal="righ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alignment horizontal="righ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alignment horizontal="righ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0" formatCode="General"/>
      <alignment horizontal="right" vertical="top" textRotation="0" indent="0" justifyLastLine="0" shrinkToFit="0" readingOrder="0"/>
    </dxf>
    <dxf>
      <alignment horizontal="righ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alignment horizontal="righ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alignment horizontal="righ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alignment horizontal="righ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0" formatCode="General"/>
      <alignment horizontal="right" vertical="top" textRotation="0" indent="0" justifyLastLine="0" shrinkToFit="0" readingOrder="0"/>
    </dxf>
    <dxf>
      <alignment horizontal="righ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alignment horizontal="right" vertical="top" textRotation="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0" formatCode="General"/>
      <alignment horizontal="right" vertical="top" textRotation="0" indent="0" justifyLastLine="0" shrinkToFit="0" readingOrder="0"/>
    </dxf>
    <dxf>
      <alignment horizontal="right" vertical="top" textRotation="0" indent="0" justifyLastLine="0" shrinkToFit="0" readingOrder="0"/>
    </dxf>
    <dxf>
      <numFmt numFmtId="165" formatCode="0.0"/>
      <alignment horizontal="right" vertical="top" textRotation="0" indent="0" justifyLastLine="0" shrinkToFit="0" readingOrder="0"/>
    </dxf>
    <dxf>
      <alignment horizontal="right" vertical="top" textRotation="0" indent="0" justifyLastLine="0" shrinkToFit="0" readingOrder="0"/>
    </dxf>
    <dxf>
      <alignment horizontal="righ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
      <numFmt numFmtId="165" formatCode="0.0"/>
      <alignment horizontal="right" vertical="top" textRotation="0" wrapText="0" indent="0" justifyLastLine="0" shrinkToFit="0" readingOrder="0"/>
    </dxf>
    <dxf>
      <numFmt numFmtId="0" formatCode="General"/>
      <alignment horizontal="right" vertical="top" textRotation="0" wrapText="0" indent="0" justifyLastLine="0" shrinkToFit="0" readingOrder="0"/>
    </dxf>
    <dxf>
      <alignment horizontal="righ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5" formatCode="0.0"/>
      <alignment horizontal="right" vertical="top" textRotation="0" wrapText="0" indent="0" justifyLastLine="0" shrinkToFit="0" readingOrder="0"/>
    </dxf>
    <dxf>
      <numFmt numFmtId="0" formatCode="General"/>
      <alignment horizontal="right" vertical="top" textRotation="0" wrapText="0" indent="0" justifyLastLine="0" shrinkToFit="0" readingOrder="0"/>
    </dxf>
    <dxf>
      <alignment horizontal="righ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numFmt numFmtId="165" formatCode="0.0"/>
      <alignment horizontal="right" vertical="top" textRotation="0" wrapText="0" indent="0" justifyLastLine="0" shrinkToFit="0" readingOrder="0"/>
    </dxf>
    <dxf>
      <alignment horizontal="right" vertical="top" textRotation="0" wrapText="0" indent="0" justifyLastLine="0" shrinkToFit="0" readingOrder="0"/>
    </dxf>
    <dxf>
      <alignment horizontal="righ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165" formatCode="0.0"/>
      <alignment horizontal="right" textRotation="0" wrapText="0" indent="0" justifyLastLine="0" shrinkToFit="0" readingOrder="0"/>
    </dxf>
    <dxf>
      <alignment horizontal="right" textRotation="0" wrapText="0" indent="0" justifyLastLine="0" shrinkToFit="0" readingOrder="0"/>
    </dxf>
    <dxf>
      <alignment horizontal="right" textRotation="0" wrapText="0" indent="0" justifyLastLine="0" shrinkToFit="0" readingOrder="0"/>
    </dxf>
    <dxf>
      <alignment horizontal="left" vertical="bottom" textRotation="0" wrapText="1"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2"/>
        <color rgb="FF000000"/>
        <name val="Arial"/>
        <family val="2"/>
        <scheme val="none"/>
      </font>
      <alignment horizontal="left" vertical="bottom"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2"/>
        <color rgb="FF000000"/>
        <name val="Arial"/>
        <family val="2"/>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8B443D6-3DFC-41E2-9777-263D69FCE340}" name="Birth_Cohort_Uptake" displayName="Birth_Cohort_Uptake" ref="A3:C7" totalsRowShown="0" headerRowDxfId="150" dataDxfId="149">
  <tableColumns count="3">
    <tableColumn id="1" xr3:uid="{0B3D36FF-5A69-4DBB-BA64-E0E1644A729F}" name="Eligibility" dataDxfId="148"/>
    <tableColumn id="2" xr3:uid="{5FBCB59C-1732-4BCD-88FE-286A282F2B3D}" name="Birth date range" dataDxfId="147"/>
    <tableColumn id="3" xr3:uid="{528842AC-EBD4-4367-AEEA-6645B5DF8761}" name="Period first eligible for Shingrix vaccine" dataDxfId="14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E64F225-A21E-4286-92BB-FDFF37541C17}" name="uptake_in_those_aged_70_by_ccg11101617" displayName="uptake_in_those_aged_70_by_ccg11101617" ref="A4:H111" totalsRowShown="0" headerRowDxfId="81" dataDxfId="80">
  <tableColumns count="8">
    <tableColumn id="1" xr3:uid="{31342AAC-C399-48BC-9B3D-23961D267950}" name="CR code" dataDxfId="79"/>
    <tableColumn id="2" xr3:uid="{DD3DCC23-A443-495D-8BFB-75D65B7754AE}" name="CR name" dataDxfId="78"/>
    <tableColumn id="3" xr3:uid="{1B48E2C4-D4F3-4E50-9C62-35C923042294}" name="Number of adults turning 70 in quarter 1" dataDxfId="77"/>
    <tableColumn id="4" xr3:uid="{4865307F-A7F0-48E3-A6A1-62721BAAEA75}" name="Number of adults turning 70 in quarter 1 vaccinated" dataDxfId="76"/>
    <tableColumn id="5" xr3:uid="{1FEB5D06-9BF2-4C46-8F50-83287503FA4C}" name="Vaccine coverage turning 70 in quarter 1 (%)" dataDxfId="75">
      <calculatedColumnFormula>uptake_in_those_aged_70_by_ccg11101617[[#This Row],[Number of adults turning 70 in quarter 1 vaccinated]]/uptake_in_those_aged_70_by_ccg11101617[[#This Row],[Number of adults turning 70 in quarter 1]]*100</calculatedColumnFormula>
    </tableColumn>
    <tableColumn id="6" xr3:uid="{DAB23B9D-F426-43D9-B24A-4C0635D62C3A}" name="Number of adults turning 70 in quarter 2" dataDxfId="74"/>
    <tableColumn id="7" xr3:uid="{145E6546-5E21-41CB-8F94-8503D2A1B755}" name="Number of adults turning 70 in quarter 2 vaccinated" dataDxfId="73"/>
    <tableColumn id="8" xr3:uid="{D2DC236D-FEE9-4519-8DE4-C62328A13A5B}" name="Vaccine coverage turning 70 in quarter 2 (%)" dataDxfId="72">
      <calculatedColumnFormula>uptake_in_those_aged_70_by_ccg11101617[[#This Row],[Number of adults turning 70 in quarter 2 vaccinated]]/uptake_in_those_aged_70_by_ccg11101617[[#This Row],[Number of adults turning 70 in quarter 2]]*100</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DCB441B-1E5C-442C-B453-54F4F80633A2}" name="uptake_in_those_aged_70_by_ccg1110" displayName="uptake_in_those_aged_70_by_ccg1110" ref="A4:G111" totalsRowShown="0" headerRowDxfId="71" dataDxfId="70">
  <tableColumns count="7">
    <tableColumn id="1" xr3:uid="{7F3657FF-89DA-4CDE-8406-57B8C256D302}" name="SUBICB code" dataDxfId="69"/>
    <tableColumn id="2" xr3:uid="{71076DA5-6037-42A3-B3AF-FF3FE8F8A085}" name="SUBICB name" dataDxfId="68"/>
    <tableColumn id="3" xr3:uid="{CD486E1C-1A25-4C46-9303-6B21BB37A3C0}" name="Number of adults turning 66" dataDxfId="67"/>
    <tableColumn id="4" xr3:uid="{8AA90541-9A60-42AE-8918-731B4A70D0C8}" name="Number of adults turning 66 vaccinated with dose 1" dataDxfId="66"/>
    <tableColumn id="5" xr3:uid="{C5B7F675-FA49-479B-9A25-4A674E9B8FC1}" name="Vaccine coverage turning 66 with dose 1 (%)" dataDxfId="65">
      <calculatedColumnFormula>uptake_in_those_aged_70_by_ccg1110[[#This Row],[Number of adults turning 66 vaccinated with dose 1]]/uptake_in_those_aged_70_by_ccg1110[[#This Row],[Number of adults turning 66]]*100</calculatedColumnFormula>
    </tableColumn>
    <tableColumn id="6" xr3:uid="{232D3766-C7E9-45F4-9DD3-3BC46807BB7D}" name="Number of adults turning 66 vaccinated with dose 2" dataDxfId="64"/>
    <tableColumn id="7" xr3:uid="{24221261-320F-460A-9D41-A6BDBC156268}" name="Vaccine coverage turning 66 with dose 2 (%)" dataDxfId="63">
      <calculatedColumnFormula>uptake_in_those_aged_70_by_ccg1110[[#This Row],[Number of adults turning 66 vaccinated with dose 2]]/uptake_in_those_aged_70_by_ccg1110[[#This Row],[Number of adults turning 66]]*100</calculatedColumnFormula>
    </tableColumn>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F9B488C-C9E6-478C-B5D6-AB5FB5065748}" name="uptake_in_those_aged_70_by_ccg98" displayName="uptake_in_those_aged_70_by_ccg98" ref="A4:G111" totalsRowShown="0" headerRowDxfId="62" dataDxfId="61">
  <tableColumns count="7">
    <tableColumn id="1" xr3:uid="{1A4CA1D2-E435-4166-B067-1CA3DFD02409}" name="ICB code" dataDxfId="60"/>
    <tableColumn id="2" xr3:uid="{AC247EED-CBF0-47D1-A6A8-BFB853A0DB78}" name="ICB name" dataDxfId="59"/>
    <tableColumn id="3" xr3:uid="{69FDDE6F-6051-4B60-9C81-A25E351154E8}" name="Number of adults turning 66 " dataDxfId="58"/>
    <tableColumn id="4" xr3:uid="{16D39C5B-C38D-4BA4-88B2-96221D482E52}" name="Number of adults turning 66 vaccinated with dose 1" dataDxfId="57"/>
    <tableColumn id="5" xr3:uid="{3C502DF0-57F7-4BFF-86CF-31FFA9785C75}" name="Vaccine coverage turning 66 with dose 1 (%)" dataDxfId="56">
      <calculatedColumnFormula>uptake_in_those_aged_70_by_ccg98[[#This Row],[Number of adults turning 66 vaccinated with dose 1]]/uptake_in_those_aged_70_by_ccg98[[#This Row],[Number of adults turning 66 ]]*100</calculatedColumnFormula>
    </tableColumn>
    <tableColumn id="6" xr3:uid="{06A6C261-9CF9-4E9B-980F-16E6234EC8D0}" name="Number of adults turning 66 vaccinated with dose 2" dataDxfId="55"/>
    <tableColumn id="7" xr3:uid="{DD6509FD-ACB3-4EF7-9D51-B04D15149D09}" name="Vaccine coverage turning 66 with dose 2 (%)" dataDxfId="54">
      <calculatedColumnFormula>uptake_in_those_aged_70_by_ccg98[[#This Row],[Number of adults turning 66 vaccinated with dose 2]]/uptake_in_those_aged_70_by_ccg98[[#This Row],[Number of adults turning 66 ]]*100</calculatedColumnFormula>
    </tableColumn>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37B7E78-69CC-4E5D-A4C7-25D458FE48EA}" name="uptake_in_those_aged_70_by_la13" displayName="uptake_in_those_aged_70_by_la13" ref="A5:G157" totalsRowShown="0" headerRowDxfId="53" dataDxfId="52">
  <tableColumns count="7">
    <tableColumn id="1" xr3:uid="{02B95769-B7BB-4F17-AB3B-F2CF2B071C12}" name="Local authority code" dataDxfId="51"/>
    <tableColumn id="2" xr3:uid="{097407AB-139B-4941-8F6D-A79848C8D8C9}" name="Local authority name" dataDxfId="50"/>
    <tableColumn id="3" xr3:uid="{1FE301E3-7269-495B-8D2A-3CF447679853}" name="Number of adults turning 66 " dataDxfId="49"/>
    <tableColumn id="4" xr3:uid="{4764BC2D-5E07-4C2E-9856-84B3A42F63AA}" name="Number of adults turning 66 vaccinated with dose 1" dataDxfId="48"/>
    <tableColumn id="5" xr3:uid="{0DA25739-09A2-4C34-B5A0-126FD4D14DB2}" name="Vaccine coverage turning 66 with dose 1 (%)" dataDxfId="47">
      <calculatedColumnFormula>uptake_in_those_aged_70_by_la13[[#This Row],[Number of adults turning 66 vaccinated with dose 1]]/uptake_in_those_aged_70_by_la13[[#This Row],[Number of adults turning 66 ]]*100</calculatedColumnFormula>
    </tableColumn>
    <tableColumn id="6" xr3:uid="{09C07D54-4FD7-49AA-91E6-41B3E4715210}" name="Number of adults turning 66 vaccinated with dose 2" dataDxfId="46"/>
    <tableColumn id="7" xr3:uid="{63EDEE1D-A2D4-484D-8FA8-EA7FCE7DE058}" name="Vaccine coverage turning 66 with dose 2 (%)" dataDxfId="45">
      <calculatedColumnFormula>uptake_in_those_aged_70_by_la13[[#This Row],[Number of adults turning 66 vaccinated with dose 2]]/uptake_in_those_aged_70_by_la13[[#This Row],[Number of adults turning 66 ]]*100</calculatedColumnFormula>
    </tableColumn>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9A690AF-0409-43CF-BD5B-4907A13D42D2}" name="uptake_in_those_aged_70_by_ccg1110111415" displayName="uptake_in_those_aged_70_by_ccg1110111415" ref="A5:G112" totalsRowShown="0" headerRowDxfId="44" dataDxfId="43">
  <tableColumns count="7">
    <tableColumn id="1" xr3:uid="{46903D50-56D9-4A0E-93B1-A1DDEB73A17B}" name="CR code" dataDxfId="42"/>
    <tableColumn id="2" xr3:uid="{E28E8880-B4A1-41E3-B174-D2E7D32EE7FA}" name="CR name" dataDxfId="41"/>
    <tableColumn id="3" xr3:uid="{7A7900F9-0330-42F6-BFD4-2E1030F22646}" name="Number of adults turning 66 " dataDxfId="40"/>
    <tableColumn id="4" xr3:uid="{AC370893-CE35-4B88-8D09-297A2DD85E43}" name="Number of adults turning 66 vaccinated with dose 1" dataDxfId="39"/>
    <tableColumn id="5" xr3:uid="{0098DF72-123E-4F44-AA8C-1C565E7E65E6}" name="Vaccine coverage turning 66 with dose 1 (%)" dataDxfId="38">
      <calculatedColumnFormula>uptake_in_those_aged_70_by_ccg1110111415[[#This Row],[Number of adults turning 66 vaccinated with dose 1]]/uptake_in_those_aged_70_by_ccg1110111415[[#This Row],[Number of adults turning 66 ]]*100</calculatedColumnFormula>
    </tableColumn>
    <tableColumn id="6" xr3:uid="{412BD005-AD62-4CD5-8E86-0EAA95C64707}" name="Number of adults turning 66 vaccinated with dose 2" dataDxfId="37"/>
    <tableColumn id="7" xr3:uid="{CAE0A32B-6EB2-494E-BE22-8C9335089805}" name="Vaccine coverage turning 66 with dose 2 (%)" dataDxfId="36">
      <calculatedColumnFormula>uptake_in_those_aged_70_by_ccg1110111415[[#This Row],[Number of adults turning 66 vaccinated with dose 2]]/uptake_in_those_aged_70_by_ccg1110111415[[#This Row],[Number of adults turning 66 ]]*100</calculatedColumnFormula>
    </tableColumn>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A2C064D-7827-41E3-81EE-9AFA1FD3D330}" name="uptake_in_those_aged_70_by_ccg111011" displayName="uptake_in_those_aged_70_by_ccg111011" ref="A4:G111" totalsRowShown="0" headerRowDxfId="35" dataDxfId="34">
  <tableColumns count="7">
    <tableColumn id="1" xr3:uid="{E5141885-29B7-4AFC-92BC-66AE3D809547}" name="SUBICB code" dataDxfId="33"/>
    <tableColumn id="2" xr3:uid="{B1B42FAE-876B-47D4-AAFA-BC870D62CF98}" name="SUBICB name" dataDxfId="32"/>
    <tableColumn id="3" xr3:uid="{936CE06A-C5FD-478E-A711-5BC8E849BB24}" name="Number of adults turning 71 " dataDxfId="31"/>
    <tableColumn id="4" xr3:uid="{BEF9EC6A-5C46-4937-BA3E-668E8148B056}" name="Number of adults turning 71 vaccinated with dose 1" dataDxfId="30"/>
    <tableColumn id="5" xr3:uid="{00983237-FBFD-4744-BED0-C695AD24E014}" name="Vaccine coverage turning 71 with dose 1 (%)" dataDxfId="29">
      <calculatedColumnFormula>uptake_in_those_aged_70_by_ccg111011[[#This Row],[Number of adults turning 71 vaccinated with dose 1]]/uptake_in_those_aged_70_by_ccg111011[[#This Row],[Number of adults turning 71 ]]*100</calculatedColumnFormula>
    </tableColumn>
    <tableColumn id="6" xr3:uid="{31B6ADCD-658E-4277-8AFE-374105DF4650}" name="Number of adults turning 71 vaccinated with dose 2" dataDxfId="28"/>
    <tableColumn id="7" xr3:uid="{D58D9F20-1F2E-4929-8F99-C13B36E2B7C8}" name="Vaccine coverage turning 71 with dose 2 (%)" dataDxfId="27">
      <calculatedColumnFormula>uptake_in_those_aged_70_by_ccg111011[[#This Row],[Number of adults turning 71 vaccinated with dose 2]]/uptake_in_those_aged_70_by_ccg111011[[#This Row],[Number of adults turning 71 ]]*100</calculatedColumnFormula>
    </tableColumn>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19ED733-A747-4D2F-A2FF-07AA6558F22A}" name="uptake_in_those_aged_70_by_ccg989" displayName="uptake_in_those_aged_70_by_ccg989" ref="A4:G111" totalsRowShown="0" headerRowDxfId="26" dataDxfId="25">
  <tableColumns count="7">
    <tableColumn id="1" xr3:uid="{89CC4576-FA15-4516-8C69-36DD740CC0C9}" name="ICB code" dataDxfId="24"/>
    <tableColumn id="2" xr3:uid="{FC0CB2AF-5749-4B64-BC2F-6C0D034767D4}" name="ICB name" dataDxfId="23"/>
    <tableColumn id="3" xr3:uid="{BDE08108-901E-4012-BED6-E3986E7E1D12}" name="Number of adults turning 71 " dataDxfId="22"/>
    <tableColumn id="4" xr3:uid="{F70D2CE4-8D8C-4FBA-B17D-B0F4306AA9CF}" name="Number of adults turning 71 vaccinated with dose 1" dataDxfId="21"/>
    <tableColumn id="5" xr3:uid="{5C4F4C52-743A-425D-92E9-91CD92EA5913}" name="Vaccine coverage turning 71 with dose 1 (%)" dataDxfId="20">
      <calculatedColumnFormula>uptake_in_those_aged_70_by_ccg989[[#This Row],[Number of adults turning 71 vaccinated with dose 1]]/uptake_in_those_aged_70_by_ccg989[[#This Row],[Number of adults turning 71 ]]*100</calculatedColumnFormula>
    </tableColumn>
    <tableColumn id="6" xr3:uid="{1BFFA9D4-82C6-46B2-9858-DD0D1D9952B3}" name="Number of adults turning 71 vaccinated with dose 2" dataDxfId="19"/>
    <tableColumn id="7" xr3:uid="{8AF0412E-AE4B-4F34-8BBF-6ED1CE4E6108}" name="Vaccine coverage turning 71 with dose 2 (%)" dataDxfId="18">
      <calculatedColumnFormula>uptake_in_those_aged_70_by_ccg989[[#This Row],[Number of adults turning 71 vaccinated with dose 2]]/uptake_in_those_aged_70_by_ccg989[[#This Row],[Number of adults turning 71 ]]*100</calculatedColumnFormula>
    </tableColumn>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8A51987-FA93-42C1-81EA-8241A49E3007}" name="uptake_in_those_aged_70_by_la1313" displayName="uptake_in_those_aged_70_by_la1313" ref="A5:G157" totalsRowShown="0" headerRowDxfId="17" dataDxfId="16">
  <tableColumns count="7">
    <tableColumn id="1" xr3:uid="{E88ADE15-1423-49BC-98EC-30609ED885E7}" name="Local authority code" dataDxfId="15"/>
    <tableColumn id="2" xr3:uid="{E194CCF7-986C-488D-B1CF-0F879F834094}" name="Local authority name" dataDxfId="14"/>
    <tableColumn id="3" xr3:uid="{CB092B1E-4F9A-48E0-A327-0A497B72EC11}" name="Number of adults turning 71 " dataDxfId="13"/>
    <tableColumn id="4" xr3:uid="{BD041533-6C37-4923-A070-EEE5DF0612EA}" name="Number of adults turning 71 vaccinated with dose 1" dataDxfId="12"/>
    <tableColumn id="5" xr3:uid="{CBB397DA-0E4F-4E89-949D-166A72F60A1E}" name="Vaccine coverage turning 71 with dose 1 (%)" dataDxfId="11">
      <calculatedColumnFormula>uptake_in_those_aged_70_by_la1313[[#This Row],[Number of adults turning 71 vaccinated with dose 1]]/uptake_in_those_aged_70_by_la1313[[#This Row],[Number of adults turning 71 ]]*100</calculatedColumnFormula>
    </tableColumn>
    <tableColumn id="6" xr3:uid="{D9767D43-A6DE-4021-80BA-91D4DC290938}" name="Number of adults turning 71 vaccinated with dose 2" dataDxfId="10"/>
    <tableColumn id="7" xr3:uid="{921931C6-187F-4616-A309-21535882E023}" name="Vaccine coverage turning 71 with dose 2 (%)" dataDxfId="9">
      <calculatedColumnFormula>uptake_in_those_aged_70_by_la1313[[#This Row],[Number of adults turning 71 vaccinated with dose 2]]/uptake_in_those_aged_70_by_la1313[[#This Row],[Number of adults turning 71 ]]*100</calculatedColumnFormula>
    </tableColumn>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C286F8F-58FB-42A5-B9D9-D700718586DE}" name="uptake_in_those_aged_70_by_ccg11101114" displayName="uptake_in_those_aged_70_by_ccg11101114" ref="A4:G111" totalsRowShown="0" headerRowDxfId="8" dataDxfId="7">
  <tableColumns count="7">
    <tableColumn id="1" xr3:uid="{E9C2BA07-7887-4EF0-958B-048693CC28B7}" name="CR code" dataDxfId="6"/>
    <tableColumn id="2" xr3:uid="{1BA8F718-1AA7-4D57-B748-8BDDC66653B1}" name="CR name" dataDxfId="5"/>
    <tableColumn id="3" xr3:uid="{03BD5106-1611-44D5-A5C2-41030A53A229}" name="Number of adults turning 71 " dataDxfId="4"/>
    <tableColumn id="4" xr3:uid="{818120C7-81A8-46AB-89BA-BEE797E5292B}" name="Number of adults turning 71 vaccinated with dose 1" dataDxfId="3"/>
    <tableColumn id="5" xr3:uid="{64EF8AD0-6982-481E-8FB5-DDC2E509C12C}" name="Vaccine coverage turning 71 with dose 1 (%)" dataDxfId="2">
      <calculatedColumnFormula>uptake_in_those_aged_70_by_ccg11101114[[#This Row],[Number of adults turning 71 vaccinated with dose 1]]/uptake_in_those_aged_70_by_ccg11101114[[#This Row],[Number of adults turning 71 ]]*100</calculatedColumnFormula>
    </tableColumn>
    <tableColumn id="6" xr3:uid="{9595F00F-DD49-4493-AFBC-B9CAD0AFEA7B}" name="Number of adults turning 71 vaccinated with dose 2" dataDxfId="1"/>
    <tableColumn id="7" xr3:uid="{24530927-80D5-48A0-9EE5-BB41B48B4E72}" name="Vaccine coverage turning 71 with dose 2 (%)" dataDxfId="0">
      <calculatedColumnFormula>uptake_in_those_aged_70_by_ccg11101114[[#This Row],[Number of adults turning 71 vaccinated with dose 2]]/uptake_in_those_aged_70_by_ccg11101114[[#This Row],[Number of adults turning 71 ]]*100</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C9EE272-D848-4F34-9C81-59FB38ADA19E}" name="Birth_Cohorts_Coverage" displayName="Birth_Cohorts_Coverage" ref="A3:C5" totalsRowShown="0" headerRowDxfId="145">
  <tableColumns count="3">
    <tableColumn id="1" xr3:uid="{3C6AEDB6-44CE-4B27-AEF7-71B10CFE5F6A}" name="Age turned from September 2024 to August 2025" dataDxfId="144"/>
    <tableColumn id="2" xr3:uid="{8E930314-73F7-447F-9344-37BD440077EE}" name="Birth date range" dataDxfId="143"/>
    <tableColumn id="3" xr3:uid="{EE0603DD-D2FB-4021-AC22-EB5F04A14FB9}" name="Period first eligible for Shingrix vaccine" dataDxfId="14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AAA591-5260-4A6C-BC9A-F53A9AA76941}" name="uptake_in_those_aged_70_by_ccg" displayName="uptake_in_those_aged_70_by_ccg" ref="A4:E111" totalsRowShown="0">
  <tableColumns count="5">
    <tableColumn id="1" xr3:uid="{EBCAC9B0-8E90-4F41-AB85-A9D005D3B39A}" name="SUBICB code"/>
    <tableColumn id="2" xr3:uid="{533DE844-0B83-4DF8-8B7B-C56433275EC4}" name="SUBICB name"/>
    <tableColumn id="3" xr3:uid="{613C4ED8-BDEB-47D0-AC17-3B2CC3A4F3E0}" name="Number of adults turning 65 in quarter 1" dataDxfId="141"/>
    <tableColumn id="4" xr3:uid="{39748768-AB00-4BA8-ACF9-34076BFCF656}" name="Number of adults turning 65 in quarter 1 vaccinated" dataDxfId="140"/>
    <tableColumn id="5" xr3:uid="{3B8203D9-63C4-4777-A59C-A1C633B94174}" name="Vaccine coverage turning 65 in quarter 1 (%)" dataDxfId="139">
      <calculatedColumnFormula>uptake_in_those_aged_70_by_ccg[[#This Row],[Number of adults turning 65 in quarter 1 vaccinated]]/uptake_in_those_aged_70_by_ccg[[#This Row],[Number of adults turning 65 in quarter 1]]*100</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uptake_in_those_aged_70_by_ccg9" displayName="uptake_in_those_aged_70_by_ccg9" ref="A4:H111" totalsRowShown="0" headerRowDxfId="138" dataDxfId="137">
  <autoFilter ref="A4:H111" xr:uid="{00000000-000C-0000-FFFF-FFFF00000000}"/>
  <sortState xmlns:xlrd2="http://schemas.microsoft.com/office/spreadsheetml/2017/richdata2" ref="A5:H111">
    <sortCondition ref="B4:B111"/>
  </sortState>
  <tableColumns count="8">
    <tableColumn id="1" xr3:uid="{00000000-0010-0000-0000-000001000000}" name="ICB code" dataDxfId="136"/>
    <tableColumn id="2" xr3:uid="{00000000-0010-0000-0000-000002000000}" name="ICB name" dataDxfId="135"/>
    <tableColumn id="3" xr3:uid="{00000000-0010-0000-0000-000003000000}" name="Number of adults turning 65 in quarter 1" dataDxfId="134"/>
    <tableColumn id="4" xr3:uid="{00000000-0010-0000-0000-000004000000}" name="Number of adults turning 65 in quarter 1 vaccinated" dataDxfId="133"/>
    <tableColumn id="5" xr3:uid="{00000000-0010-0000-0000-000005000000}" name="Vaccine coverage turning 65 in quarter 1 (%)" dataDxfId="132">
      <calculatedColumnFormula>uptake_in_those_aged_70_by_ccg9[[#This Row],[Number of adults turning 65 in quarter 1 vaccinated]]/uptake_in_those_aged_70_by_ccg9[[#This Row],[Number of adults turning 65 in quarter 1]]*100</calculatedColumnFormula>
    </tableColumn>
    <tableColumn id="6" xr3:uid="{00000000-0010-0000-0000-000006000000}" name="Number of adults turning 65 in quarter 2" dataDxfId="131"/>
    <tableColumn id="7" xr3:uid="{00000000-0010-0000-0000-000007000000}" name="Number of adults turning 65 in quarter 2 vaccinated" dataDxfId="130"/>
    <tableColumn id="8" xr3:uid="{00000000-0010-0000-0000-000008000000}" name="Vaccine coverage turning 65 in quarter 2 (%)" dataDxfId="129">
      <calculatedColumnFormula>uptake_in_those_aged_70_by_ccg9[[#This Row],[Number of adults turning 65 in quarter 2 vaccinated]]/uptake_in_those_aged_70_by_ccg9[[#This Row],[Number of adults turning 65 in quarter 2]]*100</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uptake_in_those_aged_70_by_la12" displayName="uptake_in_those_aged_70_by_la12" ref="A5:H157" totalsRowShown="0" headerRowDxfId="128" dataDxfId="127">
  <tableColumns count="8">
    <tableColumn id="1" xr3:uid="{00000000-0010-0000-0200-000001000000}" name="Local authority code" dataDxfId="126"/>
    <tableColumn id="2" xr3:uid="{00000000-0010-0000-0200-000002000000}" name="Local authority name" dataDxfId="125"/>
    <tableColumn id="3" xr3:uid="{00000000-0010-0000-0200-000003000000}" name="Number of adults turning 65 in quarter 1" dataDxfId="124"/>
    <tableColumn id="4" xr3:uid="{00000000-0010-0000-0200-000004000000}" name="Number of adults turning 65 in quarter 1 vaccinated" dataDxfId="123"/>
    <tableColumn id="5" xr3:uid="{00000000-0010-0000-0200-000005000000}" name="Vaccine coverage turning 65 in quarter 1 (%)" dataDxfId="122">
      <calculatedColumnFormula>uptake_in_those_aged_70_by_la12[[#This Row],[Number of adults turning 65 in quarter 1 vaccinated]]/uptake_in_those_aged_70_by_la12[[#This Row],[Number of adults turning 65 in quarter 1]]*100</calculatedColumnFormula>
    </tableColumn>
    <tableColumn id="6" xr3:uid="{00000000-0010-0000-0200-000006000000}" name="Number of adults turning 65 in quarter 2" dataDxfId="121"/>
    <tableColumn id="7" xr3:uid="{00000000-0010-0000-0200-000007000000}" name="Number of adults turning 65 in quarter 2 vaccinated" dataDxfId="120"/>
    <tableColumn id="8" xr3:uid="{00000000-0010-0000-0200-000008000000}" name="Vaccine coverage turning 65 in quarter 2 (%)" dataDxfId="119">
      <calculatedColumnFormula>uptake_in_those_aged_70_by_la12[[#This Row],[Number of adults turning 65 in quarter 2 vaccinated]]/uptake_in_those_aged_70_by_la12[[#This Row],[Number of adults turning 65 in quarter 2]]*100</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EC96FC7-564B-441B-8F7E-D9220E170043}" name="uptake_in_those_aged_70_by_ccg111016" displayName="uptake_in_those_aged_70_by_ccg111016" ref="A4:H111" totalsRowShown="0" headerRowDxfId="118" dataDxfId="117">
  <tableColumns count="8">
    <tableColumn id="1" xr3:uid="{A4CA8E29-B59D-460F-A8A1-4C895FB0EFBE}" name="CR code" dataDxfId="116"/>
    <tableColumn id="2" xr3:uid="{FD97F673-57C8-4424-A0C9-69994912DFB0}" name="CR name" dataDxfId="115"/>
    <tableColumn id="3" xr3:uid="{8A30A36A-64CE-42DB-9AAB-B08FCAE27D85}" name="Number of adults turning 65 in quarter 1" dataDxfId="114"/>
    <tableColumn id="4" xr3:uid="{1A1C9BC9-BD9F-45DD-86B8-E8F60E1D015E}" name="Number of adults turning 65 in quarter 1 vaccinated" dataDxfId="113"/>
    <tableColumn id="5" xr3:uid="{33B3E360-29CD-4FC9-875A-EDA2ABA73034}" name="Vaccine coverage turning 65 in quarter 1 (%)" dataDxfId="112">
      <calculatedColumnFormula>uptake_in_those_aged_70_by_ccg111016[[#This Row],[Number of adults turning 65 in quarter 1 vaccinated]]/uptake_in_those_aged_70_by_ccg111016[[#This Row],[Number of adults turning 65 in quarter 1]]*100</calculatedColumnFormula>
    </tableColumn>
    <tableColumn id="6" xr3:uid="{9B9F6863-0F51-4AEB-8CA4-4CBA930CB36C}" name="Number of adults turning 65 in quarter 2" dataDxfId="111"/>
    <tableColumn id="7" xr3:uid="{38B57934-5268-4E9C-B229-E0FBCAB5431E}" name="Number of adults turning 65 in quarter 2 vaccinated" dataDxfId="110"/>
    <tableColumn id="8" xr3:uid="{0320DBF4-572A-4847-8F26-438B0EFEFB6F}" name="Vaccine coverage turning 65 in quarter 2 (%)" dataDxfId="109">
      <calculatedColumnFormula>uptake_in_those_aged_70_by_ccg111016[[#This Row],[Number of adults turning 65 in quarter 2 vaccinated]]/uptake_in_those_aged_70_by_ccg111016[[#This Row],[Number of adults turning 65 in quarter 2]]*100</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uptake_in_those_aged_70_by_ccg11" displayName="uptake_in_those_aged_70_by_ccg11" ref="A4:E111" totalsRowShown="0" headerRowDxfId="108" dataDxfId="107">
  <tableColumns count="5">
    <tableColumn id="1" xr3:uid="{00000000-0010-0000-0400-000001000000}" name="SUBICB code" dataDxfId="106"/>
    <tableColumn id="2" xr3:uid="{00000000-0010-0000-0400-000002000000}" name="SUBICB name" dataDxfId="105"/>
    <tableColumn id="3" xr3:uid="{00000000-0010-0000-0400-000003000000}" name="Number of adults turning 70 in quarter 1" dataDxfId="104"/>
    <tableColumn id="4" xr3:uid="{00000000-0010-0000-0400-000004000000}" name="Number of adults turning 70 in quarter 1 vaccinated" dataDxfId="103"/>
    <tableColumn id="5" xr3:uid="{00000000-0010-0000-0400-000005000000}" name="Vaccine coverage turning 70 in quarter 1 (%)" dataDxfId="102">
      <calculatedColumnFormula>uptake_in_those_aged_70_by_ccg11[[#This Row],[Number of adults turning 70 in quarter 1 vaccinated]]/uptake_in_those_aged_70_by_ccg11[[#This Row],[Number of adults turning 70 in quarter 1]]*100</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uptake_in_those_aged_70_by_ccg910" displayName="uptake_in_those_aged_70_by_ccg910" ref="A4:H111" totalsRowShown="0" headerRowDxfId="101" dataDxfId="100">
  <autoFilter ref="A4:H111" xr:uid="{00000000-000C-0000-FFFF-FFFF03000000}"/>
  <sortState xmlns:xlrd2="http://schemas.microsoft.com/office/spreadsheetml/2017/richdata2" ref="A5:H111">
    <sortCondition ref="B4:B111"/>
  </sortState>
  <tableColumns count="8">
    <tableColumn id="1" xr3:uid="{00000000-0010-0000-0300-000001000000}" name="ICB code" dataDxfId="99"/>
    <tableColumn id="2" xr3:uid="{00000000-0010-0000-0300-000002000000}" name="ICB name" dataDxfId="98"/>
    <tableColumn id="3" xr3:uid="{00000000-0010-0000-0300-000003000000}" name="Number of adults turning 70 in quarter 1" dataDxfId="97"/>
    <tableColumn id="4" xr3:uid="{00000000-0010-0000-0300-000004000000}" name="Number of adults turning 70 in quarter 1 vaccinated" dataDxfId="96"/>
    <tableColumn id="5" xr3:uid="{00000000-0010-0000-0300-000005000000}" name="Vaccine coverage turning 70 in quarter 1 (%)" dataDxfId="95">
      <calculatedColumnFormula>uptake_in_those_aged_70_by_ccg910[[#This Row],[Number of adults turning 70 in quarter 1 vaccinated]]/uptake_in_those_aged_70_by_ccg910[[#This Row],[Number of adults turning 70 in quarter 1]]*100</calculatedColumnFormula>
    </tableColumn>
    <tableColumn id="6" xr3:uid="{00000000-0010-0000-0300-000006000000}" name="Number of adults turning 70 in quarter 2" dataDxfId="94"/>
    <tableColumn id="7" xr3:uid="{00000000-0010-0000-0300-000007000000}" name="Number of adults turning 70 in quarter 2 vaccinated" dataDxfId="93"/>
    <tableColumn id="8" xr3:uid="{00000000-0010-0000-0300-000008000000}" name="Vaccine coverage turning 70 in quarter 2 (%)" dataDxfId="92">
      <calculatedColumnFormula>uptake_in_those_aged_70_by_ccg910[[#This Row],[Number of adults turning 70 in quarter 2 vaccinated]]/uptake_in_those_aged_70_by_ccg910[[#This Row],[Number of adults turning 70 in quarter 2]]*100</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uptake_in_those_aged_70_by_la" displayName="uptake_in_those_aged_70_by_la" ref="A5:H157" totalsRowShown="0" headerRowDxfId="91" dataDxfId="90">
  <autoFilter ref="A5:H157" xr:uid="{00000000-000C-0000-FFFF-FFFF05000000}"/>
  <tableColumns count="8">
    <tableColumn id="1" xr3:uid="{00000000-0010-0000-0500-000001000000}" name="Local authority code" dataDxfId="89"/>
    <tableColumn id="2" xr3:uid="{00000000-0010-0000-0500-000002000000}" name="Local authority name" dataDxfId="88"/>
    <tableColumn id="3" xr3:uid="{00000000-0010-0000-0500-000003000000}" name="Number of adults turning 70 in quarter 1" dataDxfId="87"/>
    <tableColumn id="4" xr3:uid="{00000000-0010-0000-0500-000004000000}" name="Number of adults turning 70 in quarter 1 vaccinated" dataDxfId="86"/>
    <tableColumn id="5" xr3:uid="{00000000-0010-0000-0500-000005000000}" name="Vaccine coverage turning 70 in quarter 1 (%)" dataDxfId="85">
      <calculatedColumnFormula>uptake_in_those_aged_70_by_la[[#This Row],[Number of adults turning 70 in quarter 1 vaccinated]]/uptake_in_those_aged_70_by_la[[#This Row],[Number of adults turning 70 in quarter 1]]*100</calculatedColumnFormula>
    </tableColumn>
    <tableColumn id="6" xr3:uid="{00000000-0010-0000-0500-000006000000}" name="Number of adults turning 70 in quarter 2" dataDxfId="84"/>
    <tableColumn id="7" xr3:uid="{00000000-0010-0000-0500-000007000000}" name="Number of adults turning 70 in quarter 2 vaccinated" dataDxfId="83"/>
    <tableColumn id="8" xr3:uid="{00000000-0010-0000-0500-000008000000}" name="Vaccine coverage turning 70 in quarter 2 (%)" dataDxfId="82">
      <calculatedColumnFormula>uptake_in_those_aged_70_by_la[[#This Row],[Number of adults turning 70 in quarter 2 vaccinated]]/uptake_in_those_aged_70_by_la[[#This Row],[Number of adults turning 70 in quarter 2]]*100</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ortal.immform.phe.gov.uk/" TargetMode="External"/><Relationship Id="rId1" Type="http://schemas.openxmlformats.org/officeDocument/2006/relationships/hyperlink" Target="https://www.gov.uk/government/publications/shingles-vaccination-guidance-for-healthcare-professionals/shingles-immunisation-programme-information-for-healthcare-practitioner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zoomScale="90" zoomScaleNormal="90" workbookViewId="0">
      <selection activeCell="I8" sqref="I8"/>
    </sheetView>
  </sheetViews>
  <sheetFormatPr defaultColWidth="11.23046875" defaultRowHeight="15.5" x14ac:dyDescent="0.35"/>
  <cols>
    <col min="1" max="1" width="10.765625" customWidth="1"/>
    <col min="2" max="2" width="11.23046875" customWidth="1"/>
  </cols>
  <sheetData>
    <row r="1" spans="1:18" ht="20.25" customHeight="1" x14ac:dyDescent="0.4">
      <c r="A1" s="1" t="s">
        <v>0</v>
      </c>
      <c r="B1" s="2"/>
      <c r="C1" s="2"/>
      <c r="D1" s="2"/>
      <c r="E1" s="2"/>
      <c r="F1" s="2"/>
      <c r="G1" s="2"/>
      <c r="H1" s="3"/>
      <c r="I1" s="3"/>
      <c r="J1" s="3"/>
      <c r="K1" s="3"/>
      <c r="L1" s="3"/>
      <c r="M1" s="3"/>
      <c r="N1" s="3"/>
      <c r="O1" s="3"/>
      <c r="P1" s="3"/>
      <c r="Q1" s="3"/>
      <c r="R1" s="3"/>
    </row>
    <row r="2" spans="1:18" ht="18" customHeight="1" x14ac:dyDescent="0.4">
      <c r="A2" s="4" t="s">
        <v>1</v>
      </c>
      <c r="B2" s="5"/>
      <c r="C2" s="5"/>
      <c r="D2" s="5"/>
      <c r="E2" s="5"/>
      <c r="F2" s="5"/>
      <c r="G2" s="5"/>
      <c r="H2" s="6"/>
      <c r="I2" s="6"/>
      <c r="J2" s="6"/>
      <c r="K2" s="6"/>
      <c r="L2" s="6"/>
      <c r="M2" s="6"/>
      <c r="N2" s="6"/>
      <c r="O2" s="3"/>
      <c r="P2" s="3"/>
      <c r="Q2" s="3"/>
      <c r="R2" s="3"/>
    </row>
    <row r="3" spans="1:18" ht="15.75" customHeight="1" x14ac:dyDescent="0.35">
      <c r="A3" s="7" t="s">
        <v>2</v>
      </c>
      <c r="B3" s="8"/>
      <c r="C3" s="8"/>
      <c r="D3" s="8"/>
      <c r="E3" s="8"/>
      <c r="F3" s="8"/>
      <c r="G3" s="8"/>
      <c r="H3" s="9"/>
      <c r="I3" s="9"/>
      <c r="J3" s="9"/>
      <c r="K3" s="9"/>
      <c r="L3" s="9"/>
      <c r="M3" s="9"/>
      <c r="N3" s="9"/>
      <c r="O3" s="3"/>
      <c r="P3" s="3"/>
      <c r="Q3" s="3"/>
      <c r="R3" s="3"/>
    </row>
    <row r="4" spans="1:18" ht="15.75" customHeight="1" x14ac:dyDescent="0.35">
      <c r="A4" s="10" t="s">
        <v>3</v>
      </c>
      <c r="B4" s="10"/>
      <c r="C4" s="10"/>
      <c r="D4" s="10"/>
      <c r="E4" s="10"/>
      <c r="F4" s="10"/>
      <c r="G4" s="10"/>
      <c r="O4" s="3"/>
      <c r="P4" s="3"/>
      <c r="Q4" s="3"/>
      <c r="R4" s="3"/>
    </row>
    <row r="5" spans="1:18" ht="15.75" customHeight="1" x14ac:dyDescent="0.35">
      <c r="A5" s="10" t="s">
        <v>679</v>
      </c>
      <c r="B5" s="10"/>
      <c r="C5" s="10"/>
      <c r="D5" s="10"/>
      <c r="E5" s="10"/>
      <c r="F5" s="10"/>
      <c r="G5" s="10"/>
      <c r="O5" s="3"/>
      <c r="P5" s="3"/>
      <c r="Q5" s="3"/>
      <c r="R5" s="3"/>
    </row>
    <row r="6" spans="1:18" ht="15.65" customHeight="1" x14ac:dyDescent="0.35">
      <c r="A6" s="10" t="s">
        <v>4</v>
      </c>
      <c r="B6" s="5"/>
      <c r="C6" s="5"/>
      <c r="D6" s="5"/>
      <c r="E6" s="5"/>
      <c r="F6" s="5"/>
      <c r="G6" s="5"/>
      <c r="H6" s="6"/>
      <c r="I6" s="6"/>
      <c r="J6" s="6"/>
      <c r="K6" s="6"/>
      <c r="L6" s="6"/>
      <c r="M6" s="6"/>
      <c r="N6" s="6"/>
      <c r="O6" s="3"/>
      <c r="P6" s="3"/>
      <c r="Q6" s="3"/>
      <c r="R6" s="3"/>
    </row>
    <row r="7" spans="1:18" ht="15.75" customHeight="1" x14ac:dyDescent="0.35">
      <c r="A7" s="10" t="s">
        <v>5</v>
      </c>
      <c r="B7" s="5"/>
      <c r="C7" s="5"/>
      <c r="D7" s="5"/>
      <c r="E7" s="5"/>
      <c r="F7" s="5"/>
      <c r="G7" s="5"/>
      <c r="H7" s="6"/>
      <c r="I7" s="6"/>
      <c r="J7" s="6"/>
      <c r="K7" s="6"/>
      <c r="L7" s="6"/>
      <c r="M7" s="6"/>
      <c r="N7" s="6"/>
      <c r="O7" s="3"/>
      <c r="P7" s="3"/>
      <c r="Q7" s="3"/>
      <c r="R7" s="3"/>
    </row>
    <row r="8" spans="1:18" x14ac:dyDescent="0.35">
      <c r="A8" s="8" t="s">
        <v>6</v>
      </c>
      <c r="B8" s="8"/>
      <c r="C8" s="8"/>
      <c r="D8" s="8"/>
      <c r="E8" s="8"/>
      <c r="F8" s="8"/>
      <c r="G8" s="8"/>
    </row>
    <row r="9" spans="1:18" ht="18" customHeight="1" x14ac:dyDescent="0.4">
      <c r="A9" s="4" t="s">
        <v>7</v>
      </c>
      <c r="B9" s="10"/>
      <c r="C9" s="10"/>
      <c r="D9" s="10"/>
      <c r="E9" s="10"/>
      <c r="F9" s="10"/>
      <c r="G9" s="10"/>
    </row>
    <row r="10" spans="1:18" x14ac:dyDescent="0.35">
      <c r="A10" s="10" t="s">
        <v>8</v>
      </c>
      <c r="B10" s="10"/>
      <c r="C10" s="10"/>
      <c r="D10" s="10"/>
      <c r="E10" s="10"/>
      <c r="F10" s="10"/>
      <c r="G10" s="10"/>
    </row>
    <row r="11" spans="1:18" x14ac:dyDescent="0.35">
      <c r="A11" s="10" t="s">
        <v>9</v>
      </c>
      <c r="B11" s="10"/>
      <c r="C11" s="10"/>
      <c r="D11" s="10"/>
      <c r="E11" s="10"/>
      <c r="F11" s="10"/>
      <c r="G11" s="10"/>
    </row>
    <row r="12" spans="1:18" ht="15.75" customHeight="1" x14ac:dyDescent="0.35">
      <c r="A12" s="10" t="s">
        <v>10</v>
      </c>
      <c r="B12" s="5"/>
      <c r="C12" s="5"/>
      <c r="D12" s="5"/>
      <c r="E12" s="5"/>
      <c r="F12" s="5"/>
      <c r="G12" s="5"/>
      <c r="H12" s="6"/>
      <c r="I12" s="6"/>
      <c r="J12" s="6"/>
      <c r="K12" s="6"/>
      <c r="L12" s="6"/>
      <c r="M12" s="6"/>
      <c r="N12" s="6"/>
    </row>
    <row r="13" spans="1:18" x14ac:dyDescent="0.35">
      <c r="A13" s="10"/>
      <c r="B13" s="5"/>
      <c r="C13" s="5"/>
      <c r="D13" s="5"/>
      <c r="E13" s="5"/>
      <c r="F13" s="5"/>
      <c r="G13" s="5"/>
      <c r="H13" s="6"/>
      <c r="I13" s="6"/>
      <c r="J13" s="6"/>
      <c r="K13" s="6"/>
      <c r="L13" s="6"/>
      <c r="M13" s="6"/>
      <c r="N13" s="6"/>
    </row>
  </sheetData>
  <hyperlinks>
    <hyperlink ref="A3" r:id="rId1" xr:uid="{00000000-0004-0000-0000-000000000000}"/>
    <hyperlink ref="A8" r:id="rId2" xr:uid="{00000000-0004-0000-0000-000001000000}"/>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57"/>
  <sheetViews>
    <sheetView zoomScale="80" zoomScaleNormal="80" workbookViewId="0">
      <selection activeCell="C1" sqref="C1:H1048576"/>
    </sheetView>
  </sheetViews>
  <sheetFormatPr defaultColWidth="11.23046875" defaultRowHeight="15.5" x14ac:dyDescent="0.35"/>
  <cols>
    <col min="1" max="1" width="20.765625" style="29" customWidth="1"/>
    <col min="2" max="2" width="34.765625" style="29" customWidth="1"/>
    <col min="3" max="3" width="42.4609375" style="39" bestFit="1" customWidth="1"/>
    <col min="4" max="4" width="45.53515625" style="39" bestFit="1" customWidth="1"/>
    <col min="5" max="5" width="39" style="39" bestFit="1" customWidth="1"/>
    <col min="6" max="6" width="42.4609375" style="39" bestFit="1" customWidth="1"/>
    <col min="7" max="7" width="45.53515625" style="39" bestFit="1" customWidth="1"/>
    <col min="8" max="8" width="39" style="39" bestFit="1" customWidth="1"/>
    <col min="9" max="9" width="11.23046875" style="29" customWidth="1"/>
    <col min="10" max="16384" width="11.23046875" style="29"/>
  </cols>
  <sheetData>
    <row r="1" spans="1:31" ht="20" x14ac:dyDescent="0.35">
      <c r="A1" s="27" t="s">
        <v>338</v>
      </c>
      <c r="B1" s="28"/>
      <c r="C1" s="38"/>
      <c r="D1" s="38"/>
      <c r="E1" s="38"/>
    </row>
    <row r="2" spans="1:31" ht="18" x14ac:dyDescent="0.35">
      <c r="A2" s="30" t="s">
        <v>656</v>
      </c>
      <c r="B2" s="31"/>
      <c r="C2" s="47"/>
      <c r="D2" s="47"/>
      <c r="E2" s="47"/>
    </row>
    <row r="3" spans="1:31" x14ac:dyDescent="0.35">
      <c r="A3" s="29" t="s">
        <v>33</v>
      </c>
    </row>
    <row r="4" spans="1:31" x14ac:dyDescent="0.35">
      <c r="A4" s="29" t="s">
        <v>689</v>
      </c>
    </row>
    <row r="5" spans="1:31" x14ac:dyDescent="0.35">
      <c r="A5" s="23" t="s">
        <v>339</v>
      </c>
      <c r="B5" s="23" t="s">
        <v>340</v>
      </c>
      <c r="C5" s="21" t="s">
        <v>683</v>
      </c>
      <c r="D5" s="21" t="s">
        <v>684</v>
      </c>
      <c r="E5" s="21" t="s">
        <v>657</v>
      </c>
      <c r="F5" s="21" t="s">
        <v>685</v>
      </c>
      <c r="G5" s="21" t="s">
        <v>686</v>
      </c>
      <c r="H5" s="21" t="s">
        <v>658</v>
      </c>
    </row>
    <row r="6" spans="1:31" x14ac:dyDescent="0.35">
      <c r="A6" s="29" t="s">
        <v>341</v>
      </c>
      <c r="B6" s="29" t="s">
        <v>342</v>
      </c>
      <c r="C6" s="48">
        <v>242</v>
      </c>
      <c r="D6" s="48">
        <v>91</v>
      </c>
      <c r="E6" s="49">
        <f>uptake_in_those_aged_70_by_la[[#This Row],[Number of adults turning 70 in quarter 1 vaccinated]]/uptake_in_those_aged_70_by_la[[#This Row],[Number of adults turning 70 in quarter 1]]*100</f>
        <v>37.603305785123972</v>
      </c>
      <c r="F6" s="48">
        <v>254</v>
      </c>
      <c r="G6" s="48">
        <v>58</v>
      </c>
      <c r="H6" s="49">
        <f>uptake_in_those_aged_70_by_la[[#This Row],[Number of adults turning 70 in quarter 2 vaccinated]]/uptake_in_those_aged_70_by_la[[#This Row],[Number of adults turning 70 in quarter 2]]*100</f>
        <v>22.834645669291341</v>
      </c>
      <c r="I6" s="33"/>
      <c r="J6" s="33"/>
      <c r="L6" s="33"/>
      <c r="M6" s="33"/>
      <c r="O6" s="33"/>
      <c r="P6" s="33"/>
      <c r="R6" s="33"/>
      <c r="S6" s="33"/>
      <c r="U6" s="33"/>
      <c r="V6" s="33"/>
      <c r="X6" s="33"/>
      <c r="Y6" s="33"/>
      <c r="AA6" s="33"/>
      <c r="AB6" s="33"/>
      <c r="AD6" s="33"/>
      <c r="AE6" s="33"/>
    </row>
    <row r="7" spans="1:31" x14ac:dyDescent="0.35">
      <c r="A7" s="29" t="s">
        <v>343</v>
      </c>
      <c r="B7" s="29" t="s">
        <v>344</v>
      </c>
      <c r="C7" s="48">
        <v>359</v>
      </c>
      <c r="D7" s="48">
        <v>102</v>
      </c>
      <c r="E7" s="49">
        <f>uptake_in_those_aged_70_by_la[[#This Row],[Number of adults turning 70 in quarter 1 vaccinated]]/uptake_in_those_aged_70_by_la[[#This Row],[Number of adults turning 70 in quarter 1]]*100</f>
        <v>28.412256267409468</v>
      </c>
      <c r="F7" s="48">
        <v>391</v>
      </c>
      <c r="G7" s="48">
        <v>69</v>
      </c>
      <c r="H7" s="49">
        <f>uptake_in_those_aged_70_by_la[[#This Row],[Number of adults turning 70 in quarter 2 vaccinated]]/uptake_in_those_aged_70_by_la[[#This Row],[Number of adults turning 70 in quarter 2]]*100</f>
        <v>17.647058823529413</v>
      </c>
      <c r="I7" s="33"/>
      <c r="J7" s="33"/>
      <c r="L7" s="33"/>
      <c r="M7" s="33"/>
      <c r="O7" s="33"/>
      <c r="P7" s="33"/>
      <c r="R7" s="33"/>
      <c r="S7" s="33"/>
      <c r="U7" s="33"/>
      <c r="V7" s="33"/>
      <c r="X7" s="33"/>
      <c r="Y7" s="33"/>
      <c r="AA7" s="33"/>
      <c r="AB7" s="33"/>
      <c r="AD7" s="33"/>
      <c r="AE7" s="33"/>
    </row>
    <row r="8" spans="1:31" x14ac:dyDescent="0.35">
      <c r="A8" s="29" t="s">
        <v>345</v>
      </c>
      <c r="B8" s="29" t="s">
        <v>346</v>
      </c>
      <c r="C8" s="48">
        <v>370</v>
      </c>
      <c r="D8" s="48">
        <v>120</v>
      </c>
      <c r="E8" s="49">
        <f>uptake_in_those_aged_70_by_la[[#This Row],[Number of adults turning 70 in quarter 1 vaccinated]]/uptake_in_those_aged_70_by_la[[#This Row],[Number of adults turning 70 in quarter 1]]*100</f>
        <v>32.432432432432435</v>
      </c>
      <c r="F8" s="48">
        <v>372</v>
      </c>
      <c r="G8" s="48">
        <v>103</v>
      </c>
      <c r="H8" s="49">
        <f>uptake_in_those_aged_70_by_la[[#This Row],[Number of adults turning 70 in quarter 2 vaccinated]]/uptake_in_those_aged_70_by_la[[#This Row],[Number of adults turning 70 in quarter 2]]*100</f>
        <v>27.688172043010752</v>
      </c>
      <c r="I8" s="33"/>
      <c r="J8" s="33"/>
      <c r="L8" s="33"/>
      <c r="M8" s="33"/>
      <c r="O8" s="33"/>
      <c r="P8" s="33"/>
      <c r="R8" s="33"/>
      <c r="S8" s="33"/>
      <c r="U8" s="33"/>
      <c r="V8" s="33"/>
      <c r="X8" s="33"/>
      <c r="Y8" s="33"/>
      <c r="AA8" s="33"/>
      <c r="AB8" s="33"/>
      <c r="AD8" s="33"/>
      <c r="AE8" s="33"/>
    </row>
    <row r="9" spans="1:31" x14ac:dyDescent="0.35">
      <c r="A9" s="29" t="s">
        <v>347</v>
      </c>
      <c r="B9" s="29" t="s">
        <v>348</v>
      </c>
      <c r="C9" s="48">
        <v>474</v>
      </c>
      <c r="D9" s="48">
        <v>206</v>
      </c>
      <c r="E9" s="49">
        <f>uptake_in_those_aged_70_by_la[[#This Row],[Number of adults turning 70 in quarter 1 vaccinated]]/uptake_in_those_aged_70_by_la[[#This Row],[Number of adults turning 70 in quarter 1]]*100</f>
        <v>43.459915611814345</v>
      </c>
      <c r="F9" s="48">
        <v>502</v>
      </c>
      <c r="G9" s="48">
        <v>212</v>
      </c>
      <c r="H9" s="49">
        <f>uptake_in_those_aged_70_by_la[[#This Row],[Number of adults turning 70 in quarter 2 vaccinated]]/uptake_in_those_aged_70_by_la[[#This Row],[Number of adults turning 70 in quarter 2]]*100</f>
        <v>42.231075697211153</v>
      </c>
      <c r="I9" s="33"/>
      <c r="J9" s="33"/>
      <c r="L9" s="33"/>
      <c r="M9" s="33"/>
      <c r="O9" s="33"/>
      <c r="P9" s="33"/>
      <c r="R9" s="33"/>
      <c r="S9" s="33"/>
      <c r="U9" s="33"/>
      <c r="V9" s="33"/>
      <c r="X9" s="33"/>
      <c r="Y9" s="33"/>
      <c r="AA9" s="33"/>
      <c r="AB9" s="33"/>
      <c r="AD9" s="33"/>
      <c r="AE9" s="33"/>
    </row>
    <row r="10" spans="1:31" x14ac:dyDescent="0.35">
      <c r="A10" s="29" t="s">
        <v>349</v>
      </c>
      <c r="B10" s="29" t="s">
        <v>350</v>
      </c>
      <c r="C10" s="48">
        <v>268</v>
      </c>
      <c r="D10" s="48">
        <v>138</v>
      </c>
      <c r="E10" s="49">
        <f>uptake_in_those_aged_70_by_la[[#This Row],[Number of adults turning 70 in quarter 1 vaccinated]]/uptake_in_those_aged_70_by_la[[#This Row],[Number of adults turning 70 in quarter 1]]*100</f>
        <v>51.492537313432841</v>
      </c>
      <c r="F10" s="48">
        <v>291</v>
      </c>
      <c r="G10" s="48">
        <v>86</v>
      </c>
      <c r="H10" s="49">
        <f>uptake_in_those_aged_70_by_la[[#This Row],[Number of adults turning 70 in quarter 2 vaccinated]]/uptake_in_those_aged_70_by_la[[#This Row],[Number of adults turning 70 in quarter 2]]*100</f>
        <v>29.553264604810998</v>
      </c>
      <c r="I10" s="33"/>
      <c r="J10" s="33"/>
      <c r="L10" s="33"/>
      <c r="M10" s="33"/>
      <c r="O10" s="33"/>
      <c r="P10" s="33"/>
      <c r="R10" s="33"/>
      <c r="S10" s="33"/>
      <c r="U10" s="33"/>
      <c r="V10" s="33"/>
      <c r="X10" s="33"/>
      <c r="Y10" s="33"/>
      <c r="AA10" s="33"/>
      <c r="AB10" s="33"/>
      <c r="AD10" s="33"/>
      <c r="AE10" s="33"/>
    </row>
    <row r="11" spans="1:31" x14ac:dyDescent="0.35">
      <c r="A11" s="29" t="s">
        <v>351</v>
      </c>
      <c r="B11" s="29" t="s">
        <v>352</v>
      </c>
      <c r="C11" s="48">
        <v>337</v>
      </c>
      <c r="D11" s="48">
        <v>109</v>
      </c>
      <c r="E11" s="49">
        <f>uptake_in_those_aged_70_by_la[[#This Row],[Number of adults turning 70 in quarter 1 vaccinated]]/uptake_in_those_aged_70_by_la[[#This Row],[Number of adults turning 70 in quarter 1]]*100</f>
        <v>32.344213649851632</v>
      </c>
      <c r="F11" s="48">
        <v>362</v>
      </c>
      <c r="G11" s="48">
        <v>78</v>
      </c>
      <c r="H11" s="49">
        <f>uptake_in_those_aged_70_by_la[[#This Row],[Number of adults turning 70 in quarter 2 vaccinated]]/uptake_in_those_aged_70_by_la[[#This Row],[Number of adults turning 70 in quarter 2]]*100</f>
        <v>21.546961325966851</v>
      </c>
      <c r="I11" s="33"/>
      <c r="J11" s="33"/>
      <c r="L11" s="33"/>
      <c r="M11" s="33"/>
      <c r="O11" s="33"/>
      <c r="P11" s="33"/>
      <c r="R11" s="33"/>
      <c r="S11" s="33"/>
      <c r="U11" s="33"/>
      <c r="V11" s="33"/>
      <c r="X11" s="33"/>
      <c r="Y11" s="33"/>
      <c r="AA11" s="33"/>
      <c r="AB11" s="33"/>
      <c r="AD11" s="33"/>
      <c r="AE11" s="33"/>
    </row>
    <row r="12" spans="1:31" x14ac:dyDescent="0.35">
      <c r="A12" s="29" t="s">
        <v>353</v>
      </c>
      <c r="B12" s="29" t="s">
        <v>354</v>
      </c>
      <c r="C12" s="48">
        <v>522</v>
      </c>
      <c r="D12" s="48">
        <v>168</v>
      </c>
      <c r="E12" s="49">
        <f>uptake_in_those_aged_70_by_la[[#This Row],[Number of adults turning 70 in quarter 1 vaccinated]]/uptake_in_those_aged_70_by_la[[#This Row],[Number of adults turning 70 in quarter 1]]*100</f>
        <v>32.183908045977013</v>
      </c>
      <c r="F12" s="48">
        <v>536</v>
      </c>
      <c r="G12" s="48">
        <v>113</v>
      </c>
      <c r="H12" s="49">
        <f>uptake_in_those_aged_70_by_la[[#This Row],[Number of adults turning 70 in quarter 2 vaccinated]]/uptake_in_those_aged_70_by_la[[#This Row],[Number of adults turning 70 in quarter 2]]*100</f>
        <v>21.082089552238806</v>
      </c>
      <c r="I12" s="33"/>
      <c r="J12" s="33"/>
      <c r="L12" s="33"/>
      <c r="M12" s="33"/>
      <c r="O12" s="33"/>
      <c r="P12" s="33"/>
      <c r="R12" s="33"/>
      <c r="S12" s="33"/>
      <c r="U12" s="33"/>
      <c r="V12" s="33"/>
      <c r="X12" s="33"/>
      <c r="Y12" s="33"/>
      <c r="AA12" s="33"/>
      <c r="AB12" s="33"/>
      <c r="AD12" s="33"/>
      <c r="AE12" s="33"/>
    </row>
    <row r="13" spans="1:31" x14ac:dyDescent="0.35">
      <c r="A13" s="29" t="s">
        <v>355</v>
      </c>
      <c r="B13" s="29" t="s">
        <v>356</v>
      </c>
      <c r="C13" s="48">
        <v>340</v>
      </c>
      <c r="D13" s="48">
        <v>90</v>
      </c>
      <c r="E13" s="49">
        <f>uptake_in_those_aged_70_by_la[[#This Row],[Number of adults turning 70 in quarter 1 vaccinated]]/uptake_in_those_aged_70_by_la[[#This Row],[Number of adults turning 70 in quarter 1]]*100</f>
        <v>26.47058823529412</v>
      </c>
      <c r="F13" s="48">
        <v>352</v>
      </c>
      <c r="G13" s="48">
        <v>57</v>
      </c>
      <c r="H13" s="49">
        <f>uptake_in_those_aged_70_by_la[[#This Row],[Number of adults turning 70 in quarter 2 vaccinated]]/uptake_in_those_aged_70_by_la[[#This Row],[Number of adults turning 70 in quarter 2]]*100</f>
        <v>16.193181818181817</v>
      </c>
      <c r="I13" s="33"/>
      <c r="J13" s="33"/>
      <c r="L13" s="33"/>
      <c r="M13" s="33"/>
      <c r="O13" s="33"/>
      <c r="P13" s="33"/>
      <c r="R13" s="33"/>
      <c r="S13" s="33"/>
      <c r="U13" s="33"/>
      <c r="V13" s="33"/>
      <c r="X13" s="33"/>
      <c r="Y13" s="33"/>
      <c r="AA13" s="33"/>
      <c r="AB13" s="33"/>
      <c r="AD13" s="33"/>
      <c r="AE13" s="33"/>
    </row>
    <row r="14" spans="1:31" x14ac:dyDescent="0.35">
      <c r="A14" s="29" t="s">
        <v>357</v>
      </c>
      <c r="B14" s="29" t="s">
        <v>358</v>
      </c>
      <c r="C14" s="48">
        <v>397</v>
      </c>
      <c r="D14" s="48">
        <v>109</v>
      </c>
      <c r="E14" s="49">
        <f>uptake_in_those_aged_70_by_la[[#This Row],[Number of adults turning 70 in quarter 1 vaccinated]]/uptake_in_those_aged_70_by_la[[#This Row],[Number of adults turning 70 in quarter 1]]*100</f>
        <v>27.455919395465994</v>
      </c>
      <c r="F14" s="48">
        <v>457</v>
      </c>
      <c r="G14" s="48">
        <v>96</v>
      </c>
      <c r="H14" s="49">
        <f>uptake_in_those_aged_70_by_la[[#This Row],[Number of adults turning 70 in quarter 2 vaccinated]]/uptake_in_those_aged_70_by_la[[#This Row],[Number of adults turning 70 in quarter 2]]*100</f>
        <v>21.006564551422318</v>
      </c>
      <c r="I14" s="33"/>
      <c r="J14" s="33"/>
      <c r="L14" s="33"/>
      <c r="M14" s="33"/>
      <c r="O14" s="33"/>
      <c r="P14" s="33"/>
      <c r="R14" s="33"/>
      <c r="S14" s="33"/>
      <c r="U14" s="33"/>
      <c r="V14" s="33"/>
      <c r="X14" s="33"/>
      <c r="Y14" s="33"/>
      <c r="AA14" s="33"/>
      <c r="AB14" s="33"/>
      <c r="AD14" s="33"/>
      <c r="AE14" s="33"/>
    </row>
    <row r="15" spans="1:31" x14ac:dyDescent="0.35">
      <c r="A15" s="29" t="s">
        <v>359</v>
      </c>
      <c r="B15" s="29" t="s">
        <v>360</v>
      </c>
      <c r="C15" s="48">
        <v>574</v>
      </c>
      <c r="D15" s="48">
        <v>169</v>
      </c>
      <c r="E15" s="49">
        <f>uptake_in_those_aged_70_by_la[[#This Row],[Number of adults turning 70 in quarter 1 vaccinated]]/uptake_in_those_aged_70_by_la[[#This Row],[Number of adults turning 70 in quarter 1]]*100</f>
        <v>29.442508710801395</v>
      </c>
      <c r="F15" s="48">
        <v>660</v>
      </c>
      <c r="G15" s="48">
        <v>146</v>
      </c>
      <c r="H15" s="49">
        <f>uptake_in_those_aged_70_by_la[[#This Row],[Number of adults turning 70 in quarter 2 vaccinated]]/uptake_in_those_aged_70_by_la[[#This Row],[Number of adults turning 70 in quarter 2]]*100</f>
        <v>22.121212121212121</v>
      </c>
      <c r="I15" s="33"/>
      <c r="J15" s="33"/>
      <c r="L15" s="33"/>
      <c r="M15" s="33"/>
      <c r="O15" s="33"/>
      <c r="P15" s="33"/>
      <c r="R15" s="33"/>
      <c r="S15" s="33"/>
      <c r="U15" s="33"/>
      <c r="V15" s="33"/>
      <c r="X15" s="33"/>
      <c r="Y15" s="33"/>
      <c r="AA15" s="33"/>
      <c r="AB15" s="33"/>
      <c r="AD15" s="33"/>
      <c r="AE15" s="33"/>
    </row>
    <row r="16" spans="1:31" x14ac:dyDescent="0.35">
      <c r="A16" s="29" t="s">
        <v>361</v>
      </c>
      <c r="B16" s="29" t="s">
        <v>362</v>
      </c>
      <c r="C16" s="48">
        <v>1032</v>
      </c>
      <c r="D16" s="48">
        <v>395</v>
      </c>
      <c r="E16" s="49">
        <f>uptake_in_those_aged_70_by_la[[#This Row],[Number of adults turning 70 in quarter 1 vaccinated]]/uptake_in_those_aged_70_by_la[[#This Row],[Number of adults turning 70 in quarter 1]]*100</f>
        <v>38.275193798449614</v>
      </c>
      <c r="F16" s="48">
        <v>1071</v>
      </c>
      <c r="G16" s="48">
        <v>282</v>
      </c>
      <c r="H16" s="49">
        <f>uptake_in_those_aged_70_by_la[[#This Row],[Number of adults turning 70 in quarter 2 vaccinated]]/uptake_in_those_aged_70_by_la[[#This Row],[Number of adults turning 70 in quarter 2]]*100</f>
        <v>26.330532212885156</v>
      </c>
      <c r="I16" s="33"/>
      <c r="J16" s="33"/>
      <c r="L16" s="33"/>
      <c r="M16" s="33"/>
      <c r="O16" s="33"/>
      <c r="P16" s="33"/>
      <c r="R16" s="33"/>
      <c r="S16" s="33"/>
      <c r="U16" s="33"/>
      <c r="V16" s="33"/>
      <c r="X16" s="33"/>
      <c r="Y16" s="33"/>
      <c r="AA16" s="33"/>
      <c r="AB16" s="33"/>
      <c r="AD16" s="33"/>
      <c r="AE16" s="33"/>
    </row>
    <row r="17" spans="1:31" x14ac:dyDescent="0.35">
      <c r="A17" s="29" t="s">
        <v>363</v>
      </c>
      <c r="B17" s="29" t="s">
        <v>364</v>
      </c>
      <c r="C17" s="48">
        <v>416</v>
      </c>
      <c r="D17" s="48">
        <v>124</v>
      </c>
      <c r="E17" s="49">
        <f>uptake_in_those_aged_70_by_la[[#This Row],[Number of adults turning 70 in quarter 1 vaccinated]]/uptake_in_those_aged_70_by_la[[#This Row],[Number of adults turning 70 in quarter 1]]*100</f>
        <v>29.807692307692307</v>
      </c>
      <c r="F17" s="48">
        <v>437</v>
      </c>
      <c r="G17" s="48">
        <v>90</v>
      </c>
      <c r="H17" s="49">
        <f>uptake_in_those_aged_70_by_la[[#This Row],[Number of adults turning 70 in quarter 2 vaccinated]]/uptake_in_those_aged_70_by_la[[#This Row],[Number of adults turning 70 in quarter 2]]*100</f>
        <v>20.59496567505721</v>
      </c>
      <c r="I17" s="33"/>
      <c r="J17" s="33"/>
      <c r="L17" s="33"/>
      <c r="M17" s="33"/>
      <c r="O17" s="33"/>
      <c r="P17" s="33"/>
      <c r="R17" s="33"/>
      <c r="S17" s="33"/>
      <c r="U17" s="33"/>
      <c r="V17" s="33"/>
      <c r="X17" s="33"/>
      <c r="Y17" s="33"/>
      <c r="AA17" s="33"/>
      <c r="AB17" s="33"/>
      <c r="AD17" s="33"/>
      <c r="AE17" s="33"/>
    </row>
    <row r="18" spans="1:31" x14ac:dyDescent="0.35">
      <c r="A18" s="29" t="s">
        <v>365</v>
      </c>
      <c r="B18" s="29" t="s">
        <v>366</v>
      </c>
      <c r="C18" s="48">
        <v>500</v>
      </c>
      <c r="D18" s="48">
        <v>177</v>
      </c>
      <c r="E18" s="49">
        <f>uptake_in_those_aged_70_by_la[[#This Row],[Number of adults turning 70 in quarter 1 vaccinated]]/uptake_in_those_aged_70_by_la[[#This Row],[Number of adults turning 70 in quarter 1]]*100</f>
        <v>35.4</v>
      </c>
      <c r="F18" s="48">
        <v>534</v>
      </c>
      <c r="G18" s="48">
        <v>131</v>
      </c>
      <c r="H18" s="49">
        <f>uptake_in_those_aged_70_by_la[[#This Row],[Number of adults turning 70 in quarter 2 vaccinated]]/uptake_in_those_aged_70_by_la[[#This Row],[Number of adults turning 70 in quarter 2]]*100</f>
        <v>24.531835205992508</v>
      </c>
      <c r="I18" s="33"/>
      <c r="J18" s="33"/>
      <c r="L18" s="33"/>
      <c r="M18" s="33"/>
      <c r="O18" s="33"/>
      <c r="P18" s="33"/>
      <c r="R18" s="33"/>
      <c r="S18" s="33"/>
      <c r="U18" s="33"/>
      <c r="V18" s="33"/>
      <c r="X18" s="33"/>
      <c r="Y18" s="33"/>
      <c r="AA18" s="33"/>
      <c r="AB18" s="33"/>
      <c r="AD18" s="33"/>
      <c r="AE18" s="33"/>
    </row>
    <row r="19" spans="1:31" x14ac:dyDescent="0.35">
      <c r="A19" s="29" t="s">
        <v>367</v>
      </c>
      <c r="B19" s="29" t="s">
        <v>368</v>
      </c>
      <c r="C19" s="48">
        <v>499</v>
      </c>
      <c r="D19" s="48">
        <v>191</v>
      </c>
      <c r="E19" s="49">
        <f>uptake_in_those_aged_70_by_la[[#This Row],[Number of adults turning 70 in quarter 1 vaccinated]]/uptake_in_those_aged_70_by_la[[#This Row],[Number of adults turning 70 in quarter 1]]*100</f>
        <v>38.276553106212425</v>
      </c>
      <c r="F19" s="48">
        <v>494</v>
      </c>
      <c r="G19" s="48">
        <v>157</v>
      </c>
      <c r="H19" s="49">
        <f>uptake_in_those_aged_70_by_la[[#This Row],[Number of adults turning 70 in quarter 2 vaccinated]]/uptake_in_those_aged_70_by_la[[#This Row],[Number of adults turning 70 in quarter 2]]*100</f>
        <v>31.781376518218625</v>
      </c>
      <c r="I19" s="33"/>
      <c r="J19" s="33"/>
      <c r="L19" s="33"/>
      <c r="M19" s="33"/>
      <c r="O19" s="33"/>
      <c r="P19" s="33"/>
      <c r="R19" s="33"/>
      <c r="S19" s="33"/>
      <c r="U19" s="33"/>
      <c r="V19" s="33"/>
      <c r="X19" s="33"/>
      <c r="Y19" s="33"/>
      <c r="AA19" s="33"/>
      <c r="AB19" s="33"/>
      <c r="AD19" s="33"/>
      <c r="AE19" s="33"/>
    </row>
    <row r="20" spans="1:31" x14ac:dyDescent="0.35">
      <c r="A20" s="29" t="s">
        <v>369</v>
      </c>
      <c r="B20" s="29" t="s">
        <v>370</v>
      </c>
      <c r="C20" s="48">
        <v>502</v>
      </c>
      <c r="D20" s="48">
        <v>157</v>
      </c>
      <c r="E20" s="49">
        <f>uptake_in_those_aged_70_by_la[[#This Row],[Number of adults turning 70 in quarter 1 vaccinated]]/uptake_in_those_aged_70_by_la[[#This Row],[Number of adults turning 70 in quarter 1]]*100</f>
        <v>31.274900398406373</v>
      </c>
      <c r="F20" s="48">
        <v>577</v>
      </c>
      <c r="G20" s="48">
        <v>138</v>
      </c>
      <c r="H20" s="49">
        <f>uptake_in_those_aged_70_by_la[[#This Row],[Number of adults turning 70 in quarter 2 vaccinated]]/uptake_in_those_aged_70_by_la[[#This Row],[Number of adults turning 70 in quarter 2]]*100</f>
        <v>23.91681109185442</v>
      </c>
      <c r="I20" s="33"/>
      <c r="J20" s="33"/>
      <c r="L20" s="33"/>
      <c r="M20" s="33"/>
      <c r="O20" s="33"/>
      <c r="P20" s="33"/>
      <c r="R20" s="33"/>
      <c r="S20" s="33"/>
      <c r="U20" s="33"/>
      <c r="V20" s="33"/>
      <c r="X20" s="33"/>
      <c r="Y20" s="33"/>
      <c r="AA20" s="33"/>
      <c r="AB20" s="33"/>
      <c r="AD20" s="33"/>
      <c r="AE20" s="33"/>
    </row>
    <row r="21" spans="1:31" x14ac:dyDescent="0.35">
      <c r="A21" s="29" t="s">
        <v>371</v>
      </c>
      <c r="B21" s="29" t="s">
        <v>372</v>
      </c>
      <c r="C21" s="48">
        <v>670</v>
      </c>
      <c r="D21" s="48">
        <v>174</v>
      </c>
      <c r="E21" s="49">
        <f>uptake_in_those_aged_70_by_la[[#This Row],[Number of adults turning 70 in quarter 1 vaccinated]]/uptake_in_those_aged_70_by_la[[#This Row],[Number of adults turning 70 in quarter 1]]*100</f>
        <v>25.970149253731346</v>
      </c>
      <c r="F21" s="48">
        <v>704</v>
      </c>
      <c r="G21" s="48">
        <v>117</v>
      </c>
      <c r="H21" s="49">
        <f>uptake_in_those_aged_70_by_la[[#This Row],[Number of adults turning 70 in quarter 2 vaccinated]]/uptake_in_those_aged_70_by_la[[#This Row],[Number of adults turning 70 in quarter 2]]*100</f>
        <v>16.619318181818183</v>
      </c>
      <c r="I21" s="33"/>
      <c r="J21" s="33"/>
      <c r="L21" s="33"/>
      <c r="M21" s="33"/>
      <c r="O21" s="33"/>
      <c r="P21" s="33"/>
      <c r="R21" s="33"/>
      <c r="S21" s="33"/>
      <c r="U21" s="33"/>
      <c r="V21" s="33"/>
      <c r="X21" s="33"/>
      <c r="Y21" s="33"/>
      <c r="AA21" s="33"/>
      <c r="AB21" s="33"/>
      <c r="AD21" s="33"/>
      <c r="AE21" s="33"/>
    </row>
    <row r="22" spans="1:31" x14ac:dyDescent="0.35">
      <c r="A22" s="29" t="s">
        <v>373</v>
      </c>
      <c r="B22" s="29" t="s">
        <v>374</v>
      </c>
      <c r="C22" s="48">
        <v>130</v>
      </c>
      <c r="D22" s="48">
        <v>46</v>
      </c>
      <c r="E22" s="49">
        <f>uptake_in_those_aged_70_by_la[[#This Row],[Number of adults turning 70 in quarter 1 vaccinated]]/uptake_in_those_aged_70_by_la[[#This Row],[Number of adults turning 70 in quarter 1]]*100</f>
        <v>35.384615384615387</v>
      </c>
      <c r="F22" s="48">
        <v>105</v>
      </c>
      <c r="G22" s="48">
        <v>24</v>
      </c>
      <c r="H22" s="49">
        <f>uptake_in_those_aged_70_by_la[[#This Row],[Number of adults turning 70 in quarter 2 vaccinated]]/uptake_in_those_aged_70_by_la[[#This Row],[Number of adults turning 70 in quarter 2]]*100</f>
        <v>22.857142857142858</v>
      </c>
      <c r="I22" s="33"/>
      <c r="J22" s="33"/>
      <c r="L22" s="33"/>
      <c r="M22" s="33"/>
      <c r="O22" s="33"/>
      <c r="P22" s="33"/>
      <c r="R22" s="33"/>
      <c r="S22" s="33"/>
      <c r="U22" s="33"/>
      <c r="V22" s="33"/>
      <c r="X22" s="33"/>
      <c r="Y22" s="33"/>
      <c r="AA22" s="33"/>
      <c r="AB22" s="33"/>
      <c r="AD22" s="33"/>
      <c r="AE22" s="33"/>
    </row>
    <row r="23" spans="1:31" x14ac:dyDescent="0.35">
      <c r="A23" s="29" t="s">
        <v>375</v>
      </c>
      <c r="B23" s="29" t="s">
        <v>376</v>
      </c>
      <c r="C23" s="48">
        <v>554</v>
      </c>
      <c r="D23" s="48">
        <v>169</v>
      </c>
      <c r="E23" s="49">
        <f>uptake_in_those_aged_70_by_la[[#This Row],[Number of adults turning 70 in quarter 1 vaccinated]]/uptake_in_those_aged_70_by_la[[#This Row],[Number of adults turning 70 in quarter 1]]*100</f>
        <v>30.505415162454874</v>
      </c>
      <c r="F23" s="48">
        <v>570</v>
      </c>
      <c r="G23" s="48">
        <v>102</v>
      </c>
      <c r="H23" s="49">
        <f>uptake_in_those_aged_70_by_la[[#This Row],[Number of adults turning 70 in quarter 2 vaccinated]]/uptake_in_those_aged_70_by_la[[#This Row],[Number of adults turning 70 in quarter 2]]*100</f>
        <v>17.894736842105264</v>
      </c>
      <c r="I23" s="33"/>
      <c r="J23" s="33"/>
      <c r="L23" s="33"/>
      <c r="M23" s="33"/>
      <c r="O23" s="33"/>
      <c r="P23" s="33"/>
      <c r="R23" s="33"/>
      <c r="S23" s="33"/>
      <c r="U23" s="33"/>
      <c r="V23" s="33"/>
      <c r="X23" s="33"/>
      <c r="Y23" s="33"/>
      <c r="AA23" s="33"/>
      <c r="AB23" s="33"/>
      <c r="AD23" s="33"/>
      <c r="AE23" s="33"/>
    </row>
    <row r="24" spans="1:31" x14ac:dyDescent="0.35">
      <c r="A24" s="29" t="s">
        <v>377</v>
      </c>
      <c r="B24" s="29" t="s">
        <v>378</v>
      </c>
      <c r="C24" s="48">
        <v>583</v>
      </c>
      <c r="D24" s="48">
        <v>212</v>
      </c>
      <c r="E24" s="49">
        <f>uptake_in_those_aged_70_by_la[[#This Row],[Number of adults turning 70 in quarter 1 vaccinated]]/uptake_in_those_aged_70_by_la[[#This Row],[Number of adults turning 70 in quarter 1]]*100</f>
        <v>36.363636363636367</v>
      </c>
      <c r="F24" s="48">
        <v>570</v>
      </c>
      <c r="G24" s="48">
        <v>169</v>
      </c>
      <c r="H24" s="49">
        <f>uptake_in_those_aged_70_by_la[[#This Row],[Number of adults turning 70 in quarter 2 vaccinated]]/uptake_in_those_aged_70_by_la[[#This Row],[Number of adults turning 70 in quarter 2]]*100</f>
        <v>29.649122807017541</v>
      </c>
      <c r="I24" s="33"/>
      <c r="J24" s="33"/>
      <c r="L24" s="33"/>
      <c r="M24" s="33"/>
      <c r="O24" s="33"/>
      <c r="P24" s="33"/>
      <c r="R24" s="33"/>
      <c r="S24" s="33"/>
      <c r="U24" s="33"/>
      <c r="V24" s="33"/>
      <c r="X24" s="33"/>
      <c r="Y24" s="33"/>
      <c r="AA24" s="33"/>
      <c r="AB24" s="33"/>
      <c r="AD24" s="33"/>
      <c r="AE24" s="33"/>
    </row>
    <row r="25" spans="1:31" x14ac:dyDescent="0.35">
      <c r="A25" s="29" t="s">
        <v>379</v>
      </c>
      <c r="B25" s="29" t="s">
        <v>380</v>
      </c>
      <c r="C25" s="48">
        <v>449</v>
      </c>
      <c r="D25" s="48">
        <v>118</v>
      </c>
      <c r="E25" s="49">
        <f>uptake_in_those_aged_70_by_la[[#This Row],[Number of adults turning 70 in quarter 1 vaccinated]]/uptake_in_those_aged_70_by_la[[#This Row],[Number of adults turning 70 in quarter 1]]*100</f>
        <v>26.280623608017816</v>
      </c>
      <c r="F25" s="48">
        <v>476</v>
      </c>
      <c r="G25" s="48">
        <v>99</v>
      </c>
      <c r="H25" s="49">
        <f>uptake_in_those_aged_70_by_la[[#This Row],[Number of adults turning 70 in quarter 2 vaccinated]]/uptake_in_those_aged_70_by_la[[#This Row],[Number of adults turning 70 in quarter 2]]*100</f>
        <v>20.798319327731093</v>
      </c>
      <c r="I25" s="33"/>
      <c r="J25" s="33"/>
      <c r="L25" s="33"/>
      <c r="M25" s="33"/>
      <c r="O25" s="33"/>
      <c r="P25" s="33"/>
      <c r="R25" s="33"/>
      <c r="S25" s="33"/>
      <c r="U25" s="33"/>
      <c r="V25" s="33"/>
      <c r="X25" s="33"/>
      <c r="Y25" s="33"/>
      <c r="AA25" s="33"/>
      <c r="AB25" s="33"/>
      <c r="AD25" s="33"/>
      <c r="AE25" s="33"/>
    </row>
    <row r="26" spans="1:31" x14ac:dyDescent="0.35">
      <c r="A26" s="29" t="s">
        <v>381</v>
      </c>
      <c r="B26" s="29" t="s">
        <v>382</v>
      </c>
      <c r="C26" s="48">
        <v>570</v>
      </c>
      <c r="D26" s="48">
        <v>194</v>
      </c>
      <c r="E26" s="49">
        <f>uptake_in_those_aged_70_by_la[[#This Row],[Number of adults turning 70 in quarter 1 vaccinated]]/uptake_in_those_aged_70_by_la[[#This Row],[Number of adults turning 70 in quarter 1]]*100</f>
        <v>34.035087719298247</v>
      </c>
      <c r="F26" s="48">
        <v>605</v>
      </c>
      <c r="G26" s="48">
        <v>132</v>
      </c>
      <c r="H26" s="49">
        <f>uptake_in_those_aged_70_by_la[[#This Row],[Number of adults turning 70 in quarter 2 vaccinated]]/uptake_in_those_aged_70_by_la[[#This Row],[Number of adults turning 70 in quarter 2]]*100</f>
        <v>21.818181818181817</v>
      </c>
      <c r="I26" s="33"/>
      <c r="J26" s="33"/>
      <c r="L26" s="33"/>
      <c r="M26" s="33"/>
      <c r="O26" s="33"/>
      <c r="P26" s="33"/>
      <c r="R26" s="33"/>
      <c r="S26" s="33"/>
      <c r="U26" s="33"/>
      <c r="V26" s="33"/>
      <c r="X26" s="33"/>
      <c r="Y26" s="33"/>
      <c r="AA26" s="33"/>
      <c r="AB26" s="33"/>
      <c r="AD26" s="33"/>
      <c r="AE26" s="33"/>
    </row>
    <row r="27" spans="1:31" x14ac:dyDescent="0.35">
      <c r="A27" s="29" t="s">
        <v>383</v>
      </c>
      <c r="B27" s="29" t="s">
        <v>384</v>
      </c>
      <c r="C27" s="48">
        <v>507</v>
      </c>
      <c r="D27" s="48">
        <v>234</v>
      </c>
      <c r="E27" s="49">
        <f>uptake_in_those_aged_70_by_la[[#This Row],[Number of adults turning 70 in quarter 1 vaccinated]]/uptake_in_those_aged_70_by_la[[#This Row],[Number of adults turning 70 in quarter 1]]*100</f>
        <v>46.153846153846153</v>
      </c>
      <c r="F27" s="48">
        <v>462</v>
      </c>
      <c r="G27" s="48">
        <v>191</v>
      </c>
      <c r="H27" s="49">
        <f>uptake_in_those_aged_70_by_la[[#This Row],[Number of adults turning 70 in quarter 2 vaccinated]]/uptake_in_those_aged_70_by_la[[#This Row],[Number of adults turning 70 in quarter 2]]*100</f>
        <v>41.341991341991339</v>
      </c>
      <c r="I27" s="33"/>
      <c r="J27" s="33"/>
      <c r="L27" s="33"/>
      <c r="M27" s="33"/>
      <c r="O27" s="33"/>
      <c r="P27" s="33"/>
      <c r="R27" s="33"/>
      <c r="S27" s="33"/>
      <c r="U27" s="33"/>
      <c r="V27" s="33"/>
      <c r="X27" s="33"/>
      <c r="Y27" s="33"/>
      <c r="AA27" s="33"/>
      <c r="AB27" s="33"/>
      <c r="AD27" s="33"/>
      <c r="AE27" s="33"/>
    </row>
    <row r="28" spans="1:31" x14ac:dyDescent="0.35">
      <c r="A28" s="29" t="s">
        <v>385</v>
      </c>
      <c r="B28" s="29" t="s">
        <v>386</v>
      </c>
      <c r="C28" s="48">
        <v>867</v>
      </c>
      <c r="D28" s="48">
        <v>308</v>
      </c>
      <c r="E28" s="49">
        <f>uptake_in_those_aged_70_by_la[[#This Row],[Number of adults turning 70 in quarter 1 vaccinated]]/uptake_in_those_aged_70_by_la[[#This Row],[Number of adults turning 70 in quarter 1]]*100</f>
        <v>35.524798154555945</v>
      </c>
      <c r="F28" s="48">
        <v>843</v>
      </c>
      <c r="G28" s="48">
        <v>207</v>
      </c>
      <c r="H28" s="49">
        <f>uptake_in_those_aged_70_by_la[[#This Row],[Number of adults turning 70 in quarter 2 vaccinated]]/uptake_in_those_aged_70_by_la[[#This Row],[Number of adults turning 70 in quarter 2]]*100</f>
        <v>24.555160142348754</v>
      </c>
      <c r="I28" s="33"/>
      <c r="J28" s="33"/>
      <c r="L28" s="33"/>
      <c r="M28" s="33"/>
      <c r="O28" s="33"/>
      <c r="P28" s="33"/>
      <c r="R28" s="33"/>
      <c r="S28" s="33"/>
      <c r="U28" s="33"/>
      <c r="V28" s="33"/>
      <c r="X28" s="33"/>
      <c r="Y28" s="33"/>
      <c r="AA28" s="33"/>
      <c r="AB28" s="33"/>
      <c r="AD28" s="33"/>
      <c r="AE28" s="33"/>
    </row>
    <row r="29" spans="1:31" x14ac:dyDescent="0.35">
      <c r="A29" s="29" t="s">
        <v>387</v>
      </c>
      <c r="B29" s="29" t="s">
        <v>388</v>
      </c>
      <c r="C29" s="48">
        <v>563</v>
      </c>
      <c r="D29" s="48">
        <v>225</v>
      </c>
      <c r="E29" s="49">
        <f>uptake_in_those_aged_70_by_la[[#This Row],[Number of adults turning 70 in quarter 1 vaccinated]]/uptake_in_those_aged_70_by_la[[#This Row],[Number of adults turning 70 in quarter 1]]*100</f>
        <v>39.96447602131439</v>
      </c>
      <c r="F29" s="48">
        <v>617</v>
      </c>
      <c r="G29" s="48">
        <v>170</v>
      </c>
      <c r="H29" s="49">
        <f>uptake_in_those_aged_70_by_la[[#This Row],[Number of adults turning 70 in quarter 2 vaccinated]]/uptake_in_those_aged_70_by_la[[#This Row],[Number of adults turning 70 in quarter 2]]*100</f>
        <v>27.552674230145868</v>
      </c>
      <c r="I29" s="33"/>
      <c r="J29" s="33"/>
      <c r="L29" s="33"/>
      <c r="M29" s="33"/>
      <c r="O29" s="33"/>
      <c r="P29" s="33"/>
      <c r="R29" s="33"/>
      <c r="S29" s="33"/>
      <c r="U29" s="33"/>
      <c r="V29" s="33"/>
      <c r="X29" s="33"/>
      <c r="Y29" s="33"/>
      <c r="AA29" s="33"/>
      <c r="AB29" s="33"/>
      <c r="AD29" s="33"/>
      <c r="AE29" s="33"/>
    </row>
    <row r="30" spans="1:31" x14ac:dyDescent="0.35">
      <c r="A30" s="29" t="s">
        <v>389</v>
      </c>
      <c r="B30" s="29" t="s">
        <v>390</v>
      </c>
      <c r="C30" s="48">
        <v>542</v>
      </c>
      <c r="D30" s="48">
        <v>218</v>
      </c>
      <c r="E30" s="49">
        <f>uptake_in_those_aged_70_by_la[[#This Row],[Number of adults turning 70 in quarter 1 vaccinated]]/uptake_in_those_aged_70_by_la[[#This Row],[Number of adults turning 70 in quarter 1]]*100</f>
        <v>40.221402214022142</v>
      </c>
      <c r="F30" s="48">
        <v>609</v>
      </c>
      <c r="G30" s="48">
        <v>171</v>
      </c>
      <c r="H30" s="49">
        <f>uptake_in_those_aged_70_by_la[[#This Row],[Number of adults turning 70 in quarter 2 vaccinated]]/uptake_in_those_aged_70_by_la[[#This Row],[Number of adults turning 70 in quarter 2]]*100</f>
        <v>28.078817733990146</v>
      </c>
      <c r="I30" s="33"/>
      <c r="J30" s="33"/>
      <c r="L30" s="33"/>
      <c r="M30" s="33"/>
      <c r="O30" s="33"/>
      <c r="P30" s="33"/>
      <c r="R30" s="33"/>
      <c r="S30" s="33"/>
      <c r="U30" s="33"/>
      <c r="V30" s="33"/>
      <c r="X30" s="33"/>
      <c r="Y30" s="33"/>
      <c r="AA30" s="33"/>
      <c r="AB30" s="33"/>
      <c r="AD30" s="33"/>
      <c r="AE30" s="33"/>
    </row>
    <row r="31" spans="1:31" x14ac:dyDescent="0.35">
      <c r="A31" s="29" t="s">
        <v>391</v>
      </c>
      <c r="B31" s="29" t="s">
        <v>392</v>
      </c>
      <c r="C31" s="48">
        <v>550</v>
      </c>
      <c r="D31" s="48">
        <v>216</v>
      </c>
      <c r="E31" s="49">
        <f>uptake_in_those_aged_70_by_la[[#This Row],[Number of adults turning 70 in quarter 1 vaccinated]]/uptake_in_those_aged_70_by_la[[#This Row],[Number of adults turning 70 in quarter 1]]*100</f>
        <v>39.272727272727273</v>
      </c>
      <c r="F31" s="48">
        <v>588</v>
      </c>
      <c r="G31" s="48">
        <v>180</v>
      </c>
      <c r="H31" s="49">
        <f>uptake_in_those_aged_70_by_la[[#This Row],[Number of adults turning 70 in quarter 2 vaccinated]]/uptake_in_those_aged_70_by_la[[#This Row],[Number of adults turning 70 in quarter 2]]*100</f>
        <v>30.612244897959183</v>
      </c>
      <c r="I31" s="33"/>
      <c r="J31" s="33"/>
      <c r="L31" s="33"/>
      <c r="M31" s="33"/>
      <c r="O31" s="33"/>
      <c r="P31" s="33"/>
      <c r="R31" s="33"/>
      <c r="S31" s="33"/>
      <c r="U31" s="33"/>
      <c r="V31" s="33"/>
      <c r="X31" s="33"/>
      <c r="Y31" s="33"/>
      <c r="AA31" s="33"/>
      <c r="AB31" s="33"/>
      <c r="AD31" s="33"/>
      <c r="AE31" s="33"/>
    </row>
    <row r="32" spans="1:31" x14ac:dyDescent="0.35">
      <c r="A32" s="29" t="s">
        <v>393</v>
      </c>
      <c r="B32" s="29" t="s">
        <v>394</v>
      </c>
      <c r="C32" s="48">
        <v>393</v>
      </c>
      <c r="D32" s="48">
        <v>108</v>
      </c>
      <c r="E32" s="49">
        <f>uptake_in_those_aged_70_by_la[[#This Row],[Number of adults turning 70 in quarter 1 vaccinated]]/uptake_in_those_aged_70_by_la[[#This Row],[Number of adults turning 70 in quarter 1]]*100</f>
        <v>27.480916030534353</v>
      </c>
      <c r="F32" s="48">
        <v>477</v>
      </c>
      <c r="G32" s="48">
        <v>105</v>
      </c>
      <c r="H32" s="49">
        <f>uptake_in_those_aged_70_by_la[[#This Row],[Number of adults turning 70 in quarter 2 vaccinated]]/uptake_in_those_aged_70_by_la[[#This Row],[Number of adults turning 70 in quarter 2]]*100</f>
        <v>22.012578616352201</v>
      </c>
      <c r="I32" s="33"/>
      <c r="J32" s="33"/>
      <c r="L32" s="33"/>
      <c r="M32" s="33"/>
      <c r="O32" s="33"/>
      <c r="P32" s="33"/>
      <c r="R32" s="33"/>
      <c r="S32" s="33"/>
      <c r="U32" s="33"/>
      <c r="V32" s="33"/>
      <c r="X32" s="33"/>
      <c r="Y32" s="33"/>
      <c r="AA32" s="33"/>
      <c r="AB32" s="33"/>
      <c r="AD32" s="33"/>
      <c r="AE32" s="33"/>
    </row>
    <row r="33" spans="1:31" x14ac:dyDescent="0.35">
      <c r="A33" s="29" t="s">
        <v>395</v>
      </c>
      <c r="B33" s="29" t="s">
        <v>396</v>
      </c>
      <c r="C33" s="48">
        <v>523</v>
      </c>
      <c r="D33" s="48">
        <v>194</v>
      </c>
      <c r="E33" s="49">
        <f>uptake_in_those_aged_70_by_la[[#This Row],[Number of adults turning 70 in quarter 1 vaccinated]]/uptake_in_those_aged_70_by_la[[#This Row],[Number of adults turning 70 in quarter 1]]*100</f>
        <v>37.093690248565963</v>
      </c>
      <c r="F33" s="48">
        <v>541</v>
      </c>
      <c r="G33" s="48">
        <v>148</v>
      </c>
      <c r="H33" s="49">
        <f>uptake_in_those_aged_70_by_la[[#This Row],[Number of adults turning 70 in quarter 2 vaccinated]]/uptake_in_those_aged_70_by_la[[#This Row],[Number of adults turning 70 in quarter 2]]*100</f>
        <v>27.35674676524954</v>
      </c>
      <c r="I33" s="33"/>
      <c r="J33" s="33"/>
      <c r="L33" s="33"/>
      <c r="M33" s="33"/>
      <c r="O33" s="33"/>
      <c r="P33" s="33"/>
      <c r="R33" s="33"/>
      <c r="S33" s="33"/>
      <c r="U33" s="33"/>
      <c r="V33" s="33"/>
      <c r="X33" s="33"/>
      <c r="Y33" s="33"/>
      <c r="AA33" s="33"/>
      <c r="AB33" s="33"/>
      <c r="AD33" s="33"/>
      <c r="AE33" s="33"/>
    </row>
    <row r="34" spans="1:31" x14ac:dyDescent="0.35">
      <c r="A34" s="29" t="s">
        <v>397</v>
      </c>
      <c r="B34" s="29" t="s">
        <v>398</v>
      </c>
      <c r="C34" s="48">
        <v>347</v>
      </c>
      <c r="D34" s="48">
        <v>79</v>
      </c>
      <c r="E34" s="49">
        <f>uptake_in_those_aged_70_by_la[[#This Row],[Number of adults turning 70 in quarter 1 vaccinated]]/uptake_in_those_aged_70_by_la[[#This Row],[Number of adults turning 70 in quarter 1]]*100</f>
        <v>22.766570605187319</v>
      </c>
      <c r="F34" s="48">
        <v>452</v>
      </c>
      <c r="G34" s="48">
        <v>88</v>
      </c>
      <c r="H34" s="49">
        <f>uptake_in_those_aged_70_by_la[[#This Row],[Number of adults turning 70 in quarter 2 vaccinated]]/uptake_in_those_aged_70_by_la[[#This Row],[Number of adults turning 70 in quarter 2]]*100</f>
        <v>19.469026548672566</v>
      </c>
      <c r="I34" s="33"/>
      <c r="J34" s="33"/>
      <c r="L34" s="33"/>
      <c r="M34" s="33"/>
      <c r="O34" s="33"/>
      <c r="P34" s="33"/>
      <c r="R34" s="33"/>
      <c r="S34" s="33"/>
      <c r="U34" s="33"/>
      <c r="V34" s="33"/>
      <c r="X34" s="33"/>
      <c r="Y34" s="33"/>
      <c r="AA34" s="33"/>
      <c r="AB34" s="33"/>
      <c r="AD34" s="33"/>
      <c r="AE34" s="33"/>
    </row>
    <row r="35" spans="1:31" x14ac:dyDescent="0.35">
      <c r="A35" s="29" t="s">
        <v>399</v>
      </c>
      <c r="B35" s="29" t="s">
        <v>400</v>
      </c>
      <c r="C35" s="48">
        <v>398</v>
      </c>
      <c r="D35" s="48">
        <v>91</v>
      </c>
      <c r="E35" s="49">
        <f>uptake_in_those_aged_70_by_la[[#This Row],[Number of adults turning 70 in quarter 1 vaccinated]]/uptake_in_those_aged_70_by_la[[#This Row],[Number of adults turning 70 in quarter 1]]*100</f>
        <v>22.8643216080402</v>
      </c>
      <c r="F35" s="48">
        <v>418</v>
      </c>
      <c r="G35" s="48">
        <v>42</v>
      </c>
      <c r="H35" s="49">
        <f>uptake_in_those_aged_70_by_la[[#This Row],[Number of adults turning 70 in quarter 2 vaccinated]]/uptake_in_those_aged_70_by_la[[#This Row],[Number of adults turning 70 in quarter 2]]*100</f>
        <v>10.047846889952153</v>
      </c>
      <c r="I35" s="33"/>
      <c r="J35" s="33"/>
      <c r="L35" s="33"/>
      <c r="M35" s="33"/>
      <c r="O35" s="33"/>
      <c r="P35" s="33"/>
      <c r="R35" s="33"/>
      <c r="S35" s="33"/>
      <c r="U35" s="33"/>
      <c r="V35" s="33"/>
      <c r="X35" s="33"/>
      <c r="Y35" s="33"/>
      <c r="AA35" s="33"/>
      <c r="AB35" s="33"/>
      <c r="AD35" s="33"/>
      <c r="AE35" s="33"/>
    </row>
    <row r="36" spans="1:31" x14ac:dyDescent="0.35">
      <c r="A36" s="29" t="s">
        <v>401</v>
      </c>
      <c r="B36" s="29" t="s">
        <v>402</v>
      </c>
      <c r="C36" s="48">
        <v>408</v>
      </c>
      <c r="D36" s="48">
        <v>87</v>
      </c>
      <c r="E36" s="49">
        <f>uptake_in_those_aged_70_by_la[[#This Row],[Number of adults turning 70 in quarter 1 vaccinated]]/uptake_in_those_aged_70_by_la[[#This Row],[Number of adults turning 70 in quarter 1]]*100</f>
        <v>21.323529411764707</v>
      </c>
      <c r="F36" s="48">
        <v>409</v>
      </c>
      <c r="G36" s="48">
        <v>58</v>
      </c>
      <c r="H36" s="49">
        <f>uptake_in_those_aged_70_by_la[[#This Row],[Number of adults turning 70 in quarter 2 vaccinated]]/uptake_in_those_aged_70_by_la[[#This Row],[Number of adults turning 70 in quarter 2]]*100</f>
        <v>14.180929095354522</v>
      </c>
      <c r="I36" s="33"/>
      <c r="J36" s="33"/>
      <c r="L36" s="33"/>
      <c r="M36" s="33"/>
      <c r="O36" s="33"/>
      <c r="P36" s="33"/>
      <c r="R36" s="33"/>
      <c r="S36" s="33"/>
      <c r="U36" s="33"/>
      <c r="V36" s="33"/>
      <c r="X36" s="33"/>
      <c r="Y36" s="33"/>
      <c r="AA36" s="33"/>
      <c r="AB36" s="33"/>
      <c r="AD36" s="33"/>
      <c r="AE36" s="33"/>
    </row>
    <row r="37" spans="1:31" x14ac:dyDescent="0.35">
      <c r="A37" s="29" t="s">
        <v>403</v>
      </c>
      <c r="B37" s="29" t="s">
        <v>404</v>
      </c>
      <c r="C37" s="48">
        <v>294</v>
      </c>
      <c r="D37" s="48">
        <v>87</v>
      </c>
      <c r="E37" s="49">
        <f>uptake_in_those_aged_70_by_la[[#This Row],[Number of adults turning 70 in quarter 1 vaccinated]]/uptake_in_those_aged_70_by_la[[#This Row],[Number of adults turning 70 in quarter 1]]*100</f>
        <v>29.591836734693878</v>
      </c>
      <c r="F37" s="48">
        <v>305</v>
      </c>
      <c r="G37" s="48">
        <v>52</v>
      </c>
      <c r="H37" s="49">
        <f>uptake_in_those_aged_70_by_la[[#This Row],[Number of adults turning 70 in quarter 2 vaccinated]]/uptake_in_those_aged_70_by_la[[#This Row],[Number of adults turning 70 in quarter 2]]*100</f>
        <v>17.04918032786885</v>
      </c>
      <c r="I37" s="33"/>
      <c r="J37" s="33"/>
      <c r="L37" s="33"/>
      <c r="M37" s="33"/>
      <c r="O37" s="33"/>
      <c r="P37" s="33"/>
      <c r="R37" s="33"/>
      <c r="S37" s="33"/>
      <c r="U37" s="33"/>
      <c r="V37" s="33"/>
      <c r="X37" s="33"/>
      <c r="Y37" s="33"/>
      <c r="AA37" s="33"/>
      <c r="AB37" s="33"/>
      <c r="AD37" s="33"/>
      <c r="AE37" s="33"/>
    </row>
    <row r="38" spans="1:31" x14ac:dyDescent="0.35">
      <c r="A38" s="29" t="s">
        <v>405</v>
      </c>
      <c r="B38" s="29" t="s">
        <v>406</v>
      </c>
      <c r="C38" s="48">
        <v>645</v>
      </c>
      <c r="D38" s="48">
        <v>210</v>
      </c>
      <c r="E38" s="49">
        <f>uptake_in_those_aged_70_by_la[[#This Row],[Number of adults turning 70 in quarter 1 vaccinated]]/uptake_in_those_aged_70_by_la[[#This Row],[Number of adults turning 70 in quarter 1]]*100</f>
        <v>32.558139534883722</v>
      </c>
      <c r="F38" s="48">
        <v>605</v>
      </c>
      <c r="G38" s="48">
        <v>151</v>
      </c>
      <c r="H38" s="49">
        <f>uptake_in_those_aged_70_by_la[[#This Row],[Number of adults turning 70 in quarter 2 vaccinated]]/uptake_in_those_aged_70_by_la[[#This Row],[Number of adults turning 70 in quarter 2]]*100</f>
        <v>24.958677685950413</v>
      </c>
      <c r="I38" s="33"/>
      <c r="J38" s="33"/>
      <c r="L38" s="33"/>
      <c r="M38" s="33"/>
      <c r="O38" s="33"/>
      <c r="P38" s="33"/>
      <c r="R38" s="33"/>
      <c r="S38" s="33"/>
      <c r="U38" s="33"/>
      <c r="V38" s="33"/>
      <c r="X38" s="33"/>
      <c r="Y38" s="33"/>
      <c r="AA38" s="33"/>
      <c r="AB38" s="33"/>
      <c r="AD38" s="33"/>
      <c r="AE38" s="33"/>
    </row>
    <row r="39" spans="1:31" x14ac:dyDescent="0.35">
      <c r="A39" s="29" t="s">
        <v>407</v>
      </c>
      <c r="B39" s="29" t="s">
        <v>408</v>
      </c>
      <c r="C39" s="48">
        <v>272</v>
      </c>
      <c r="D39" s="48">
        <v>111</v>
      </c>
      <c r="E39" s="49">
        <f>uptake_in_those_aged_70_by_la[[#This Row],[Number of adults turning 70 in quarter 1 vaccinated]]/uptake_in_those_aged_70_by_la[[#This Row],[Number of adults turning 70 in quarter 1]]*100</f>
        <v>40.808823529411761</v>
      </c>
      <c r="F39" s="48">
        <v>254</v>
      </c>
      <c r="G39" s="48">
        <v>104</v>
      </c>
      <c r="H39" s="49">
        <f>uptake_in_those_aged_70_by_la[[#This Row],[Number of adults turning 70 in quarter 2 vaccinated]]/uptake_in_those_aged_70_by_la[[#This Row],[Number of adults turning 70 in quarter 2]]*100</f>
        <v>40.944881889763778</v>
      </c>
      <c r="I39" s="33"/>
      <c r="J39" s="33"/>
      <c r="L39" s="33"/>
      <c r="M39" s="33"/>
      <c r="O39" s="33"/>
      <c r="P39" s="33"/>
      <c r="R39" s="33"/>
      <c r="S39" s="33"/>
      <c r="U39" s="33"/>
      <c r="V39" s="33"/>
      <c r="X39" s="33"/>
      <c r="Y39" s="33"/>
      <c r="AA39" s="33"/>
      <c r="AB39" s="33"/>
      <c r="AD39" s="33"/>
      <c r="AE39" s="33"/>
    </row>
    <row r="40" spans="1:31" x14ac:dyDescent="0.35">
      <c r="A40" s="29" t="s">
        <v>409</v>
      </c>
      <c r="B40" s="29" t="s">
        <v>410</v>
      </c>
      <c r="C40" s="48">
        <v>343</v>
      </c>
      <c r="D40" s="48">
        <v>134</v>
      </c>
      <c r="E40" s="49">
        <f>uptake_in_those_aged_70_by_la[[#This Row],[Number of adults turning 70 in quarter 1 vaccinated]]/uptake_in_those_aged_70_by_la[[#This Row],[Number of adults turning 70 in quarter 1]]*100</f>
        <v>39.067055393586003</v>
      </c>
      <c r="F40" s="48">
        <v>400</v>
      </c>
      <c r="G40" s="48">
        <v>108</v>
      </c>
      <c r="H40" s="49">
        <f>uptake_in_those_aged_70_by_la[[#This Row],[Number of adults turning 70 in quarter 2 vaccinated]]/uptake_in_those_aged_70_by_la[[#This Row],[Number of adults turning 70 in quarter 2]]*100</f>
        <v>27</v>
      </c>
      <c r="I40" s="33"/>
      <c r="J40" s="33"/>
      <c r="L40" s="33"/>
      <c r="M40" s="33"/>
      <c r="O40" s="33"/>
      <c r="P40" s="33"/>
      <c r="R40" s="33"/>
      <c r="S40" s="33"/>
      <c r="U40" s="33"/>
      <c r="V40" s="33"/>
      <c r="X40" s="33"/>
      <c r="Y40" s="33"/>
      <c r="AA40" s="33"/>
      <c r="AB40" s="33"/>
      <c r="AD40" s="33"/>
      <c r="AE40" s="33"/>
    </row>
    <row r="41" spans="1:31" x14ac:dyDescent="0.35">
      <c r="A41" s="29" t="s">
        <v>411</v>
      </c>
      <c r="B41" s="29" t="s">
        <v>412</v>
      </c>
      <c r="C41" s="48">
        <v>361</v>
      </c>
      <c r="D41" s="48">
        <v>109</v>
      </c>
      <c r="E41" s="49">
        <f>uptake_in_those_aged_70_by_la[[#This Row],[Number of adults turning 70 in quarter 1 vaccinated]]/uptake_in_those_aged_70_by_la[[#This Row],[Number of adults turning 70 in quarter 1]]*100</f>
        <v>30.193905817174517</v>
      </c>
      <c r="F41" s="48">
        <v>406</v>
      </c>
      <c r="G41" s="48">
        <v>76</v>
      </c>
      <c r="H41" s="49">
        <f>uptake_in_those_aged_70_by_la[[#This Row],[Number of adults turning 70 in quarter 2 vaccinated]]/uptake_in_those_aged_70_by_la[[#This Row],[Number of adults turning 70 in quarter 2]]*100</f>
        <v>18.7192118226601</v>
      </c>
      <c r="I41" s="33"/>
      <c r="J41" s="33"/>
      <c r="L41" s="33"/>
      <c r="M41" s="33"/>
      <c r="O41" s="33"/>
      <c r="P41" s="33"/>
      <c r="R41" s="33"/>
      <c r="S41" s="33"/>
      <c r="U41" s="33"/>
      <c r="V41" s="33"/>
      <c r="X41" s="33"/>
      <c r="Y41" s="33"/>
      <c r="AA41" s="33"/>
      <c r="AB41" s="33"/>
      <c r="AD41" s="33"/>
      <c r="AE41" s="33"/>
    </row>
    <row r="42" spans="1:31" x14ac:dyDescent="0.35">
      <c r="A42" s="29" t="s">
        <v>413</v>
      </c>
      <c r="B42" s="29" t="s">
        <v>414</v>
      </c>
      <c r="C42" s="48">
        <v>249</v>
      </c>
      <c r="D42" s="48">
        <v>57</v>
      </c>
      <c r="E42" s="49">
        <f>uptake_in_those_aged_70_by_la[[#This Row],[Number of adults turning 70 in quarter 1 vaccinated]]/uptake_in_those_aged_70_by_la[[#This Row],[Number of adults turning 70 in quarter 1]]*100</f>
        <v>22.891566265060241</v>
      </c>
      <c r="F42" s="48">
        <v>291</v>
      </c>
      <c r="G42" s="48">
        <v>55</v>
      </c>
      <c r="H42" s="49">
        <f>uptake_in_those_aged_70_by_la[[#This Row],[Number of adults turning 70 in quarter 2 vaccinated]]/uptake_in_those_aged_70_by_la[[#This Row],[Number of adults turning 70 in quarter 2]]*100</f>
        <v>18.900343642611684</v>
      </c>
      <c r="I42" s="33"/>
      <c r="J42" s="33"/>
      <c r="L42" s="33"/>
      <c r="M42" s="33"/>
      <c r="O42" s="33"/>
      <c r="P42" s="33"/>
      <c r="R42" s="33"/>
      <c r="S42" s="33"/>
      <c r="U42" s="33"/>
      <c r="V42" s="33"/>
      <c r="X42" s="33"/>
      <c r="Y42" s="33"/>
      <c r="AA42" s="33"/>
      <c r="AB42" s="33"/>
      <c r="AD42" s="33"/>
      <c r="AE42" s="33"/>
    </row>
    <row r="43" spans="1:31" x14ac:dyDescent="0.35">
      <c r="A43" s="29" t="s">
        <v>415</v>
      </c>
      <c r="B43" s="29" t="s">
        <v>416</v>
      </c>
      <c r="C43" s="48">
        <v>368</v>
      </c>
      <c r="D43" s="48">
        <v>146</v>
      </c>
      <c r="E43" s="49">
        <f>uptake_in_those_aged_70_by_la[[#This Row],[Number of adults turning 70 in quarter 1 vaccinated]]/uptake_in_those_aged_70_by_la[[#This Row],[Number of adults turning 70 in quarter 1]]*100</f>
        <v>39.673913043478258</v>
      </c>
      <c r="F43" s="48">
        <v>380</v>
      </c>
      <c r="G43" s="48">
        <v>128</v>
      </c>
      <c r="H43" s="49">
        <f>uptake_in_those_aged_70_by_la[[#This Row],[Number of adults turning 70 in quarter 2 vaccinated]]/uptake_in_those_aged_70_by_la[[#This Row],[Number of adults turning 70 in quarter 2]]*100</f>
        <v>33.684210526315788</v>
      </c>
      <c r="I43" s="33"/>
      <c r="J43" s="33"/>
      <c r="L43" s="33"/>
      <c r="M43" s="33"/>
      <c r="O43" s="33"/>
      <c r="P43" s="33"/>
      <c r="R43" s="33"/>
      <c r="S43" s="33"/>
      <c r="U43" s="33"/>
      <c r="V43" s="33"/>
      <c r="X43" s="33"/>
      <c r="Y43" s="33"/>
      <c r="AA43" s="33"/>
      <c r="AB43" s="33"/>
      <c r="AD43" s="33"/>
      <c r="AE43" s="33"/>
    </row>
    <row r="44" spans="1:31" x14ac:dyDescent="0.35">
      <c r="A44" s="29" t="s">
        <v>417</v>
      </c>
      <c r="B44" s="29" t="s">
        <v>418</v>
      </c>
      <c r="C44" s="48">
        <v>295</v>
      </c>
      <c r="D44" s="48">
        <v>105</v>
      </c>
      <c r="E44" s="49">
        <f>uptake_in_those_aged_70_by_la[[#This Row],[Number of adults turning 70 in quarter 1 vaccinated]]/uptake_in_those_aged_70_by_la[[#This Row],[Number of adults turning 70 in quarter 1]]*100</f>
        <v>35.593220338983052</v>
      </c>
      <c r="F44" s="48">
        <v>311</v>
      </c>
      <c r="G44" s="48">
        <v>87</v>
      </c>
      <c r="H44" s="49">
        <f>uptake_in_those_aged_70_by_la[[#This Row],[Number of adults turning 70 in quarter 2 vaccinated]]/uptake_in_those_aged_70_by_la[[#This Row],[Number of adults turning 70 in quarter 2]]*100</f>
        <v>27.974276527331188</v>
      </c>
      <c r="I44" s="33"/>
      <c r="J44" s="33"/>
      <c r="L44" s="33"/>
      <c r="M44" s="33"/>
      <c r="O44" s="33"/>
      <c r="P44" s="33"/>
      <c r="R44" s="33"/>
      <c r="S44" s="33"/>
      <c r="U44" s="33"/>
      <c r="V44" s="33"/>
      <c r="X44" s="33"/>
      <c r="Y44" s="33"/>
      <c r="AA44" s="33"/>
      <c r="AB44" s="33"/>
      <c r="AD44" s="33"/>
      <c r="AE44" s="33"/>
    </row>
    <row r="45" spans="1:31" x14ac:dyDescent="0.35">
      <c r="A45" s="29" t="s">
        <v>419</v>
      </c>
      <c r="B45" s="29" t="s">
        <v>420</v>
      </c>
      <c r="C45" s="48">
        <v>620</v>
      </c>
      <c r="D45" s="48">
        <v>205</v>
      </c>
      <c r="E45" s="49">
        <f>uptake_in_those_aged_70_by_la[[#This Row],[Number of adults turning 70 in quarter 1 vaccinated]]/uptake_in_those_aged_70_by_la[[#This Row],[Number of adults turning 70 in quarter 1]]*100</f>
        <v>33.064516129032256</v>
      </c>
      <c r="F45" s="48">
        <v>704</v>
      </c>
      <c r="G45" s="48">
        <v>130</v>
      </c>
      <c r="H45" s="49">
        <f>uptake_in_those_aged_70_by_la[[#This Row],[Number of adults turning 70 in quarter 2 vaccinated]]/uptake_in_those_aged_70_by_la[[#This Row],[Number of adults turning 70 in quarter 2]]*100</f>
        <v>18.46590909090909</v>
      </c>
      <c r="I45" s="33"/>
      <c r="J45" s="33"/>
      <c r="L45" s="33"/>
      <c r="M45" s="33"/>
      <c r="O45" s="33"/>
      <c r="P45" s="33"/>
      <c r="R45" s="33"/>
      <c r="S45" s="33"/>
      <c r="U45" s="33"/>
      <c r="V45" s="33"/>
      <c r="X45" s="33"/>
      <c r="Y45" s="33"/>
      <c r="AA45" s="33"/>
      <c r="AB45" s="33"/>
      <c r="AD45" s="33"/>
      <c r="AE45" s="33"/>
    </row>
    <row r="46" spans="1:31" x14ac:dyDescent="0.35">
      <c r="A46" s="29" t="s">
        <v>421</v>
      </c>
      <c r="B46" s="29" t="s">
        <v>422</v>
      </c>
      <c r="C46" s="48">
        <v>570</v>
      </c>
      <c r="D46" s="48">
        <v>185</v>
      </c>
      <c r="E46" s="49">
        <f>uptake_in_those_aged_70_by_la[[#This Row],[Number of adults turning 70 in quarter 1 vaccinated]]/uptake_in_those_aged_70_by_la[[#This Row],[Number of adults turning 70 in quarter 1]]*100</f>
        <v>32.456140350877192</v>
      </c>
      <c r="F46" s="48">
        <v>557</v>
      </c>
      <c r="G46" s="48">
        <v>112</v>
      </c>
      <c r="H46" s="49">
        <f>uptake_in_those_aged_70_by_la[[#This Row],[Number of adults turning 70 in quarter 2 vaccinated]]/uptake_in_those_aged_70_by_la[[#This Row],[Number of adults turning 70 in quarter 2]]*100</f>
        <v>20.107719928186714</v>
      </c>
      <c r="I46" s="33"/>
      <c r="J46" s="33"/>
      <c r="L46" s="33"/>
      <c r="M46" s="33"/>
      <c r="O46" s="33"/>
      <c r="P46" s="33"/>
      <c r="R46" s="33"/>
      <c r="S46" s="33"/>
      <c r="U46" s="33"/>
      <c r="V46" s="33"/>
      <c r="X46" s="33"/>
      <c r="Y46" s="33"/>
      <c r="AA46" s="33"/>
      <c r="AB46" s="33"/>
      <c r="AD46" s="33"/>
      <c r="AE46" s="33"/>
    </row>
    <row r="47" spans="1:31" x14ac:dyDescent="0.35">
      <c r="A47" s="29" t="s">
        <v>423</v>
      </c>
      <c r="B47" s="29" t="s">
        <v>424</v>
      </c>
      <c r="C47" s="48">
        <v>416</v>
      </c>
      <c r="D47" s="48">
        <v>179</v>
      </c>
      <c r="E47" s="49">
        <f>uptake_in_those_aged_70_by_la[[#This Row],[Number of adults turning 70 in quarter 1 vaccinated]]/uptake_in_those_aged_70_by_la[[#This Row],[Number of adults turning 70 in quarter 1]]*100</f>
        <v>43.028846153846153</v>
      </c>
      <c r="F47" s="48">
        <v>439</v>
      </c>
      <c r="G47" s="48">
        <v>164</v>
      </c>
      <c r="H47" s="49">
        <f>uptake_in_those_aged_70_by_la[[#This Row],[Number of adults turning 70 in quarter 2 vaccinated]]/uptake_in_those_aged_70_by_la[[#This Row],[Number of adults turning 70 in quarter 2]]*100</f>
        <v>37.357630979498865</v>
      </c>
      <c r="I47" s="33"/>
      <c r="J47" s="33"/>
      <c r="L47" s="33"/>
      <c r="M47" s="33"/>
      <c r="O47" s="33"/>
      <c r="P47" s="33"/>
      <c r="R47" s="33"/>
      <c r="S47" s="33"/>
      <c r="U47" s="33"/>
      <c r="V47" s="33"/>
      <c r="X47" s="33"/>
      <c r="Y47" s="33"/>
      <c r="AA47" s="33"/>
      <c r="AB47" s="33"/>
      <c r="AD47" s="33"/>
      <c r="AE47" s="33"/>
    </row>
    <row r="48" spans="1:31" x14ac:dyDescent="0.35">
      <c r="A48" s="29" t="s">
        <v>425</v>
      </c>
      <c r="B48" s="29" t="s">
        <v>426</v>
      </c>
      <c r="C48" s="48">
        <v>514</v>
      </c>
      <c r="D48" s="48">
        <v>136</v>
      </c>
      <c r="E48" s="49">
        <f>uptake_in_those_aged_70_by_la[[#This Row],[Number of adults turning 70 in quarter 1 vaccinated]]/uptake_in_those_aged_70_by_la[[#This Row],[Number of adults turning 70 in quarter 1]]*100</f>
        <v>26.459143968871597</v>
      </c>
      <c r="F48" s="48">
        <v>535</v>
      </c>
      <c r="G48" s="48">
        <v>105</v>
      </c>
      <c r="H48" s="49">
        <f>uptake_in_those_aged_70_by_la[[#This Row],[Number of adults turning 70 in quarter 2 vaccinated]]/uptake_in_those_aged_70_by_la[[#This Row],[Number of adults turning 70 in quarter 2]]*100</f>
        <v>19.626168224299064</v>
      </c>
      <c r="I48" s="33"/>
      <c r="J48" s="33"/>
      <c r="L48" s="33"/>
      <c r="M48" s="33"/>
      <c r="O48" s="33"/>
      <c r="P48" s="33"/>
      <c r="R48" s="33"/>
      <c r="S48" s="33"/>
      <c r="U48" s="33"/>
      <c r="V48" s="33"/>
      <c r="X48" s="33"/>
      <c r="Y48" s="33"/>
      <c r="AA48" s="33"/>
      <c r="AB48" s="33"/>
      <c r="AD48" s="33"/>
      <c r="AE48" s="33"/>
    </row>
    <row r="49" spans="1:31" x14ac:dyDescent="0.35">
      <c r="A49" s="29" t="s">
        <v>427</v>
      </c>
      <c r="B49" s="29" t="s">
        <v>428</v>
      </c>
      <c r="C49" s="48">
        <v>514</v>
      </c>
      <c r="D49" s="48">
        <v>205</v>
      </c>
      <c r="E49" s="49">
        <f>uptake_in_those_aged_70_by_la[[#This Row],[Number of adults turning 70 in quarter 1 vaccinated]]/uptake_in_those_aged_70_by_la[[#This Row],[Number of adults turning 70 in quarter 1]]*100</f>
        <v>39.883268482490273</v>
      </c>
      <c r="F49" s="48">
        <v>533</v>
      </c>
      <c r="G49" s="48">
        <v>160</v>
      </c>
      <c r="H49" s="49">
        <f>uptake_in_those_aged_70_by_la[[#This Row],[Number of adults turning 70 in quarter 2 vaccinated]]/uptake_in_those_aged_70_by_la[[#This Row],[Number of adults turning 70 in quarter 2]]*100</f>
        <v>30.0187617260788</v>
      </c>
      <c r="I49" s="33"/>
      <c r="J49" s="33"/>
      <c r="L49" s="33"/>
      <c r="M49" s="33"/>
      <c r="O49" s="33"/>
      <c r="P49" s="33"/>
      <c r="R49" s="33"/>
      <c r="S49" s="33"/>
      <c r="U49" s="33"/>
      <c r="V49" s="33"/>
      <c r="X49" s="33"/>
      <c r="Y49" s="33"/>
      <c r="AA49" s="33"/>
      <c r="AB49" s="33"/>
      <c r="AD49" s="33"/>
      <c r="AE49" s="33"/>
    </row>
    <row r="50" spans="1:31" x14ac:dyDescent="0.35">
      <c r="A50" s="29" t="s">
        <v>429</v>
      </c>
      <c r="B50" s="29" t="s">
        <v>430</v>
      </c>
      <c r="C50" s="48">
        <v>1445</v>
      </c>
      <c r="D50" s="48">
        <v>542</v>
      </c>
      <c r="E50" s="49">
        <f>uptake_in_those_aged_70_by_la[[#This Row],[Number of adults turning 70 in quarter 1 vaccinated]]/uptake_in_those_aged_70_by_la[[#This Row],[Number of adults turning 70 in quarter 1]]*100</f>
        <v>37.508650519031136</v>
      </c>
      <c r="F50" s="48">
        <v>1621</v>
      </c>
      <c r="G50" s="48">
        <v>436</v>
      </c>
      <c r="H50" s="49">
        <f>uptake_in_those_aged_70_by_la[[#This Row],[Number of adults turning 70 in quarter 2 vaccinated]]/uptake_in_those_aged_70_by_la[[#This Row],[Number of adults turning 70 in quarter 2]]*100</f>
        <v>26.89697717458359</v>
      </c>
      <c r="I50" s="33"/>
      <c r="J50" s="33"/>
      <c r="L50" s="33"/>
      <c r="M50" s="33"/>
      <c r="O50" s="33"/>
      <c r="P50" s="33"/>
      <c r="R50" s="33"/>
      <c r="S50" s="33"/>
      <c r="U50" s="33"/>
      <c r="V50" s="33"/>
      <c r="X50" s="33"/>
      <c r="Y50" s="33"/>
      <c r="AA50" s="33"/>
      <c r="AB50" s="33"/>
      <c r="AD50" s="33"/>
      <c r="AE50" s="33"/>
    </row>
    <row r="51" spans="1:31" x14ac:dyDescent="0.35">
      <c r="A51" s="29" t="s">
        <v>431</v>
      </c>
      <c r="B51" s="29" t="s">
        <v>432</v>
      </c>
      <c r="C51" s="48">
        <v>1099</v>
      </c>
      <c r="D51" s="48">
        <v>469</v>
      </c>
      <c r="E51" s="49">
        <f>uptake_in_those_aged_70_by_la[[#This Row],[Number of adults turning 70 in quarter 1 vaccinated]]/uptake_in_those_aged_70_by_la[[#This Row],[Number of adults turning 70 in quarter 1]]*100</f>
        <v>42.675159235668794</v>
      </c>
      <c r="F51" s="48">
        <v>1099</v>
      </c>
      <c r="G51" s="48">
        <v>327</v>
      </c>
      <c r="H51" s="49">
        <f>uptake_in_those_aged_70_by_la[[#This Row],[Number of adults turning 70 in quarter 2 vaccinated]]/uptake_in_those_aged_70_by_la[[#This Row],[Number of adults turning 70 in quarter 2]]*100</f>
        <v>29.754322111010005</v>
      </c>
      <c r="I51" s="33"/>
      <c r="J51" s="33"/>
      <c r="L51" s="33"/>
      <c r="M51" s="33"/>
      <c r="O51" s="33"/>
      <c r="P51" s="33"/>
      <c r="R51" s="33"/>
      <c r="S51" s="33"/>
      <c r="U51" s="33"/>
      <c r="V51" s="33"/>
      <c r="X51" s="33"/>
      <c r="Y51" s="33"/>
      <c r="AA51" s="33"/>
      <c r="AB51" s="33"/>
      <c r="AD51" s="33"/>
      <c r="AE51" s="33"/>
    </row>
    <row r="52" spans="1:31" x14ac:dyDescent="0.35">
      <c r="A52" s="29" t="s">
        <v>433</v>
      </c>
      <c r="B52" s="29" t="s">
        <v>434</v>
      </c>
      <c r="C52" s="48">
        <v>950</v>
      </c>
      <c r="D52" s="48">
        <v>380</v>
      </c>
      <c r="E52" s="49">
        <f>uptake_in_those_aged_70_by_la[[#This Row],[Number of adults turning 70 in quarter 1 vaccinated]]/uptake_in_those_aged_70_by_la[[#This Row],[Number of adults turning 70 in quarter 1]]*100</f>
        <v>40</v>
      </c>
      <c r="F52" s="48">
        <v>930</v>
      </c>
      <c r="G52" s="48">
        <v>292</v>
      </c>
      <c r="H52" s="49">
        <f>uptake_in_those_aged_70_by_la[[#This Row],[Number of adults turning 70 in quarter 2 vaccinated]]/uptake_in_those_aged_70_by_la[[#This Row],[Number of adults turning 70 in quarter 2]]*100</f>
        <v>31.397849462365592</v>
      </c>
      <c r="I52" s="33"/>
      <c r="J52" s="33"/>
      <c r="L52" s="33"/>
      <c r="M52" s="33"/>
      <c r="O52" s="33"/>
      <c r="P52" s="33"/>
      <c r="R52" s="33"/>
      <c r="S52" s="33"/>
      <c r="U52" s="33"/>
      <c r="V52" s="33"/>
      <c r="X52" s="33"/>
      <c r="Y52" s="33"/>
      <c r="AA52" s="33"/>
      <c r="AB52" s="33"/>
      <c r="AD52" s="33"/>
      <c r="AE52" s="33"/>
    </row>
    <row r="53" spans="1:31" x14ac:dyDescent="0.35">
      <c r="A53" s="29" t="s">
        <v>435</v>
      </c>
      <c r="B53" s="29" t="s">
        <v>436</v>
      </c>
      <c r="C53" s="48">
        <v>971</v>
      </c>
      <c r="D53" s="48">
        <v>353</v>
      </c>
      <c r="E53" s="49">
        <f>uptake_in_those_aged_70_by_la[[#This Row],[Number of adults turning 70 in quarter 1 vaccinated]]/uptake_in_those_aged_70_by_la[[#This Row],[Number of adults turning 70 in quarter 1]]*100</f>
        <v>36.354273944387231</v>
      </c>
      <c r="F53" s="48">
        <v>937</v>
      </c>
      <c r="G53" s="48">
        <v>247</v>
      </c>
      <c r="H53" s="49">
        <f>uptake_in_those_aged_70_by_la[[#This Row],[Number of adults turning 70 in quarter 2 vaccinated]]/uptake_in_those_aged_70_by_la[[#This Row],[Number of adults turning 70 in quarter 2]]*100</f>
        <v>26.360725720384202</v>
      </c>
      <c r="I53" s="33"/>
      <c r="J53" s="33"/>
      <c r="L53" s="33"/>
      <c r="M53" s="33"/>
      <c r="O53" s="33"/>
      <c r="P53" s="33"/>
      <c r="R53" s="33"/>
      <c r="S53" s="33"/>
      <c r="U53" s="33"/>
      <c r="V53" s="33"/>
      <c r="X53" s="33"/>
      <c r="Y53" s="33"/>
      <c r="AA53" s="33"/>
      <c r="AB53" s="33"/>
      <c r="AD53" s="33"/>
      <c r="AE53" s="33"/>
    </row>
    <row r="54" spans="1:31" s="35" customFormat="1" ht="19.5" customHeight="1" x14ac:dyDescent="0.35">
      <c r="A54" s="35" t="s">
        <v>437</v>
      </c>
      <c r="B54" s="35" t="s">
        <v>659</v>
      </c>
      <c r="C54" s="54">
        <v>1790</v>
      </c>
      <c r="D54" s="54">
        <v>610</v>
      </c>
      <c r="E54" s="55">
        <v>34.07821229050279</v>
      </c>
      <c r="F54" s="54">
        <v>1729</v>
      </c>
      <c r="G54" s="54">
        <v>422</v>
      </c>
      <c r="H54" s="55">
        <v>24.407171775592829</v>
      </c>
      <c r="I54" s="36"/>
      <c r="J54" s="36"/>
      <c r="L54" s="36"/>
      <c r="M54" s="36"/>
      <c r="O54" s="36"/>
      <c r="P54" s="36"/>
      <c r="R54" s="36"/>
      <c r="S54" s="36"/>
      <c r="U54" s="36"/>
      <c r="V54" s="36"/>
      <c r="X54" s="36"/>
      <c r="Y54" s="36"/>
      <c r="AA54" s="36"/>
      <c r="AB54" s="36"/>
      <c r="AD54" s="36"/>
      <c r="AE54" s="36"/>
    </row>
    <row r="55" spans="1:31" x14ac:dyDescent="0.35">
      <c r="A55" s="29" t="s">
        <v>438</v>
      </c>
      <c r="B55" s="29" t="s">
        <v>439</v>
      </c>
      <c r="C55" s="48">
        <v>1374</v>
      </c>
      <c r="D55" s="48">
        <v>546</v>
      </c>
      <c r="E55" s="49">
        <f>uptake_in_those_aged_70_by_la[[#This Row],[Number of adults turning 70 in quarter 1 vaccinated]]/uptake_in_those_aged_70_by_la[[#This Row],[Number of adults turning 70 in quarter 1]]*100</f>
        <v>39.737991266375545</v>
      </c>
      <c r="F55" s="48">
        <v>1359</v>
      </c>
      <c r="G55" s="48">
        <v>413</v>
      </c>
      <c r="H55" s="49">
        <f>uptake_in_those_aged_70_by_la[[#This Row],[Number of adults turning 70 in quarter 2 vaccinated]]/uptake_in_those_aged_70_by_la[[#This Row],[Number of adults turning 70 in quarter 2]]*100</f>
        <v>30.389992641648274</v>
      </c>
      <c r="I55" s="33"/>
      <c r="J55" s="33"/>
      <c r="L55" s="33"/>
      <c r="M55" s="33"/>
      <c r="O55" s="33"/>
      <c r="P55" s="33"/>
      <c r="R55" s="33"/>
      <c r="S55" s="33"/>
      <c r="U55" s="33"/>
      <c r="V55" s="33"/>
      <c r="X55" s="33"/>
      <c r="Y55" s="33"/>
      <c r="AA55" s="33"/>
      <c r="AB55" s="33"/>
      <c r="AD55" s="33"/>
      <c r="AE55" s="33"/>
    </row>
    <row r="56" spans="1:31" x14ac:dyDescent="0.35">
      <c r="A56" s="29" t="s">
        <v>440</v>
      </c>
      <c r="B56" s="29" t="s">
        <v>441</v>
      </c>
      <c r="C56" s="48">
        <v>414</v>
      </c>
      <c r="D56" s="48">
        <v>170</v>
      </c>
      <c r="E56" s="49">
        <f>uptake_in_those_aged_70_by_la[[#This Row],[Number of adults turning 70 in quarter 1 vaccinated]]/uptake_in_those_aged_70_by_la[[#This Row],[Number of adults turning 70 in quarter 1]]*100</f>
        <v>41.062801932367151</v>
      </c>
      <c r="F56" s="48">
        <v>420</v>
      </c>
      <c r="G56" s="48">
        <v>143</v>
      </c>
      <c r="H56" s="49">
        <f>uptake_in_those_aged_70_by_la[[#This Row],[Number of adults turning 70 in quarter 2 vaccinated]]/uptake_in_those_aged_70_by_la[[#This Row],[Number of adults turning 70 in quarter 2]]*100</f>
        <v>34.047619047619051</v>
      </c>
      <c r="I56" s="33"/>
      <c r="J56" s="33"/>
      <c r="L56" s="33"/>
      <c r="M56" s="33"/>
      <c r="O56" s="33"/>
      <c r="P56" s="33"/>
      <c r="R56" s="33"/>
      <c r="S56" s="33"/>
      <c r="U56" s="33"/>
      <c r="V56" s="33"/>
      <c r="X56" s="33"/>
      <c r="Y56" s="33"/>
      <c r="AA56" s="33"/>
      <c r="AB56" s="33"/>
      <c r="AD56" s="33"/>
      <c r="AE56" s="33"/>
    </row>
    <row r="57" spans="1:31" x14ac:dyDescent="0.35">
      <c r="A57" s="29" t="s">
        <v>442</v>
      </c>
      <c r="B57" s="29" t="s">
        <v>443</v>
      </c>
      <c r="C57" s="48">
        <v>629</v>
      </c>
      <c r="D57" s="48">
        <v>186</v>
      </c>
      <c r="E57" s="49">
        <f>uptake_in_those_aged_70_by_la[[#This Row],[Number of adults turning 70 in quarter 1 vaccinated]]/uptake_in_those_aged_70_by_la[[#This Row],[Number of adults turning 70 in quarter 1]]*100</f>
        <v>29.570747217806044</v>
      </c>
      <c r="F57" s="48">
        <v>673</v>
      </c>
      <c r="G57" s="48">
        <v>153</v>
      </c>
      <c r="H57" s="49">
        <f>uptake_in_those_aged_70_by_la[[#This Row],[Number of adults turning 70 in quarter 2 vaccinated]]/uptake_in_those_aged_70_by_la[[#This Row],[Number of adults turning 70 in quarter 2]]*100</f>
        <v>22.73402674591382</v>
      </c>
      <c r="I57" s="33"/>
      <c r="J57" s="33"/>
      <c r="L57" s="33"/>
      <c r="M57" s="33"/>
      <c r="O57" s="33"/>
      <c r="P57" s="33"/>
      <c r="R57" s="33"/>
      <c r="S57" s="33"/>
      <c r="U57" s="33"/>
      <c r="V57" s="33"/>
      <c r="X57" s="33"/>
      <c r="Y57" s="33"/>
      <c r="AA57" s="33"/>
      <c r="AB57" s="33"/>
      <c r="AD57" s="33"/>
      <c r="AE57" s="33"/>
    </row>
    <row r="58" spans="1:31" x14ac:dyDescent="0.35">
      <c r="A58" s="29" t="s">
        <v>444</v>
      </c>
      <c r="B58" s="29" t="s">
        <v>445</v>
      </c>
      <c r="C58" s="48">
        <v>1089</v>
      </c>
      <c r="D58" s="48">
        <v>413</v>
      </c>
      <c r="E58" s="49">
        <f>uptake_in_those_aged_70_by_la[[#This Row],[Number of adults turning 70 in quarter 1 vaccinated]]/uptake_in_those_aged_70_by_la[[#This Row],[Number of adults turning 70 in quarter 1]]*100</f>
        <v>37.924701561065199</v>
      </c>
      <c r="F58" s="48">
        <v>1069</v>
      </c>
      <c r="G58" s="48">
        <v>297</v>
      </c>
      <c r="H58" s="49">
        <f>uptake_in_those_aged_70_by_la[[#This Row],[Number of adults turning 70 in quarter 2 vaccinated]]/uptake_in_those_aged_70_by_la[[#This Row],[Number of adults turning 70 in quarter 2]]*100</f>
        <v>27.782974742750234</v>
      </c>
      <c r="I58" s="33"/>
      <c r="J58" s="33"/>
      <c r="L58" s="33"/>
      <c r="M58" s="33"/>
      <c r="O58" s="33"/>
      <c r="P58" s="33"/>
      <c r="R58" s="33"/>
      <c r="S58" s="33"/>
      <c r="U58" s="33"/>
      <c r="V58" s="33"/>
      <c r="X58" s="33"/>
      <c r="Y58" s="33"/>
      <c r="AA58" s="33"/>
      <c r="AB58" s="33"/>
      <c r="AD58" s="33"/>
      <c r="AE58" s="33"/>
    </row>
    <row r="59" spans="1:31" x14ac:dyDescent="0.35">
      <c r="A59" s="29" t="s">
        <v>446</v>
      </c>
      <c r="B59" s="29" t="s">
        <v>447</v>
      </c>
      <c r="C59" s="48">
        <v>1082</v>
      </c>
      <c r="D59" s="48">
        <v>436</v>
      </c>
      <c r="E59" s="49">
        <f>uptake_in_those_aged_70_by_la[[#This Row],[Number of adults turning 70 in quarter 1 vaccinated]]/uptake_in_those_aged_70_by_la[[#This Row],[Number of adults turning 70 in quarter 1]]*100</f>
        <v>40.29574861367837</v>
      </c>
      <c r="F59" s="48">
        <v>1080</v>
      </c>
      <c r="G59" s="48">
        <v>328</v>
      </c>
      <c r="H59" s="49">
        <f>uptake_in_those_aged_70_by_la[[#This Row],[Number of adults turning 70 in quarter 2 vaccinated]]/uptake_in_those_aged_70_by_la[[#This Row],[Number of adults turning 70 in quarter 2]]*100</f>
        <v>30.37037037037037</v>
      </c>
      <c r="I59" s="33"/>
      <c r="J59" s="33"/>
      <c r="L59" s="33"/>
      <c r="M59" s="33"/>
      <c r="O59" s="33"/>
      <c r="P59" s="33"/>
      <c r="R59" s="33"/>
      <c r="S59" s="33"/>
      <c r="U59" s="33"/>
      <c r="V59" s="33"/>
      <c r="X59" s="33"/>
      <c r="Y59" s="33"/>
      <c r="AA59" s="33"/>
      <c r="AB59" s="33"/>
      <c r="AD59" s="33"/>
      <c r="AE59" s="33"/>
    </row>
    <row r="60" spans="1:31" x14ac:dyDescent="0.35">
      <c r="A60" s="29" t="s">
        <v>448</v>
      </c>
      <c r="B60" s="29" t="s">
        <v>327</v>
      </c>
      <c r="C60" s="48">
        <v>1190</v>
      </c>
      <c r="D60" s="48">
        <v>479</v>
      </c>
      <c r="E60" s="49">
        <f>uptake_in_those_aged_70_by_la[[#This Row],[Number of adults turning 70 in quarter 1 vaccinated]]/uptake_in_those_aged_70_by_la[[#This Row],[Number of adults turning 70 in quarter 1]]*100</f>
        <v>40.252100840336134</v>
      </c>
      <c r="F60" s="48">
        <v>1200</v>
      </c>
      <c r="G60" s="48">
        <v>414</v>
      </c>
      <c r="H60" s="49">
        <f>uptake_in_those_aged_70_by_la[[#This Row],[Number of adults turning 70 in quarter 2 vaccinated]]/uptake_in_those_aged_70_by_la[[#This Row],[Number of adults turning 70 in quarter 2]]*100</f>
        <v>34.5</v>
      </c>
      <c r="I60" s="33"/>
      <c r="J60" s="33"/>
      <c r="L60" s="33"/>
      <c r="M60" s="33"/>
      <c r="O60" s="33"/>
      <c r="P60" s="33"/>
      <c r="R60" s="33"/>
      <c r="S60" s="33"/>
      <c r="U60" s="33"/>
      <c r="V60" s="33"/>
      <c r="X60" s="33"/>
      <c r="Y60" s="33"/>
      <c r="AA60" s="33"/>
      <c r="AB60" s="33"/>
      <c r="AD60" s="33"/>
      <c r="AE60" s="33"/>
    </row>
    <row r="61" spans="1:31" x14ac:dyDescent="0.35">
      <c r="A61" s="29" t="s">
        <v>449</v>
      </c>
      <c r="B61" s="29" t="s">
        <v>450</v>
      </c>
      <c r="C61" s="48">
        <v>1171</v>
      </c>
      <c r="D61" s="48">
        <v>437</v>
      </c>
      <c r="E61" s="49">
        <f>uptake_in_those_aged_70_by_la[[#This Row],[Number of adults turning 70 in quarter 1 vaccinated]]/uptake_in_those_aged_70_by_la[[#This Row],[Number of adults turning 70 in quarter 1]]*100</f>
        <v>37.318531169940222</v>
      </c>
      <c r="F61" s="48">
        <v>1283</v>
      </c>
      <c r="G61" s="48">
        <v>305</v>
      </c>
      <c r="H61" s="49">
        <f>uptake_in_those_aged_70_by_la[[#This Row],[Number of adults turning 70 in quarter 2 vaccinated]]/uptake_in_those_aged_70_by_la[[#This Row],[Number of adults turning 70 in quarter 2]]*100</f>
        <v>23.772408417770848</v>
      </c>
      <c r="I61" s="33"/>
      <c r="J61" s="33"/>
      <c r="L61" s="33"/>
      <c r="M61" s="33"/>
      <c r="O61" s="33"/>
      <c r="P61" s="33"/>
      <c r="R61" s="33"/>
      <c r="S61" s="33"/>
      <c r="U61" s="33"/>
      <c r="V61" s="33"/>
      <c r="X61" s="33"/>
      <c r="Y61" s="33"/>
      <c r="AA61" s="33"/>
      <c r="AB61" s="33"/>
      <c r="AD61" s="33"/>
      <c r="AE61" s="33"/>
    </row>
    <row r="62" spans="1:31" x14ac:dyDescent="0.35">
      <c r="A62" s="29" t="s">
        <v>451</v>
      </c>
      <c r="B62" s="29" t="s">
        <v>452</v>
      </c>
      <c r="C62" s="48">
        <v>795</v>
      </c>
      <c r="D62" s="48">
        <v>216</v>
      </c>
      <c r="E62" s="49">
        <f>uptake_in_those_aged_70_by_la[[#This Row],[Number of adults turning 70 in quarter 1 vaccinated]]/uptake_in_those_aged_70_by_la[[#This Row],[Number of adults turning 70 in quarter 1]]*100</f>
        <v>27.169811320754718</v>
      </c>
      <c r="F62" s="48">
        <v>839</v>
      </c>
      <c r="G62" s="48">
        <v>164</v>
      </c>
      <c r="H62" s="49">
        <f>uptake_in_those_aged_70_by_la[[#This Row],[Number of adults turning 70 in quarter 2 vaccinated]]/uptake_in_those_aged_70_by_la[[#This Row],[Number of adults turning 70 in quarter 2]]*100</f>
        <v>19.547079856972584</v>
      </c>
      <c r="I62" s="33"/>
      <c r="J62" s="33"/>
      <c r="L62" s="33"/>
      <c r="M62" s="33"/>
      <c r="O62" s="33"/>
      <c r="P62" s="33"/>
      <c r="R62" s="33"/>
      <c r="S62" s="33"/>
      <c r="U62" s="33"/>
      <c r="V62" s="33"/>
      <c r="X62" s="33"/>
      <c r="Y62" s="33"/>
      <c r="AA62" s="33"/>
      <c r="AB62" s="33"/>
      <c r="AD62" s="33"/>
      <c r="AE62" s="33"/>
    </row>
    <row r="63" spans="1:31" x14ac:dyDescent="0.35">
      <c r="A63" s="29" t="s">
        <v>453</v>
      </c>
      <c r="B63" s="29" t="s">
        <v>454</v>
      </c>
      <c r="C63" s="48">
        <v>914</v>
      </c>
      <c r="D63" s="48">
        <v>255</v>
      </c>
      <c r="E63" s="49">
        <f>uptake_in_those_aged_70_by_la[[#This Row],[Number of adults turning 70 in quarter 1 vaccinated]]/uptake_in_those_aged_70_by_la[[#This Row],[Number of adults turning 70 in quarter 1]]*100</f>
        <v>27.899343544857768</v>
      </c>
      <c r="F63" s="48">
        <v>922</v>
      </c>
      <c r="G63" s="48">
        <v>190</v>
      </c>
      <c r="H63" s="49">
        <f>uptake_in_those_aged_70_by_la[[#This Row],[Number of adults turning 70 in quarter 2 vaccinated]]/uptake_in_those_aged_70_by_la[[#This Row],[Number of adults turning 70 in quarter 2]]*100</f>
        <v>20.607375271149674</v>
      </c>
      <c r="I63" s="33"/>
      <c r="J63" s="33"/>
      <c r="L63" s="33"/>
      <c r="M63" s="33"/>
      <c r="O63" s="33"/>
      <c r="P63" s="33"/>
      <c r="R63" s="33"/>
      <c r="S63" s="33"/>
      <c r="U63" s="33"/>
      <c r="V63" s="33"/>
      <c r="X63" s="33"/>
      <c r="Y63" s="33"/>
      <c r="AA63" s="33"/>
      <c r="AB63" s="33"/>
      <c r="AD63" s="33"/>
      <c r="AE63" s="33"/>
    </row>
    <row r="64" spans="1:31" x14ac:dyDescent="0.35">
      <c r="A64" s="29" t="s">
        <v>455</v>
      </c>
      <c r="B64" s="29" t="s">
        <v>456</v>
      </c>
      <c r="C64" s="48">
        <v>769</v>
      </c>
      <c r="D64" s="48">
        <v>193</v>
      </c>
      <c r="E64" s="49">
        <f>uptake_in_those_aged_70_by_la[[#This Row],[Number of adults turning 70 in quarter 1 vaccinated]]/uptake_in_those_aged_70_by_la[[#This Row],[Number of adults turning 70 in quarter 1]]*100</f>
        <v>25.097529258777634</v>
      </c>
      <c r="F64" s="48">
        <v>815</v>
      </c>
      <c r="G64" s="48">
        <v>136</v>
      </c>
      <c r="H64" s="49">
        <f>uptake_in_those_aged_70_by_la[[#This Row],[Number of adults turning 70 in quarter 2 vaccinated]]/uptake_in_those_aged_70_by_la[[#This Row],[Number of adults turning 70 in quarter 2]]*100</f>
        <v>16.687116564417177</v>
      </c>
      <c r="I64" s="33"/>
      <c r="J64" s="33"/>
      <c r="L64" s="33"/>
      <c r="M64" s="33"/>
      <c r="O64" s="33"/>
      <c r="P64" s="33"/>
      <c r="R64" s="33"/>
      <c r="S64" s="33"/>
      <c r="U64" s="33"/>
      <c r="V64" s="33"/>
      <c r="X64" s="33"/>
      <c r="Y64" s="33"/>
      <c r="AA64" s="33"/>
      <c r="AB64" s="33"/>
      <c r="AD64" s="33"/>
      <c r="AE64" s="33"/>
    </row>
    <row r="65" spans="1:31" x14ac:dyDescent="0.35">
      <c r="A65" s="29" t="s">
        <v>457</v>
      </c>
      <c r="B65" s="29" t="s">
        <v>458</v>
      </c>
      <c r="C65" s="48">
        <v>638</v>
      </c>
      <c r="D65" s="48">
        <v>192</v>
      </c>
      <c r="E65" s="49">
        <f>uptake_in_those_aged_70_by_la[[#This Row],[Number of adults turning 70 in quarter 1 vaccinated]]/uptake_in_those_aged_70_by_la[[#This Row],[Number of adults turning 70 in quarter 1]]*100</f>
        <v>30.094043887147336</v>
      </c>
      <c r="F65" s="48">
        <v>690</v>
      </c>
      <c r="G65" s="48">
        <v>156</v>
      </c>
      <c r="H65" s="49">
        <f>uptake_in_those_aged_70_by_la[[#This Row],[Number of adults turning 70 in quarter 2 vaccinated]]/uptake_in_those_aged_70_by_la[[#This Row],[Number of adults turning 70 in quarter 2]]*100</f>
        <v>22.608695652173914</v>
      </c>
      <c r="I65" s="33"/>
      <c r="J65" s="33"/>
      <c r="L65" s="33"/>
      <c r="M65" s="33"/>
      <c r="O65" s="33"/>
      <c r="P65" s="33"/>
      <c r="R65" s="33"/>
      <c r="S65" s="33"/>
      <c r="U65" s="33"/>
      <c r="V65" s="33"/>
      <c r="X65" s="33"/>
      <c r="Y65" s="33"/>
      <c r="AA65" s="33"/>
      <c r="AB65" s="33"/>
      <c r="AD65" s="33"/>
      <c r="AE65" s="33"/>
    </row>
    <row r="66" spans="1:31" x14ac:dyDescent="0.35">
      <c r="A66" s="29" t="s">
        <v>459</v>
      </c>
      <c r="B66" s="29" t="s">
        <v>460</v>
      </c>
      <c r="C66" s="48">
        <v>1741</v>
      </c>
      <c r="D66" s="48">
        <v>791</v>
      </c>
      <c r="E66" s="49">
        <f>uptake_in_those_aged_70_by_la[[#This Row],[Number of adults turning 70 in quarter 1 vaccinated]]/uptake_in_those_aged_70_by_la[[#This Row],[Number of adults turning 70 in quarter 1]]*100</f>
        <v>45.433658816771974</v>
      </c>
      <c r="F66" s="48">
        <v>1833</v>
      </c>
      <c r="G66" s="48">
        <v>640</v>
      </c>
      <c r="H66" s="49">
        <f>uptake_in_those_aged_70_by_la[[#This Row],[Number of adults turning 70 in quarter 2 vaccinated]]/uptake_in_those_aged_70_by_la[[#This Row],[Number of adults turning 70 in quarter 2]]*100</f>
        <v>34.915439170758319</v>
      </c>
      <c r="I66" s="33"/>
      <c r="J66" s="33"/>
      <c r="L66" s="33"/>
      <c r="M66" s="33"/>
      <c r="O66" s="33"/>
      <c r="P66" s="33"/>
      <c r="R66" s="33"/>
      <c r="S66" s="33"/>
      <c r="U66" s="33"/>
      <c r="V66" s="33"/>
      <c r="X66" s="33"/>
      <c r="Y66" s="33"/>
      <c r="AA66" s="33"/>
      <c r="AB66" s="33"/>
      <c r="AD66" s="33"/>
      <c r="AE66" s="33"/>
    </row>
    <row r="67" spans="1:31" x14ac:dyDescent="0.35">
      <c r="A67" s="29" t="s">
        <v>461</v>
      </c>
      <c r="B67" s="29" t="s">
        <v>462</v>
      </c>
      <c r="C67" s="48">
        <v>1714</v>
      </c>
      <c r="D67" s="48">
        <v>608</v>
      </c>
      <c r="E67" s="49">
        <f>uptake_in_those_aged_70_by_la[[#This Row],[Number of adults turning 70 in quarter 1 vaccinated]]/uptake_in_those_aged_70_by_la[[#This Row],[Number of adults turning 70 in quarter 1]]*100</f>
        <v>35.472578763127188</v>
      </c>
      <c r="F67" s="48">
        <v>1693</v>
      </c>
      <c r="G67" s="48">
        <v>465</v>
      </c>
      <c r="H67" s="49">
        <f>uptake_in_those_aged_70_by_la[[#This Row],[Number of adults turning 70 in quarter 2 vaccinated]]/uptake_in_those_aged_70_by_la[[#This Row],[Number of adults turning 70 in quarter 2]]*100</f>
        <v>27.466036621382163</v>
      </c>
      <c r="I67" s="33"/>
      <c r="J67" s="33"/>
      <c r="L67" s="33"/>
      <c r="M67" s="33"/>
      <c r="O67" s="33"/>
      <c r="P67" s="33"/>
      <c r="R67" s="33"/>
      <c r="S67" s="33"/>
      <c r="U67" s="33"/>
      <c r="V67" s="33"/>
      <c r="X67" s="33"/>
      <c r="Y67" s="33"/>
      <c r="AA67" s="33"/>
      <c r="AB67" s="33"/>
      <c r="AD67" s="33"/>
      <c r="AE67" s="33"/>
    </row>
    <row r="68" spans="1:31" x14ac:dyDescent="0.35">
      <c r="A68" s="29" t="s">
        <v>463</v>
      </c>
      <c r="B68" s="29" t="s">
        <v>464</v>
      </c>
      <c r="C68" s="48">
        <v>636</v>
      </c>
      <c r="D68" s="48">
        <v>182</v>
      </c>
      <c r="E68" s="49">
        <f>uptake_in_those_aged_70_by_la[[#This Row],[Number of adults turning 70 in quarter 1 vaccinated]]/uptake_in_those_aged_70_by_la[[#This Row],[Number of adults turning 70 in quarter 1]]*100</f>
        <v>28.616352201257861</v>
      </c>
      <c r="F68" s="48">
        <v>650</v>
      </c>
      <c r="G68" s="48">
        <v>116</v>
      </c>
      <c r="H68" s="49">
        <f>uptake_in_those_aged_70_by_la[[#This Row],[Number of adults turning 70 in quarter 2 vaccinated]]/uptake_in_those_aged_70_by_la[[#This Row],[Number of adults turning 70 in quarter 2]]*100</f>
        <v>17.846153846153847</v>
      </c>
      <c r="I68" s="33"/>
      <c r="J68" s="33"/>
      <c r="L68" s="33"/>
      <c r="M68" s="33"/>
      <c r="O68" s="33"/>
      <c r="P68" s="33"/>
      <c r="R68" s="33"/>
      <c r="S68" s="33"/>
      <c r="U68" s="33"/>
      <c r="V68" s="33"/>
      <c r="X68" s="33"/>
      <c r="Y68" s="33"/>
      <c r="AA68" s="33"/>
      <c r="AB68" s="33"/>
      <c r="AD68" s="33"/>
      <c r="AE68" s="33"/>
    </row>
    <row r="69" spans="1:31" x14ac:dyDescent="0.35">
      <c r="A69" s="29" t="s">
        <v>465</v>
      </c>
      <c r="B69" s="29" t="s">
        <v>466</v>
      </c>
      <c r="C69" s="48">
        <v>483</v>
      </c>
      <c r="D69" s="48">
        <v>165</v>
      </c>
      <c r="E69" s="49">
        <f>uptake_in_those_aged_70_by_la[[#This Row],[Number of adults turning 70 in quarter 1 vaccinated]]/uptake_in_those_aged_70_by_la[[#This Row],[Number of adults turning 70 in quarter 1]]*100</f>
        <v>34.161490683229815</v>
      </c>
      <c r="F69" s="48">
        <v>422</v>
      </c>
      <c r="G69" s="48">
        <v>87</v>
      </c>
      <c r="H69" s="49">
        <f>uptake_in_those_aged_70_by_la[[#This Row],[Number of adults turning 70 in quarter 2 vaccinated]]/uptake_in_those_aged_70_by_la[[#This Row],[Number of adults turning 70 in quarter 2]]*100</f>
        <v>20.616113744075829</v>
      </c>
      <c r="I69" s="33"/>
      <c r="J69" s="33"/>
      <c r="L69" s="33"/>
      <c r="M69" s="33"/>
      <c r="O69" s="33"/>
      <c r="P69" s="33"/>
      <c r="R69" s="33"/>
      <c r="S69" s="33"/>
      <c r="U69" s="33"/>
      <c r="V69" s="33"/>
      <c r="X69" s="33"/>
      <c r="Y69" s="33"/>
      <c r="AA69" s="33"/>
      <c r="AB69" s="33"/>
      <c r="AD69" s="33"/>
      <c r="AE69" s="33"/>
    </row>
    <row r="70" spans="1:31" x14ac:dyDescent="0.35">
      <c r="A70" s="29" t="s">
        <v>467</v>
      </c>
      <c r="B70" s="29" t="s">
        <v>468</v>
      </c>
      <c r="C70" s="48">
        <v>927</v>
      </c>
      <c r="D70" s="48">
        <v>178</v>
      </c>
      <c r="E70" s="49">
        <f>uptake_in_those_aged_70_by_la[[#This Row],[Number of adults turning 70 in quarter 1 vaccinated]]/uptake_in_those_aged_70_by_la[[#This Row],[Number of adults turning 70 in quarter 1]]*100</f>
        <v>19.201725997842502</v>
      </c>
      <c r="F70" s="48">
        <v>1015</v>
      </c>
      <c r="G70" s="48">
        <v>117</v>
      </c>
      <c r="H70" s="49">
        <f>uptake_in_those_aged_70_by_la[[#This Row],[Number of adults turning 70 in quarter 2 vaccinated]]/uptake_in_those_aged_70_by_la[[#This Row],[Number of adults turning 70 in quarter 2]]*100</f>
        <v>11.527093596059114</v>
      </c>
      <c r="I70" s="33"/>
      <c r="J70" s="33"/>
      <c r="L70" s="33"/>
      <c r="M70" s="33"/>
      <c r="O70" s="33"/>
      <c r="P70" s="33"/>
      <c r="R70" s="33"/>
      <c r="S70" s="33"/>
      <c r="U70" s="33"/>
      <c r="V70" s="33"/>
      <c r="X70" s="33"/>
      <c r="Y70" s="33"/>
      <c r="AA70" s="33"/>
      <c r="AB70" s="33"/>
      <c r="AD70" s="33"/>
      <c r="AE70" s="33"/>
    </row>
    <row r="71" spans="1:31" x14ac:dyDescent="0.35">
      <c r="A71" s="29" t="s">
        <v>469</v>
      </c>
      <c r="B71" s="29" t="s">
        <v>470</v>
      </c>
      <c r="C71" s="48">
        <v>432</v>
      </c>
      <c r="D71" s="48">
        <v>90</v>
      </c>
      <c r="E71" s="49">
        <f>uptake_in_those_aged_70_by_la[[#This Row],[Number of adults turning 70 in quarter 1 vaccinated]]/uptake_in_those_aged_70_by_la[[#This Row],[Number of adults turning 70 in quarter 1]]*100</f>
        <v>20.833333333333336</v>
      </c>
      <c r="F71" s="48">
        <v>498</v>
      </c>
      <c r="G71" s="48">
        <v>82</v>
      </c>
      <c r="H71" s="49">
        <f>uptake_in_those_aged_70_by_la[[#This Row],[Number of adults turning 70 in quarter 2 vaccinated]]/uptake_in_those_aged_70_by_la[[#This Row],[Number of adults turning 70 in quarter 2]]*100</f>
        <v>16.46586345381526</v>
      </c>
      <c r="I71" s="33"/>
      <c r="J71" s="33"/>
      <c r="L71" s="33"/>
      <c r="M71" s="33"/>
      <c r="O71" s="33"/>
      <c r="P71" s="33"/>
      <c r="R71" s="33"/>
      <c r="S71" s="33"/>
      <c r="U71" s="33"/>
      <c r="V71" s="33"/>
      <c r="X71" s="33"/>
      <c r="Y71" s="33"/>
      <c r="AA71" s="33"/>
      <c r="AB71" s="33"/>
      <c r="AD71" s="33"/>
      <c r="AE71" s="33"/>
    </row>
    <row r="72" spans="1:31" x14ac:dyDescent="0.35">
      <c r="A72" s="29" t="s">
        <v>471</v>
      </c>
      <c r="B72" s="29" t="s">
        <v>472</v>
      </c>
      <c r="C72" s="48">
        <v>419</v>
      </c>
      <c r="D72" s="48">
        <v>110</v>
      </c>
      <c r="E72" s="49">
        <f>uptake_in_those_aged_70_by_la[[#This Row],[Number of adults turning 70 in quarter 1 vaccinated]]/uptake_in_those_aged_70_by_la[[#This Row],[Number of adults turning 70 in quarter 1]]*100</f>
        <v>26.252983293556088</v>
      </c>
      <c r="F72" s="48">
        <v>551</v>
      </c>
      <c r="G72" s="48">
        <v>94</v>
      </c>
      <c r="H72" s="49">
        <f>uptake_in_those_aged_70_by_la[[#This Row],[Number of adults turning 70 in quarter 2 vaccinated]]/uptake_in_those_aged_70_by_la[[#This Row],[Number of adults turning 70 in quarter 2]]*100</f>
        <v>17.059891107078041</v>
      </c>
      <c r="I72" s="33"/>
      <c r="J72" s="33"/>
      <c r="L72" s="33"/>
      <c r="M72" s="33"/>
      <c r="O72" s="33"/>
      <c r="P72" s="33"/>
      <c r="R72" s="33"/>
      <c r="S72" s="33"/>
      <c r="U72" s="33"/>
      <c r="V72" s="33"/>
      <c r="X72" s="33"/>
      <c r="Y72" s="33"/>
      <c r="AA72" s="33"/>
      <c r="AB72" s="33"/>
      <c r="AD72" s="33"/>
      <c r="AE72" s="33"/>
    </row>
    <row r="73" spans="1:31" x14ac:dyDescent="0.35">
      <c r="A73" s="29" t="s">
        <v>473</v>
      </c>
      <c r="B73" s="29" t="s">
        <v>474</v>
      </c>
      <c r="C73" s="48">
        <v>501</v>
      </c>
      <c r="D73" s="48">
        <v>141</v>
      </c>
      <c r="E73" s="49">
        <f>uptake_in_those_aged_70_by_la[[#This Row],[Number of adults turning 70 in quarter 1 vaccinated]]/uptake_in_those_aged_70_by_la[[#This Row],[Number of adults turning 70 in quarter 1]]*100</f>
        <v>28.143712574850298</v>
      </c>
      <c r="F73" s="48">
        <v>511</v>
      </c>
      <c r="G73" s="48">
        <v>94</v>
      </c>
      <c r="H73" s="49">
        <f>uptake_in_those_aged_70_by_la[[#This Row],[Number of adults turning 70 in quarter 2 vaccinated]]/uptake_in_those_aged_70_by_la[[#This Row],[Number of adults turning 70 in quarter 2]]*100</f>
        <v>18.395303326810176</v>
      </c>
      <c r="I73" s="33"/>
      <c r="J73" s="33"/>
      <c r="L73" s="33"/>
      <c r="M73" s="33"/>
      <c r="O73" s="33"/>
      <c r="P73" s="33"/>
      <c r="R73" s="33"/>
      <c r="S73" s="33"/>
      <c r="U73" s="33"/>
      <c r="V73" s="33"/>
      <c r="X73" s="33"/>
      <c r="Y73" s="33"/>
      <c r="AA73" s="33"/>
      <c r="AB73" s="33"/>
      <c r="AD73" s="33"/>
      <c r="AE73" s="33"/>
    </row>
    <row r="74" spans="1:31" x14ac:dyDescent="0.35">
      <c r="A74" s="29" t="s">
        <v>475</v>
      </c>
      <c r="B74" s="29" t="s">
        <v>476</v>
      </c>
      <c r="C74" s="48">
        <v>712</v>
      </c>
      <c r="D74" s="48">
        <v>253</v>
      </c>
      <c r="E74" s="49">
        <f>uptake_in_those_aged_70_by_la[[#This Row],[Number of adults turning 70 in quarter 1 vaccinated]]/uptake_in_those_aged_70_by_la[[#This Row],[Number of adults turning 70 in quarter 1]]*100</f>
        <v>35.533707865168537</v>
      </c>
      <c r="F74" s="48">
        <v>727</v>
      </c>
      <c r="G74" s="48">
        <v>167</v>
      </c>
      <c r="H74" s="49">
        <f>uptake_in_those_aged_70_by_la[[#This Row],[Number of adults turning 70 in quarter 2 vaccinated]]/uptake_in_those_aged_70_by_la[[#This Row],[Number of adults turning 70 in quarter 2]]*100</f>
        <v>22.971114167812932</v>
      </c>
      <c r="I74" s="33"/>
      <c r="J74" s="33"/>
      <c r="L74" s="33"/>
      <c r="M74" s="33"/>
      <c r="O74" s="33"/>
      <c r="P74" s="33"/>
      <c r="R74" s="33"/>
      <c r="S74" s="33"/>
      <c r="U74" s="33"/>
      <c r="V74" s="33"/>
      <c r="X74" s="33"/>
      <c r="Y74" s="33"/>
      <c r="AA74" s="33"/>
      <c r="AB74" s="33"/>
      <c r="AD74" s="33"/>
      <c r="AE74" s="33"/>
    </row>
    <row r="75" spans="1:31" x14ac:dyDescent="0.35">
      <c r="A75" s="29" t="s">
        <v>477</v>
      </c>
      <c r="B75" s="29" t="s">
        <v>478</v>
      </c>
      <c r="C75" s="48">
        <v>444</v>
      </c>
      <c r="D75" s="48">
        <v>89</v>
      </c>
      <c r="E75" s="49">
        <f>uptake_in_those_aged_70_by_la[[#This Row],[Number of adults turning 70 in quarter 1 vaccinated]]/uptake_in_those_aged_70_by_la[[#This Row],[Number of adults turning 70 in quarter 1]]*100</f>
        <v>20.045045045045047</v>
      </c>
      <c r="F75" s="48">
        <v>508</v>
      </c>
      <c r="G75" s="48">
        <v>73</v>
      </c>
      <c r="H75" s="49">
        <f>uptake_in_those_aged_70_by_la[[#This Row],[Number of adults turning 70 in quarter 2 vaccinated]]/uptake_in_those_aged_70_by_la[[#This Row],[Number of adults turning 70 in quarter 2]]*100</f>
        <v>14.37007874015748</v>
      </c>
      <c r="I75" s="33"/>
      <c r="J75" s="33"/>
      <c r="L75" s="33"/>
      <c r="M75" s="33"/>
      <c r="O75" s="33"/>
      <c r="P75" s="33"/>
      <c r="R75" s="33"/>
      <c r="S75" s="33"/>
      <c r="U75" s="33"/>
      <c r="V75" s="33"/>
      <c r="X75" s="33"/>
      <c r="Y75" s="33"/>
      <c r="AA75" s="33"/>
      <c r="AB75" s="33"/>
      <c r="AD75" s="33"/>
      <c r="AE75" s="33"/>
    </row>
    <row r="76" spans="1:31" x14ac:dyDescent="0.35">
      <c r="A76" s="29" t="s">
        <v>479</v>
      </c>
      <c r="B76" s="29" t="s">
        <v>480</v>
      </c>
      <c r="C76" s="48">
        <v>487</v>
      </c>
      <c r="D76" s="48">
        <v>141</v>
      </c>
      <c r="E76" s="49">
        <f>uptake_in_those_aged_70_by_la[[#This Row],[Number of adults turning 70 in quarter 1 vaccinated]]/uptake_in_those_aged_70_by_la[[#This Row],[Number of adults turning 70 in quarter 1]]*100</f>
        <v>28.952772073921974</v>
      </c>
      <c r="F76" s="48">
        <v>542</v>
      </c>
      <c r="G76" s="48">
        <v>110</v>
      </c>
      <c r="H76" s="49">
        <f>uptake_in_those_aged_70_by_la[[#This Row],[Number of adults turning 70 in quarter 2 vaccinated]]/uptake_in_those_aged_70_by_la[[#This Row],[Number of adults turning 70 in quarter 2]]*100</f>
        <v>20.29520295202952</v>
      </c>
      <c r="I76" s="33"/>
      <c r="J76" s="33"/>
      <c r="L76" s="33"/>
      <c r="M76" s="33"/>
      <c r="O76" s="33"/>
      <c r="P76" s="33"/>
      <c r="R76" s="33"/>
      <c r="S76" s="33"/>
      <c r="U76" s="33"/>
      <c r="V76" s="33"/>
      <c r="X76" s="33"/>
      <c r="Y76" s="33"/>
      <c r="AA76" s="33"/>
      <c r="AB76" s="33"/>
      <c r="AD76" s="33"/>
      <c r="AE76" s="33"/>
    </row>
    <row r="77" spans="1:31" x14ac:dyDescent="0.35">
      <c r="A77" s="29" t="s">
        <v>481</v>
      </c>
      <c r="B77" s="29" t="s">
        <v>482</v>
      </c>
      <c r="C77" s="48">
        <v>757</v>
      </c>
      <c r="D77" s="48">
        <v>317</v>
      </c>
      <c r="E77" s="49">
        <f>uptake_in_those_aged_70_by_la[[#This Row],[Number of adults turning 70 in quarter 1 vaccinated]]/uptake_in_those_aged_70_by_la[[#This Row],[Number of adults turning 70 in quarter 1]]*100</f>
        <v>41.875825627476878</v>
      </c>
      <c r="F77" s="48">
        <v>798</v>
      </c>
      <c r="G77" s="48">
        <v>222</v>
      </c>
      <c r="H77" s="49">
        <f>uptake_in_those_aged_70_by_la[[#This Row],[Number of adults turning 70 in quarter 2 vaccinated]]/uptake_in_those_aged_70_by_la[[#This Row],[Number of adults turning 70 in quarter 2]]*100</f>
        <v>27.819548872180448</v>
      </c>
      <c r="I77" s="33"/>
      <c r="J77" s="33"/>
      <c r="L77" s="33"/>
      <c r="M77" s="33"/>
      <c r="O77" s="33"/>
      <c r="P77" s="33"/>
      <c r="R77" s="33"/>
      <c r="S77" s="33"/>
      <c r="U77" s="33"/>
      <c r="V77" s="33"/>
      <c r="X77" s="33"/>
      <c r="Y77" s="33"/>
      <c r="AA77" s="33"/>
      <c r="AB77" s="33"/>
      <c r="AD77" s="33"/>
      <c r="AE77" s="33"/>
    </row>
    <row r="78" spans="1:31" x14ac:dyDescent="0.35">
      <c r="A78" s="29" t="s">
        <v>483</v>
      </c>
      <c r="B78" s="29" t="s">
        <v>484</v>
      </c>
      <c r="C78" s="48">
        <v>395</v>
      </c>
      <c r="D78" s="48">
        <v>112</v>
      </c>
      <c r="E78" s="49">
        <f>uptake_in_those_aged_70_by_la[[#This Row],[Number of adults turning 70 in quarter 1 vaccinated]]/uptake_in_those_aged_70_by_la[[#This Row],[Number of adults turning 70 in quarter 1]]*100</f>
        <v>28.354430379746837</v>
      </c>
      <c r="F78" s="48">
        <v>380</v>
      </c>
      <c r="G78" s="48">
        <v>91</v>
      </c>
      <c r="H78" s="49">
        <f>uptake_in_those_aged_70_by_la[[#This Row],[Number of adults turning 70 in quarter 2 vaccinated]]/uptake_in_those_aged_70_by_la[[#This Row],[Number of adults turning 70 in quarter 2]]*100</f>
        <v>23.94736842105263</v>
      </c>
      <c r="I78" s="33"/>
      <c r="J78" s="33"/>
      <c r="L78" s="33"/>
      <c r="M78" s="33"/>
      <c r="O78" s="33"/>
      <c r="P78" s="33"/>
      <c r="R78" s="33"/>
      <c r="S78" s="33"/>
      <c r="U78" s="33"/>
      <c r="V78" s="33"/>
      <c r="X78" s="33"/>
      <c r="Y78" s="33"/>
      <c r="AA78" s="33"/>
      <c r="AB78" s="33"/>
      <c r="AD78" s="33"/>
      <c r="AE78" s="33"/>
    </row>
    <row r="79" spans="1:31" x14ac:dyDescent="0.35">
      <c r="A79" s="29" t="s">
        <v>485</v>
      </c>
      <c r="B79" s="29" t="s">
        <v>486</v>
      </c>
      <c r="C79" s="48">
        <v>1084</v>
      </c>
      <c r="D79" s="48">
        <v>261</v>
      </c>
      <c r="E79" s="49">
        <f>uptake_in_those_aged_70_by_la[[#This Row],[Number of adults turning 70 in quarter 1 vaccinated]]/uptake_in_those_aged_70_by_la[[#This Row],[Number of adults turning 70 in quarter 1]]*100</f>
        <v>24.077490774907748</v>
      </c>
      <c r="F79" s="48">
        <v>1174</v>
      </c>
      <c r="G79" s="48">
        <v>165</v>
      </c>
      <c r="H79" s="49">
        <f>uptake_in_those_aged_70_by_la[[#This Row],[Number of adults turning 70 in quarter 2 vaccinated]]/uptake_in_those_aged_70_by_la[[#This Row],[Number of adults turning 70 in quarter 2]]*100</f>
        <v>14.054514480408859</v>
      </c>
      <c r="I79" s="33"/>
      <c r="J79" s="33"/>
      <c r="L79" s="33"/>
      <c r="M79" s="33"/>
      <c r="O79" s="33"/>
      <c r="P79" s="33"/>
      <c r="R79" s="33"/>
      <c r="S79" s="33"/>
      <c r="U79" s="33"/>
      <c r="V79" s="33"/>
      <c r="X79" s="33"/>
      <c r="Y79" s="33"/>
      <c r="AA79" s="33"/>
      <c r="AB79" s="33"/>
      <c r="AD79" s="33"/>
      <c r="AE79" s="33"/>
    </row>
    <row r="80" spans="1:31" x14ac:dyDescent="0.35">
      <c r="A80" s="29" t="s">
        <v>487</v>
      </c>
      <c r="B80" s="29" t="s">
        <v>488</v>
      </c>
      <c r="C80" s="48">
        <v>515</v>
      </c>
      <c r="D80" s="48">
        <v>149</v>
      </c>
      <c r="E80" s="49">
        <f>uptake_in_those_aged_70_by_la[[#This Row],[Number of adults turning 70 in quarter 1 vaccinated]]/uptake_in_those_aged_70_by_la[[#This Row],[Number of adults turning 70 in quarter 1]]*100</f>
        <v>28.932038834951456</v>
      </c>
      <c r="F80" s="48">
        <v>444</v>
      </c>
      <c r="G80" s="48">
        <v>97</v>
      </c>
      <c r="H80" s="49">
        <f>uptake_in_those_aged_70_by_la[[#This Row],[Number of adults turning 70 in quarter 2 vaccinated]]/uptake_in_those_aged_70_by_la[[#This Row],[Number of adults turning 70 in quarter 2]]*100</f>
        <v>21.846846846846844</v>
      </c>
      <c r="I80" s="33"/>
      <c r="J80" s="33"/>
      <c r="L80" s="33"/>
      <c r="M80" s="33"/>
      <c r="O80" s="33"/>
      <c r="P80" s="33"/>
      <c r="R80" s="33"/>
      <c r="S80" s="33"/>
      <c r="U80" s="33"/>
      <c r="V80" s="33"/>
      <c r="X80" s="33"/>
      <c r="Y80" s="33"/>
      <c r="AA80" s="33"/>
      <c r="AB80" s="33"/>
      <c r="AD80" s="33"/>
      <c r="AE80" s="33"/>
    </row>
    <row r="81" spans="1:31" x14ac:dyDescent="0.35">
      <c r="A81" s="29" t="s">
        <v>489</v>
      </c>
      <c r="B81" s="29" t="s">
        <v>490</v>
      </c>
      <c r="C81" s="48">
        <v>752</v>
      </c>
      <c r="D81" s="48">
        <v>192</v>
      </c>
      <c r="E81" s="49">
        <f>uptake_in_those_aged_70_by_la[[#This Row],[Number of adults turning 70 in quarter 1 vaccinated]]/uptake_in_those_aged_70_by_la[[#This Row],[Number of adults turning 70 in quarter 1]]*100</f>
        <v>25.531914893617021</v>
      </c>
      <c r="F81" s="48">
        <v>806</v>
      </c>
      <c r="G81" s="48">
        <v>150</v>
      </c>
      <c r="H81" s="49">
        <f>uptake_in_those_aged_70_by_la[[#This Row],[Number of adults turning 70 in quarter 2 vaccinated]]/uptake_in_those_aged_70_by_la[[#This Row],[Number of adults turning 70 in quarter 2]]*100</f>
        <v>18.610421836228287</v>
      </c>
      <c r="I81" s="33"/>
      <c r="J81" s="33"/>
      <c r="L81" s="33"/>
      <c r="M81" s="33"/>
      <c r="O81" s="33"/>
      <c r="P81" s="33"/>
      <c r="R81" s="33"/>
      <c r="S81" s="33"/>
      <c r="U81" s="33"/>
      <c r="V81" s="33"/>
      <c r="X81" s="33"/>
      <c r="Y81" s="33"/>
      <c r="AA81" s="33"/>
      <c r="AB81" s="33"/>
      <c r="AD81" s="33"/>
      <c r="AE81" s="33"/>
    </row>
    <row r="82" spans="1:31" x14ac:dyDescent="0.35">
      <c r="A82" s="29" t="s">
        <v>491</v>
      </c>
      <c r="B82" s="29" t="s">
        <v>492</v>
      </c>
      <c r="C82" s="48">
        <v>922</v>
      </c>
      <c r="D82" s="48">
        <v>295</v>
      </c>
      <c r="E82" s="49">
        <f>uptake_in_those_aged_70_by_la[[#This Row],[Number of adults turning 70 in quarter 1 vaccinated]]/uptake_in_those_aged_70_by_la[[#This Row],[Number of adults turning 70 in quarter 1]]*100</f>
        <v>31.99566160520607</v>
      </c>
      <c r="F82" s="48">
        <v>853</v>
      </c>
      <c r="G82" s="48">
        <v>197</v>
      </c>
      <c r="H82" s="49">
        <f>uptake_in_those_aged_70_by_la[[#This Row],[Number of adults turning 70 in quarter 2 vaccinated]]/uptake_in_those_aged_70_by_la[[#This Row],[Number of adults turning 70 in quarter 2]]*100</f>
        <v>23.094958968347008</v>
      </c>
      <c r="I82" s="33"/>
      <c r="J82" s="33"/>
      <c r="L82" s="33"/>
      <c r="M82" s="33"/>
      <c r="O82" s="33"/>
      <c r="P82" s="33"/>
      <c r="R82" s="33"/>
      <c r="S82" s="33"/>
      <c r="U82" s="33"/>
      <c r="V82" s="33"/>
      <c r="X82" s="33"/>
      <c r="Y82" s="33"/>
      <c r="AA82" s="33"/>
      <c r="AB82" s="33"/>
      <c r="AD82" s="33"/>
      <c r="AE82" s="33"/>
    </row>
    <row r="83" spans="1:31" x14ac:dyDescent="0.35">
      <c r="A83" s="29" t="s">
        <v>493</v>
      </c>
      <c r="B83" s="29" t="s">
        <v>494</v>
      </c>
      <c r="C83" s="48">
        <v>598</v>
      </c>
      <c r="D83" s="48">
        <v>201</v>
      </c>
      <c r="E83" s="49">
        <f>uptake_in_those_aged_70_by_la[[#This Row],[Number of adults turning 70 in quarter 1 vaccinated]]/uptake_in_those_aged_70_by_la[[#This Row],[Number of adults turning 70 in quarter 1]]*100</f>
        <v>33.612040133779267</v>
      </c>
      <c r="F83" s="48">
        <v>666</v>
      </c>
      <c r="G83" s="48">
        <v>163</v>
      </c>
      <c r="H83" s="49">
        <f>uptake_in_those_aged_70_by_la[[#This Row],[Number of adults turning 70 in quarter 2 vaccinated]]/uptake_in_those_aged_70_by_la[[#This Row],[Number of adults turning 70 in quarter 2]]*100</f>
        <v>24.474474474474476</v>
      </c>
      <c r="I83" s="33"/>
      <c r="J83" s="33"/>
      <c r="L83" s="33"/>
      <c r="M83" s="33"/>
      <c r="O83" s="33"/>
      <c r="P83" s="33"/>
      <c r="R83" s="33"/>
      <c r="S83" s="33"/>
      <c r="U83" s="33"/>
      <c r="V83" s="33"/>
      <c r="X83" s="33"/>
      <c r="Y83" s="33"/>
      <c r="AA83" s="33"/>
      <c r="AB83" s="33"/>
      <c r="AD83" s="33"/>
      <c r="AE83" s="33"/>
    </row>
    <row r="84" spans="1:31" x14ac:dyDescent="0.35">
      <c r="A84" s="29" t="s">
        <v>495</v>
      </c>
      <c r="B84" s="29" t="s">
        <v>496</v>
      </c>
      <c r="C84" s="48">
        <v>772</v>
      </c>
      <c r="D84" s="48">
        <v>290</v>
      </c>
      <c r="E84" s="49">
        <f>uptake_in_those_aged_70_by_la[[#This Row],[Number of adults turning 70 in quarter 1 vaccinated]]/uptake_in_those_aged_70_by_la[[#This Row],[Number of adults turning 70 in quarter 1]]*100</f>
        <v>37.564766839378237</v>
      </c>
      <c r="F84" s="48">
        <v>839</v>
      </c>
      <c r="G84" s="48">
        <v>226</v>
      </c>
      <c r="H84" s="49">
        <f>uptake_in_those_aged_70_by_la[[#This Row],[Number of adults turning 70 in quarter 2 vaccinated]]/uptake_in_those_aged_70_by_la[[#This Row],[Number of adults turning 70 in quarter 2]]*100</f>
        <v>26.936829558998809</v>
      </c>
      <c r="I84" s="33"/>
      <c r="J84" s="33"/>
      <c r="L84" s="33"/>
      <c r="M84" s="33"/>
      <c r="O84" s="33"/>
      <c r="P84" s="33"/>
      <c r="R84" s="33"/>
      <c r="S84" s="33"/>
      <c r="U84" s="33"/>
      <c r="V84" s="33"/>
      <c r="X84" s="33"/>
      <c r="Y84" s="33"/>
      <c r="AA84" s="33"/>
      <c r="AB84" s="33"/>
      <c r="AD84" s="33"/>
      <c r="AE84" s="33"/>
    </row>
    <row r="85" spans="1:31" x14ac:dyDescent="0.35">
      <c r="A85" s="29" t="s">
        <v>497</v>
      </c>
      <c r="B85" s="29" t="s">
        <v>498</v>
      </c>
      <c r="C85" s="48">
        <v>617</v>
      </c>
      <c r="D85" s="48">
        <v>215</v>
      </c>
      <c r="E85" s="49">
        <f>uptake_in_those_aged_70_by_la[[#This Row],[Number of adults turning 70 in quarter 1 vaccinated]]/uptake_in_those_aged_70_by_la[[#This Row],[Number of adults turning 70 in quarter 1]]*100</f>
        <v>34.846029173419772</v>
      </c>
      <c r="F85" s="48">
        <v>653</v>
      </c>
      <c r="G85" s="48">
        <v>149</v>
      </c>
      <c r="H85" s="49">
        <f>uptake_in_those_aged_70_by_la[[#This Row],[Number of adults turning 70 in quarter 2 vaccinated]]/uptake_in_those_aged_70_by_la[[#This Row],[Number of adults turning 70 in quarter 2]]*100</f>
        <v>22.817764165390507</v>
      </c>
      <c r="I85" s="33"/>
      <c r="J85" s="33"/>
      <c r="L85" s="33"/>
      <c r="M85" s="33"/>
      <c r="O85" s="33"/>
      <c r="P85" s="33"/>
      <c r="R85" s="33"/>
      <c r="S85" s="33"/>
      <c r="U85" s="33"/>
      <c r="V85" s="33"/>
      <c r="X85" s="33"/>
      <c r="Y85" s="33"/>
      <c r="AA85" s="33"/>
      <c r="AB85" s="33"/>
      <c r="AD85" s="33"/>
      <c r="AE85" s="33"/>
    </row>
    <row r="86" spans="1:31" x14ac:dyDescent="0.35">
      <c r="A86" s="29" t="s">
        <v>499</v>
      </c>
      <c r="B86" s="29" t="s">
        <v>500</v>
      </c>
      <c r="C86" s="48">
        <v>1138</v>
      </c>
      <c r="D86" s="48">
        <v>365</v>
      </c>
      <c r="E86" s="49">
        <f>uptake_in_those_aged_70_by_la[[#This Row],[Number of adults turning 70 in quarter 1 vaccinated]]/uptake_in_those_aged_70_by_la[[#This Row],[Number of adults turning 70 in quarter 1]]*100</f>
        <v>32.073813708260104</v>
      </c>
      <c r="F86" s="48">
        <v>1263</v>
      </c>
      <c r="G86" s="48">
        <v>269</v>
      </c>
      <c r="H86" s="49">
        <f>uptake_in_those_aged_70_by_la[[#This Row],[Number of adults turning 70 in quarter 2 vaccinated]]/uptake_in_those_aged_70_by_la[[#This Row],[Number of adults turning 70 in quarter 2]]*100</f>
        <v>21.298495645288995</v>
      </c>
      <c r="I86" s="33"/>
      <c r="J86" s="33"/>
      <c r="L86" s="33"/>
      <c r="M86" s="33"/>
      <c r="O86" s="33"/>
      <c r="P86" s="33"/>
      <c r="R86" s="33"/>
      <c r="S86" s="33"/>
      <c r="U86" s="33"/>
      <c r="V86" s="33"/>
      <c r="X86" s="33"/>
      <c r="Y86" s="33"/>
      <c r="AA86" s="33"/>
      <c r="AB86" s="33"/>
      <c r="AD86" s="33"/>
      <c r="AE86" s="33"/>
    </row>
    <row r="87" spans="1:31" x14ac:dyDescent="0.35">
      <c r="A87" s="29" t="s">
        <v>501</v>
      </c>
      <c r="B87" s="29" t="s">
        <v>502</v>
      </c>
      <c r="C87" s="48">
        <v>540</v>
      </c>
      <c r="D87" s="48">
        <v>198</v>
      </c>
      <c r="E87" s="49">
        <f>uptake_in_those_aged_70_by_la[[#This Row],[Number of adults turning 70 in quarter 1 vaccinated]]/uptake_in_those_aged_70_by_la[[#This Row],[Number of adults turning 70 in quarter 1]]*100</f>
        <v>36.666666666666664</v>
      </c>
      <c r="F87" s="48">
        <v>634</v>
      </c>
      <c r="G87" s="48">
        <v>165</v>
      </c>
      <c r="H87" s="49">
        <f>uptake_in_those_aged_70_by_la[[#This Row],[Number of adults turning 70 in quarter 2 vaccinated]]/uptake_in_those_aged_70_by_la[[#This Row],[Number of adults turning 70 in quarter 2]]*100</f>
        <v>26.025236593059937</v>
      </c>
      <c r="I87" s="33"/>
      <c r="J87" s="33"/>
      <c r="L87" s="33"/>
      <c r="M87" s="33"/>
      <c r="O87" s="33"/>
      <c r="P87" s="33"/>
      <c r="R87" s="33"/>
      <c r="S87" s="33"/>
      <c r="U87" s="33"/>
      <c r="V87" s="33"/>
      <c r="X87" s="33"/>
      <c r="Y87" s="33"/>
      <c r="AA87" s="33"/>
      <c r="AB87" s="33"/>
      <c r="AD87" s="33"/>
      <c r="AE87" s="33"/>
    </row>
    <row r="88" spans="1:31" x14ac:dyDescent="0.35">
      <c r="A88" s="29" t="s">
        <v>503</v>
      </c>
      <c r="B88" s="29" t="s">
        <v>504</v>
      </c>
      <c r="C88" s="48">
        <v>506</v>
      </c>
      <c r="D88" s="48">
        <v>162</v>
      </c>
      <c r="E88" s="49">
        <f>uptake_in_those_aged_70_by_la[[#This Row],[Number of adults turning 70 in quarter 1 vaccinated]]/uptake_in_those_aged_70_by_la[[#This Row],[Number of adults turning 70 in quarter 1]]*100</f>
        <v>32.015810276679844</v>
      </c>
      <c r="F88" s="48">
        <v>586</v>
      </c>
      <c r="G88" s="48">
        <v>125</v>
      </c>
      <c r="H88" s="49">
        <f>uptake_in_those_aged_70_by_la[[#This Row],[Number of adults turning 70 in quarter 2 vaccinated]]/uptake_in_those_aged_70_by_la[[#This Row],[Number of adults turning 70 in quarter 2]]*100</f>
        <v>21.331058020477816</v>
      </c>
      <c r="I88" s="33"/>
      <c r="J88" s="33"/>
      <c r="L88" s="33"/>
      <c r="M88" s="33"/>
      <c r="O88" s="33"/>
      <c r="P88" s="33"/>
      <c r="R88" s="33"/>
      <c r="S88" s="33"/>
      <c r="U88" s="33"/>
      <c r="V88" s="33"/>
      <c r="X88" s="33"/>
      <c r="Y88" s="33"/>
      <c r="AA88" s="33"/>
      <c r="AB88" s="33"/>
      <c r="AD88" s="33"/>
      <c r="AE88" s="33"/>
    </row>
    <row r="89" spans="1:31" x14ac:dyDescent="0.35">
      <c r="A89" s="29" t="s">
        <v>505</v>
      </c>
      <c r="B89" s="29" t="s">
        <v>506</v>
      </c>
      <c r="C89" s="48">
        <v>420</v>
      </c>
      <c r="D89" s="48">
        <v>152</v>
      </c>
      <c r="E89" s="49">
        <f>uptake_in_those_aged_70_by_la[[#This Row],[Number of adults turning 70 in quarter 1 vaccinated]]/uptake_in_those_aged_70_by_la[[#This Row],[Number of adults turning 70 in quarter 1]]*100</f>
        <v>36.19047619047619</v>
      </c>
      <c r="F89" s="48">
        <v>446</v>
      </c>
      <c r="G89" s="48">
        <v>122</v>
      </c>
      <c r="H89" s="49">
        <f>uptake_in_those_aged_70_by_la[[#This Row],[Number of adults turning 70 in quarter 2 vaccinated]]/uptake_in_those_aged_70_by_la[[#This Row],[Number of adults turning 70 in quarter 2]]*100</f>
        <v>27.3542600896861</v>
      </c>
      <c r="I89" s="33"/>
      <c r="J89" s="33"/>
      <c r="L89" s="33"/>
      <c r="M89" s="33"/>
      <c r="O89" s="33"/>
      <c r="P89" s="33"/>
      <c r="R89" s="33"/>
      <c r="S89" s="33"/>
      <c r="U89" s="33"/>
      <c r="V89" s="33"/>
      <c r="X89" s="33"/>
      <c r="Y89" s="33"/>
      <c r="AA89" s="33"/>
      <c r="AB89" s="33"/>
      <c r="AD89" s="33"/>
      <c r="AE89" s="33"/>
    </row>
    <row r="90" spans="1:31" x14ac:dyDescent="0.35">
      <c r="A90" s="29" t="s">
        <v>507</v>
      </c>
      <c r="B90" s="29" t="s">
        <v>508</v>
      </c>
      <c r="C90" s="48">
        <v>738</v>
      </c>
      <c r="D90" s="48">
        <v>225</v>
      </c>
      <c r="E90" s="49">
        <f>uptake_in_those_aged_70_by_la[[#This Row],[Number of adults turning 70 in quarter 1 vaccinated]]/uptake_in_those_aged_70_by_la[[#This Row],[Number of adults turning 70 in quarter 1]]*100</f>
        <v>30.487804878048781</v>
      </c>
      <c r="F90" s="48">
        <v>711</v>
      </c>
      <c r="G90" s="48">
        <v>188</v>
      </c>
      <c r="H90" s="49">
        <f>uptake_in_those_aged_70_by_la[[#This Row],[Number of adults turning 70 in quarter 2 vaccinated]]/uptake_in_those_aged_70_by_la[[#This Row],[Number of adults turning 70 in quarter 2]]*100</f>
        <v>26.441631504922647</v>
      </c>
      <c r="I90" s="33"/>
      <c r="J90" s="33"/>
      <c r="L90" s="33"/>
      <c r="M90" s="33"/>
      <c r="O90" s="33"/>
      <c r="P90" s="33"/>
      <c r="R90" s="33"/>
      <c r="S90" s="33"/>
      <c r="U90" s="33"/>
      <c r="V90" s="33"/>
      <c r="X90" s="33"/>
      <c r="Y90" s="33"/>
      <c r="AA90" s="33"/>
      <c r="AB90" s="33"/>
      <c r="AD90" s="33"/>
      <c r="AE90" s="33"/>
    </row>
    <row r="91" spans="1:31" x14ac:dyDescent="0.35">
      <c r="A91" s="29" t="s">
        <v>509</v>
      </c>
      <c r="B91" s="29" t="s">
        <v>510</v>
      </c>
      <c r="C91" s="48">
        <v>2108</v>
      </c>
      <c r="D91" s="48">
        <v>506</v>
      </c>
      <c r="E91" s="49">
        <f>uptake_in_those_aged_70_by_la[[#This Row],[Number of adults turning 70 in quarter 1 vaccinated]]/uptake_in_those_aged_70_by_la[[#This Row],[Number of adults turning 70 in quarter 1]]*100</f>
        <v>24.003795066413662</v>
      </c>
      <c r="F91" s="48">
        <v>2309</v>
      </c>
      <c r="G91" s="48">
        <v>361</v>
      </c>
      <c r="H91" s="49">
        <f>uptake_in_those_aged_70_by_la[[#This Row],[Number of adults turning 70 in quarter 2 vaccinated]]/uptake_in_those_aged_70_by_la[[#This Row],[Number of adults turning 70 in quarter 2]]*100</f>
        <v>15.63447379818103</v>
      </c>
      <c r="I91" s="33"/>
      <c r="J91" s="33"/>
      <c r="L91" s="33"/>
      <c r="M91" s="33"/>
      <c r="O91" s="33"/>
      <c r="P91" s="33"/>
      <c r="R91" s="33"/>
      <c r="S91" s="33"/>
      <c r="U91" s="33"/>
      <c r="V91" s="33"/>
      <c r="X91" s="33"/>
      <c r="Y91" s="33"/>
      <c r="AA91" s="33"/>
      <c r="AB91" s="33"/>
      <c r="AD91" s="33"/>
      <c r="AE91" s="33"/>
    </row>
    <row r="92" spans="1:31" x14ac:dyDescent="0.35">
      <c r="A92" s="29" t="s">
        <v>511</v>
      </c>
      <c r="B92" s="29" t="s">
        <v>512</v>
      </c>
      <c r="C92" s="48">
        <v>713</v>
      </c>
      <c r="D92" s="48">
        <v>242</v>
      </c>
      <c r="E92" s="49">
        <f>uptake_in_those_aged_70_by_la[[#This Row],[Number of adults turning 70 in quarter 1 vaccinated]]/uptake_in_those_aged_70_by_la[[#This Row],[Number of adults turning 70 in quarter 1]]*100</f>
        <v>33.941093969144461</v>
      </c>
      <c r="F92" s="48">
        <v>734</v>
      </c>
      <c r="G92" s="48">
        <v>155</v>
      </c>
      <c r="H92" s="49">
        <f>uptake_in_those_aged_70_by_la[[#This Row],[Number of adults turning 70 in quarter 2 vaccinated]]/uptake_in_those_aged_70_by_la[[#This Row],[Number of adults turning 70 in quarter 2]]*100</f>
        <v>21.117166212534062</v>
      </c>
      <c r="I92" s="33"/>
      <c r="J92" s="33"/>
      <c r="L92" s="33"/>
      <c r="M92" s="33"/>
      <c r="O92" s="33"/>
      <c r="P92" s="33"/>
      <c r="R92" s="33"/>
      <c r="S92" s="33"/>
      <c r="U92" s="33"/>
      <c r="V92" s="33"/>
      <c r="X92" s="33"/>
      <c r="Y92" s="33"/>
      <c r="AA92" s="33"/>
      <c r="AB92" s="33"/>
      <c r="AD92" s="33"/>
      <c r="AE92" s="33"/>
    </row>
    <row r="93" spans="1:31" x14ac:dyDescent="0.35">
      <c r="A93" s="29" t="s">
        <v>513</v>
      </c>
      <c r="B93" s="29" t="s">
        <v>514</v>
      </c>
      <c r="C93" s="48">
        <v>779</v>
      </c>
      <c r="D93" s="48">
        <v>231</v>
      </c>
      <c r="E93" s="49">
        <f>uptake_in_those_aged_70_by_la[[#This Row],[Number of adults turning 70 in quarter 1 vaccinated]]/uptake_in_those_aged_70_by_la[[#This Row],[Number of adults turning 70 in quarter 1]]*100</f>
        <v>29.653401797175867</v>
      </c>
      <c r="F93" s="48">
        <v>796</v>
      </c>
      <c r="G93" s="48">
        <v>148</v>
      </c>
      <c r="H93" s="49">
        <f>uptake_in_those_aged_70_by_la[[#This Row],[Number of adults turning 70 in quarter 2 vaccinated]]/uptake_in_those_aged_70_by_la[[#This Row],[Number of adults turning 70 in quarter 2]]*100</f>
        <v>18.592964824120603</v>
      </c>
      <c r="I93" s="33"/>
      <c r="J93" s="33"/>
      <c r="L93" s="33"/>
      <c r="M93" s="33"/>
      <c r="O93" s="33"/>
      <c r="P93" s="33"/>
      <c r="R93" s="33"/>
      <c r="S93" s="33"/>
      <c r="U93" s="33"/>
      <c r="V93" s="33"/>
      <c r="X93" s="33"/>
      <c r="Y93" s="33"/>
      <c r="AA93" s="33"/>
      <c r="AB93" s="33"/>
      <c r="AD93" s="33"/>
      <c r="AE93" s="33"/>
    </row>
    <row r="94" spans="1:31" x14ac:dyDescent="0.35">
      <c r="A94" s="29" t="s">
        <v>515</v>
      </c>
      <c r="B94" s="29" t="s">
        <v>516</v>
      </c>
      <c r="C94" s="48">
        <v>655</v>
      </c>
      <c r="D94" s="48">
        <v>123</v>
      </c>
      <c r="E94" s="49">
        <f>uptake_in_those_aged_70_by_la[[#This Row],[Number of adults turning 70 in quarter 1 vaccinated]]/uptake_in_those_aged_70_by_la[[#This Row],[Number of adults turning 70 in quarter 1]]*100</f>
        <v>18.778625954198475</v>
      </c>
      <c r="F94" s="48">
        <v>677</v>
      </c>
      <c r="G94" s="48">
        <v>60</v>
      </c>
      <c r="H94" s="49">
        <f>uptake_in_those_aged_70_by_la[[#This Row],[Number of adults turning 70 in quarter 2 vaccinated]]/uptake_in_those_aged_70_by_la[[#This Row],[Number of adults turning 70 in quarter 2]]*100</f>
        <v>8.862629246676514</v>
      </c>
      <c r="I94" s="33"/>
      <c r="J94" s="33"/>
      <c r="L94" s="33"/>
      <c r="M94" s="33"/>
      <c r="O94" s="33"/>
      <c r="P94" s="33"/>
      <c r="R94" s="33"/>
      <c r="S94" s="33"/>
      <c r="U94" s="33"/>
      <c r="V94" s="33"/>
      <c r="X94" s="33"/>
      <c r="Y94" s="33"/>
      <c r="AA94" s="33"/>
      <c r="AB94" s="33"/>
      <c r="AD94" s="33"/>
      <c r="AE94" s="33"/>
    </row>
    <row r="95" spans="1:31" x14ac:dyDescent="0.35">
      <c r="A95" s="29" t="s">
        <v>517</v>
      </c>
      <c r="B95" s="29" t="s">
        <v>518</v>
      </c>
      <c r="C95" s="48">
        <v>509</v>
      </c>
      <c r="D95" s="48">
        <v>195</v>
      </c>
      <c r="E95" s="49">
        <f>uptake_in_those_aged_70_by_la[[#This Row],[Number of adults turning 70 in quarter 1 vaccinated]]/uptake_in_those_aged_70_by_la[[#This Row],[Number of adults turning 70 in quarter 1]]*100</f>
        <v>38.310412573673872</v>
      </c>
      <c r="F95" s="48">
        <v>473</v>
      </c>
      <c r="G95" s="48">
        <v>124</v>
      </c>
      <c r="H95" s="49">
        <f>uptake_in_those_aged_70_by_la[[#This Row],[Number of adults turning 70 in quarter 2 vaccinated]]/uptake_in_those_aged_70_by_la[[#This Row],[Number of adults turning 70 in quarter 2]]*100</f>
        <v>26.215644820295985</v>
      </c>
      <c r="I95" s="33"/>
      <c r="J95" s="33"/>
      <c r="L95" s="33"/>
      <c r="M95" s="33"/>
      <c r="O95" s="33"/>
      <c r="P95" s="33"/>
      <c r="R95" s="33"/>
      <c r="S95" s="33"/>
      <c r="U95" s="33"/>
      <c r="V95" s="33"/>
      <c r="X95" s="33"/>
      <c r="Y95" s="33"/>
      <c r="AA95" s="33"/>
      <c r="AB95" s="33"/>
      <c r="AD95" s="33"/>
      <c r="AE95" s="33"/>
    </row>
    <row r="96" spans="1:31" x14ac:dyDescent="0.35">
      <c r="A96" s="29" t="s">
        <v>519</v>
      </c>
      <c r="B96" s="29" t="s">
        <v>520</v>
      </c>
      <c r="C96" s="48">
        <v>580</v>
      </c>
      <c r="D96" s="48">
        <v>208</v>
      </c>
      <c r="E96" s="49">
        <f>uptake_in_those_aged_70_by_la[[#This Row],[Number of adults turning 70 in quarter 1 vaccinated]]/uptake_in_those_aged_70_by_la[[#This Row],[Number of adults turning 70 in quarter 1]]*100</f>
        <v>35.862068965517238</v>
      </c>
      <c r="F96" s="48">
        <v>589</v>
      </c>
      <c r="G96" s="48">
        <v>140</v>
      </c>
      <c r="H96" s="49">
        <f>uptake_in_those_aged_70_by_la[[#This Row],[Number of adults turning 70 in quarter 2 vaccinated]]/uptake_in_those_aged_70_by_la[[#This Row],[Number of adults turning 70 in quarter 2]]*100</f>
        <v>23.769100169779286</v>
      </c>
      <c r="I96" s="33"/>
      <c r="J96" s="33"/>
      <c r="L96" s="33"/>
      <c r="M96" s="33"/>
      <c r="O96" s="33"/>
      <c r="P96" s="33"/>
      <c r="R96" s="33"/>
      <c r="S96" s="33"/>
      <c r="U96" s="33"/>
      <c r="V96" s="33"/>
      <c r="X96" s="33"/>
      <c r="Y96" s="33"/>
      <c r="AA96" s="33"/>
      <c r="AB96" s="33"/>
      <c r="AD96" s="33"/>
      <c r="AE96" s="33"/>
    </row>
    <row r="97" spans="1:31" x14ac:dyDescent="0.35">
      <c r="A97" s="29" t="s">
        <v>521</v>
      </c>
      <c r="B97" s="29" t="s">
        <v>522</v>
      </c>
      <c r="C97" s="48">
        <v>583</v>
      </c>
      <c r="D97" s="48">
        <v>151</v>
      </c>
      <c r="E97" s="49">
        <f>uptake_in_those_aged_70_by_la[[#This Row],[Number of adults turning 70 in quarter 1 vaccinated]]/uptake_in_those_aged_70_by_la[[#This Row],[Number of adults turning 70 in quarter 1]]*100</f>
        <v>25.900514579759864</v>
      </c>
      <c r="F97" s="48">
        <v>565</v>
      </c>
      <c r="G97" s="48">
        <v>92</v>
      </c>
      <c r="H97" s="49">
        <f>uptake_in_those_aged_70_by_la[[#This Row],[Number of adults turning 70 in quarter 2 vaccinated]]/uptake_in_those_aged_70_by_la[[#This Row],[Number of adults turning 70 in quarter 2]]*100</f>
        <v>16.283185840707965</v>
      </c>
      <c r="I97" s="33"/>
      <c r="J97" s="33"/>
      <c r="L97" s="33"/>
      <c r="M97" s="33"/>
      <c r="O97" s="33"/>
      <c r="P97" s="33"/>
      <c r="R97" s="33"/>
      <c r="S97" s="33"/>
      <c r="U97" s="33"/>
      <c r="V97" s="33"/>
      <c r="X97" s="33"/>
      <c r="Y97" s="33"/>
      <c r="AA97" s="33"/>
      <c r="AB97" s="33"/>
      <c r="AD97" s="33"/>
      <c r="AE97" s="33"/>
    </row>
    <row r="98" spans="1:31" x14ac:dyDescent="0.35">
      <c r="A98" s="29" t="s">
        <v>523</v>
      </c>
      <c r="B98" s="29" t="s">
        <v>524</v>
      </c>
      <c r="C98" s="48">
        <v>1108</v>
      </c>
      <c r="D98" s="48">
        <v>324</v>
      </c>
      <c r="E98" s="49">
        <f>uptake_in_those_aged_70_by_la[[#This Row],[Number of adults turning 70 in quarter 1 vaccinated]]/uptake_in_those_aged_70_by_la[[#This Row],[Number of adults turning 70 in quarter 1]]*100</f>
        <v>29.241877256317689</v>
      </c>
      <c r="F98" s="48">
        <v>1313</v>
      </c>
      <c r="G98" s="48">
        <v>269</v>
      </c>
      <c r="H98" s="49">
        <f>uptake_in_those_aged_70_by_la[[#This Row],[Number of adults turning 70 in quarter 2 vaccinated]]/uptake_in_those_aged_70_by_la[[#This Row],[Number of adults turning 70 in quarter 2]]*100</f>
        <v>20.487433358720487</v>
      </c>
      <c r="I98" s="33"/>
      <c r="J98" s="33"/>
      <c r="L98" s="33"/>
      <c r="M98" s="33"/>
      <c r="O98" s="33"/>
      <c r="P98" s="33"/>
      <c r="R98" s="33"/>
      <c r="S98" s="33"/>
      <c r="U98" s="33"/>
      <c r="V98" s="33"/>
      <c r="X98" s="33"/>
      <c r="Y98" s="33"/>
      <c r="AA98" s="33"/>
      <c r="AB98" s="33"/>
      <c r="AD98" s="33"/>
      <c r="AE98" s="33"/>
    </row>
    <row r="99" spans="1:31" x14ac:dyDescent="0.35">
      <c r="A99" s="29" t="s">
        <v>525</v>
      </c>
      <c r="B99" s="29" t="s">
        <v>526</v>
      </c>
      <c r="C99" s="48">
        <v>497</v>
      </c>
      <c r="D99" s="48">
        <v>178</v>
      </c>
      <c r="E99" s="49">
        <f>uptake_in_those_aged_70_by_la[[#This Row],[Number of adults turning 70 in quarter 1 vaccinated]]/uptake_in_those_aged_70_by_la[[#This Row],[Number of adults turning 70 in quarter 1]]*100</f>
        <v>35.814889336016101</v>
      </c>
      <c r="F99" s="48">
        <v>519</v>
      </c>
      <c r="G99" s="48">
        <v>119</v>
      </c>
      <c r="H99" s="49">
        <f>uptake_in_those_aged_70_by_la[[#This Row],[Number of adults turning 70 in quarter 2 vaccinated]]/uptake_in_those_aged_70_by_la[[#This Row],[Number of adults turning 70 in quarter 2]]*100</f>
        <v>22.928709055876688</v>
      </c>
      <c r="I99" s="33"/>
      <c r="J99" s="33"/>
      <c r="L99" s="33"/>
      <c r="M99" s="33"/>
      <c r="O99" s="33"/>
      <c r="P99" s="33"/>
      <c r="R99" s="33"/>
      <c r="S99" s="33"/>
      <c r="U99" s="33"/>
      <c r="V99" s="33"/>
      <c r="X99" s="33"/>
      <c r="Y99" s="33"/>
      <c r="AA99" s="33"/>
      <c r="AB99" s="33"/>
      <c r="AD99" s="33"/>
      <c r="AE99" s="33"/>
    </row>
    <row r="100" spans="1:31" x14ac:dyDescent="0.35">
      <c r="A100" s="29" t="s">
        <v>527</v>
      </c>
      <c r="B100" s="29" t="s">
        <v>528</v>
      </c>
      <c r="C100" s="48">
        <v>914</v>
      </c>
      <c r="D100" s="48">
        <v>346</v>
      </c>
      <c r="E100" s="49">
        <f>uptake_in_those_aged_70_by_la[[#This Row],[Number of adults turning 70 in quarter 1 vaccinated]]/uptake_in_those_aged_70_by_la[[#This Row],[Number of adults turning 70 in quarter 1]]*100</f>
        <v>37.855579868708972</v>
      </c>
      <c r="F100" s="48">
        <v>1023</v>
      </c>
      <c r="G100" s="48">
        <v>283</v>
      </c>
      <c r="H100" s="49">
        <f>uptake_in_those_aged_70_by_la[[#This Row],[Number of adults turning 70 in quarter 2 vaccinated]]/uptake_in_those_aged_70_by_la[[#This Row],[Number of adults turning 70 in quarter 2]]*100</f>
        <v>27.663734115347015</v>
      </c>
      <c r="I100" s="33"/>
      <c r="J100" s="33"/>
      <c r="L100" s="33"/>
      <c r="M100" s="33"/>
      <c r="O100" s="33"/>
      <c r="P100" s="33"/>
      <c r="R100" s="33"/>
      <c r="S100" s="33"/>
      <c r="U100" s="33"/>
      <c r="V100" s="33"/>
      <c r="X100" s="33"/>
      <c r="Y100" s="33"/>
      <c r="AA100" s="33"/>
      <c r="AB100" s="33"/>
      <c r="AD100" s="33"/>
      <c r="AE100" s="33"/>
    </row>
    <row r="101" spans="1:31" x14ac:dyDescent="0.35">
      <c r="A101" s="29" t="s">
        <v>529</v>
      </c>
      <c r="B101" s="29" t="s">
        <v>530</v>
      </c>
      <c r="C101" s="48">
        <v>1561</v>
      </c>
      <c r="D101" s="48">
        <v>547</v>
      </c>
      <c r="E101" s="49">
        <f>uptake_in_those_aged_70_by_la[[#This Row],[Number of adults turning 70 in quarter 1 vaccinated]]/uptake_in_those_aged_70_by_la[[#This Row],[Number of adults turning 70 in quarter 1]]*100</f>
        <v>35.0416399743754</v>
      </c>
      <c r="F101" s="48">
        <v>1626</v>
      </c>
      <c r="G101" s="48">
        <v>463</v>
      </c>
      <c r="H101" s="49">
        <f>uptake_in_those_aged_70_by_la[[#This Row],[Number of adults turning 70 in quarter 2 vaccinated]]/uptake_in_those_aged_70_by_la[[#This Row],[Number of adults turning 70 in quarter 2]]*100</f>
        <v>28.474784747847476</v>
      </c>
      <c r="I101" s="33"/>
      <c r="J101" s="33"/>
      <c r="L101" s="33"/>
      <c r="M101" s="33"/>
      <c r="O101" s="33"/>
      <c r="P101" s="33"/>
      <c r="R101" s="33"/>
      <c r="S101" s="33"/>
      <c r="U101" s="33"/>
      <c r="V101" s="33"/>
      <c r="X101" s="33"/>
      <c r="Y101" s="33"/>
      <c r="AA101" s="33"/>
      <c r="AB101" s="33"/>
      <c r="AD101" s="33"/>
      <c r="AE101" s="33"/>
    </row>
    <row r="102" spans="1:31" x14ac:dyDescent="0.35">
      <c r="A102" s="29" t="s">
        <v>531</v>
      </c>
      <c r="B102" s="29" t="s">
        <v>532</v>
      </c>
      <c r="C102" s="48">
        <v>873</v>
      </c>
      <c r="D102" s="48">
        <v>285</v>
      </c>
      <c r="E102" s="49">
        <f>uptake_in_those_aged_70_by_la[[#This Row],[Number of adults turning 70 in quarter 1 vaccinated]]/uptake_in_those_aged_70_by_la[[#This Row],[Number of adults turning 70 in quarter 1]]*100</f>
        <v>32.646048109965633</v>
      </c>
      <c r="F102" s="48">
        <v>940</v>
      </c>
      <c r="G102" s="48">
        <v>219</v>
      </c>
      <c r="H102" s="49">
        <f>uptake_in_those_aged_70_by_la[[#This Row],[Number of adults turning 70 in quarter 2 vaccinated]]/uptake_in_those_aged_70_by_la[[#This Row],[Number of adults turning 70 in quarter 2]]*100</f>
        <v>23.297872340425531</v>
      </c>
      <c r="I102" s="33"/>
      <c r="J102" s="33"/>
      <c r="L102" s="33"/>
      <c r="M102" s="33"/>
      <c r="O102" s="33"/>
      <c r="P102" s="33"/>
      <c r="R102" s="33"/>
      <c r="S102" s="33"/>
      <c r="U102" s="33"/>
      <c r="V102" s="33"/>
      <c r="X102" s="33"/>
      <c r="Y102" s="33"/>
      <c r="AA102" s="33"/>
      <c r="AB102" s="33"/>
      <c r="AD102" s="33"/>
      <c r="AE102" s="33"/>
    </row>
    <row r="103" spans="1:31" x14ac:dyDescent="0.35">
      <c r="A103" s="29" t="s">
        <v>533</v>
      </c>
      <c r="B103" s="29" t="s">
        <v>534</v>
      </c>
      <c r="C103" s="48">
        <v>525</v>
      </c>
      <c r="D103" s="48">
        <v>170</v>
      </c>
      <c r="E103" s="49">
        <f>uptake_in_those_aged_70_by_la[[#This Row],[Number of adults turning 70 in quarter 1 vaccinated]]/uptake_in_those_aged_70_by_la[[#This Row],[Number of adults turning 70 in quarter 1]]*100</f>
        <v>32.38095238095238</v>
      </c>
      <c r="F103" s="48">
        <v>511</v>
      </c>
      <c r="G103" s="48">
        <v>130</v>
      </c>
      <c r="H103" s="49">
        <f>uptake_in_those_aged_70_by_la[[#This Row],[Number of adults turning 70 in quarter 2 vaccinated]]/uptake_in_those_aged_70_by_la[[#This Row],[Number of adults turning 70 in quarter 2]]*100</f>
        <v>25.440313111545986</v>
      </c>
      <c r="I103" s="33"/>
      <c r="J103" s="33"/>
      <c r="L103" s="33"/>
      <c r="M103" s="33"/>
      <c r="O103" s="33"/>
      <c r="P103" s="33"/>
      <c r="R103" s="33"/>
      <c r="S103" s="33"/>
      <c r="U103" s="33"/>
      <c r="V103" s="33"/>
      <c r="X103" s="33"/>
      <c r="Y103" s="33"/>
      <c r="AA103" s="33"/>
      <c r="AB103" s="33"/>
      <c r="AD103" s="33"/>
      <c r="AE103" s="33"/>
    </row>
    <row r="104" spans="1:31" s="35" customFormat="1" x14ac:dyDescent="0.35">
      <c r="A104" s="35" t="s">
        <v>555</v>
      </c>
      <c r="B104" s="35" t="s">
        <v>660</v>
      </c>
      <c r="C104" s="54">
        <v>383</v>
      </c>
      <c r="D104" s="54">
        <v>69</v>
      </c>
      <c r="E104" s="55">
        <v>18.015665796344649</v>
      </c>
      <c r="F104" s="54">
        <v>449</v>
      </c>
      <c r="G104" s="54">
        <v>45</v>
      </c>
      <c r="H104" s="55">
        <v>10.022271714922049</v>
      </c>
      <c r="I104" s="36"/>
      <c r="J104" s="36"/>
      <c r="L104" s="36"/>
      <c r="M104" s="36"/>
      <c r="O104" s="36"/>
      <c r="P104" s="36"/>
      <c r="R104" s="36"/>
      <c r="S104" s="36"/>
      <c r="U104" s="36"/>
      <c r="V104" s="36"/>
      <c r="X104" s="36"/>
      <c r="Y104" s="36"/>
      <c r="AA104" s="36"/>
      <c r="AB104" s="36"/>
      <c r="AD104" s="36"/>
      <c r="AE104" s="36"/>
    </row>
    <row r="105" spans="1:31" x14ac:dyDescent="0.35">
      <c r="A105" s="29" t="s">
        <v>535</v>
      </c>
      <c r="B105" s="29" t="s">
        <v>536</v>
      </c>
      <c r="C105" s="48">
        <v>323</v>
      </c>
      <c r="D105" s="48">
        <v>96</v>
      </c>
      <c r="E105" s="49">
        <f>uptake_in_those_aged_70_by_la[[#This Row],[Number of adults turning 70 in quarter 1 vaccinated]]/uptake_in_those_aged_70_by_la[[#This Row],[Number of adults turning 70 in quarter 1]]*100</f>
        <v>29.721362229102166</v>
      </c>
      <c r="F105" s="48">
        <v>364</v>
      </c>
      <c r="G105" s="48">
        <v>90</v>
      </c>
      <c r="H105" s="49">
        <f>uptake_in_those_aged_70_by_la[[#This Row],[Number of adults turning 70 in quarter 2 vaccinated]]/uptake_in_those_aged_70_by_la[[#This Row],[Number of adults turning 70 in quarter 2]]*100</f>
        <v>24.725274725274726</v>
      </c>
      <c r="I105" s="33"/>
      <c r="J105" s="33"/>
      <c r="L105" s="33"/>
      <c r="M105" s="33"/>
      <c r="O105" s="33"/>
      <c r="P105" s="33"/>
      <c r="R105" s="33"/>
      <c r="S105" s="33"/>
      <c r="U105" s="33"/>
      <c r="V105" s="33"/>
      <c r="X105" s="33"/>
      <c r="Y105" s="33"/>
      <c r="AA105" s="33"/>
      <c r="AB105" s="33"/>
      <c r="AD105" s="33"/>
      <c r="AE105" s="33"/>
    </row>
    <row r="106" spans="1:31" x14ac:dyDescent="0.35">
      <c r="A106" s="29" t="s">
        <v>537</v>
      </c>
      <c r="B106" s="29" t="s">
        <v>538</v>
      </c>
      <c r="C106" s="48">
        <v>834</v>
      </c>
      <c r="D106" s="48">
        <v>238</v>
      </c>
      <c r="E106" s="49">
        <f>uptake_in_those_aged_70_by_la[[#This Row],[Number of adults turning 70 in quarter 1 vaccinated]]/uptake_in_those_aged_70_by_la[[#This Row],[Number of adults turning 70 in quarter 1]]*100</f>
        <v>28.537170263788969</v>
      </c>
      <c r="F106" s="48">
        <v>780</v>
      </c>
      <c r="G106" s="48">
        <v>129</v>
      </c>
      <c r="H106" s="49">
        <f>uptake_in_those_aged_70_by_la[[#This Row],[Number of adults turning 70 in quarter 2 vaccinated]]/uptake_in_those_aged_70_by_la[[#This Row],[Number of adults turning 70 in quarter 2]]*100</f>
        <v>16.538461538461537</v>
      </c>
      <c r="I106" s="33"/>
      <c r="J106" s="33"/>
      <c r="L106" s="33"/>
      <c r="M106" s="33"/>
      <c r="O106" s="33"/>
      <c r="P106" s="33"/>
      <c r="R106" s="33"/>
      <c r="S106" s="33"/>
      <c r="U106" s="33"/>
      <c r="V106" s="33"/>
      <c r="X106" s="33"/>
      <c r="Y106" s="33"/>
      <c r="AA106" s="33"/>
      <c r="AB106" s="33"/>
      <c r="AD106" s="33"/>
      <c r="AE106" s="33"/>
    </row>
    <row r="107" spans="1:31" x14ac:dyDescent="0.35">
      <c r="A107" s="29" t="s">
        <v>539</v>
      </c>
      <c r="B107" s="29" t="s">
        <v>540</v>
      </c>
      <c r="C107" s="48">
        <v>466</v>
      </c>
      <c r="D107" s="48">
        <v>113</v>
      </c>
      <c r="E107" s="49">
        <f>uptake_in_those_aged_70_by_la[[#This Row],[Number of adults turning 70 in quarter 1 vaccinated]]/uptake_in_those_aged_70_by_la[[#This Row],[Number of adults turning 70 in quarter 1]]*100</f>
        <v>24.248927038626608</v>
      </c>
      <c r="F107" s="48">
        <v>495</v>
      </c>
      <c r="G107" s="48">
        <v>66</v>
      </c>
      <c r="H107" s="49">
        <f>uptake_in_those_aged_70_by_la[[#This Row],[Number of adults turning 70 in quarter 2 vaccinated]]/uptake_in_those_aged_70_by_la[[#This Row],[Number of adults turning 70 in quarter 2]]*100</f>
        <v>13.333333333333334</v>
      </c>
      <c r="I107" s="33"/>
      <c r="J107" s="33"/>
      <c r="L107" s="33"/>
      <c r="M107" s="33"/>
      <c r="O107" s="33"/>
      <c r="P107" s="33"/>
      <c r="R107" s="33"/>
      <c r="S107" s="33"/>
      <c r="U107" s="33"/>
      <c r="V107" s="33"/>
      <c r="X107" s="33"/>
      <c r="Y107" s="33"/>
      <c r="AA107" s="33"/>
      <c r="AB107" s="33"/>
      <c r="AD107" s="33"/>
      <c r="AE107" s="33"/>
    </row>
    <row r="108" spans="1:31" x14ac:dyDescent="0.35">
      <c r="A108" s="29" t="s">
        <v>541</v>
      </c>
      <c r="B108" s="29" t="s">
        <v>542</v>
      </c>
      <c r="C108" s="48">
        <v>634</v>
      </c>
      <c r="D108" s="48">
        <v>166</v>
      </c>
      <c r="E108" s="49">
        <f>uptake_in_those_aged_70_by_la[[#This Row],[Number of adults turning 70 in quarter 1 vaccinated]]/uptake_in_those_aged_70_by_la[[#This Row],[Number of adults turning 70 in quarter 1]]*100</f>
        <v>26.18296529968454</v>
      </c>
      <c r="F108" s="48">
        <v>698</v>
      </c>
      <c r="G108" s="48">
        <v>97</v>
      </c>
      <c r="H108" s="49">
        <f>uptake_in_those_aged_70_by_la[[#This Row],[Number of adults turning 70 in quarter 2 vaccinated]]/uptake_in_those_aged_70_by_la[[#This Row],[Number of adults turning 70 in quarter 2]]*100</f>
        <v>13.896848137535816</v>
      </c>
      <c r="I108" s="33"/>
      <c r="J108" s="33"/>
      <c r="L108" s="33"/>
      <c r="M108" s="33"/>
      <c r="O108" s="33"/>
      <c r="P108" s="33"/>
      <c r="R108" s="33"/>
      <c r="S108" s="33"/>
      <c r="U108" s="33"/>
      <c r="V108" s="33"/>
      <c r="X108" s="33"/>
      <c r="Y108" s="33"/>
      <c r="AA108" s="33"/>
      <c r="AB108" s="33"/>
      <c r="AD108" s="33"/>
      <c r="AE108" s="33"/>
    </row>
    <row r="109" spans="1:31" x14ac:dyDescent="0.35">
      <c r="A109" s="29" t="s">
        <v>543</v>
      </c>
      <c r="B109" s="29" t="s">
        <v>544</v>
      </c>
      <c r="C109" s="48">
        <v>684</v>
      </c>
      <c r="D109" s="48">
        <v>176</v>
      </c>
      <c r="E109" s="49">
        <f>uptake_in_those_aged_70_by_la[[#This Row],[Number of adults turning 70 in quarter 1 vaccinated]]/uptake_in_those_aged_70_by_la[[#This Row],[Number of adults turning 70 in quarter 1]]*100</f>
        <v>25.730994152046783</v>
      </c>
      <c r="F109" s="48">
        <v>717</v>
      </c>
      <c r="G109" s="48">
        <v>117</v>
      </c>
      <c r="H109" s="49">
        <f>uptake_in_those_aged_70_by_la[[#This Row],[Number of adults turning 70 in quarter 2 vaccinated]]/uptake_in_those_aged_70_by_la[[#This Row],[Number of adults turning 70 in quarter 2]]*100</f>
        <v>16.317991631799163</v>
      </c>
      <c r="I109" s="33"/>
      <c r="J109" s="33"/>
      <c r="L109" s="33"/>
      <c r="M109" s="33"/>
      <c r="O109" s="33"/>
      <c r="P109" s="33"/>
      <c r="R109" s="33"/>
      <c r="S109" s="33"/>
      <c r="U109" s="33"/>
      <c r="V109" s="33"/>
      <c r="X109" s="33"/>
      <c r="Y109" s="33"/>
      <c r="AA109" s="33"/>
      <c r="AB109" s="33"/>
      <c r="AD109" s="33"/>
      <c r="AE109" s="33"/>
    </row>
    <row r="110" spans="1:31" x14ac:dyDescent="0.35">
      <c r="A110" s="29" t="s">
        <v>545</v>
      </c>
      <c r="B110" s="29" t="s">
        <v>546</v>
      </c>
      <c r="C110" s="48">
        <v>414</v>
      </c>
      <c r="D110" s="48">
        <v>68</v>
      </c>
      <c r="E110" s="49">
        <f>uptake_in_those_aged_70_by_la[[#This Row],[Number of adults turning 70 in quarter 1 vaccinated]]/uptake_in_those_aged_70_by_la[[#This Row],[Number of adults turning 70 in quarter 1]]*100</f>
        <v>16.425120772946862</v>
      </c>
      <c r="F110" s="48">
        <v>403</v>
      </c>
      <c r="G110" s="48">
        <v>39</v>
      </c>
      <c r="H110" s="49">
        <f>uptake_in_those_aged_70_by_la[[#This Row],[Number of adults turning 70 in quarter 2 vaccinated]]/uptake_in_those_aged_70_by_la[[#This Row],[Number of adults turning 70 in quarter 2]]*100</f>
        <v>9.67741935483871</v>
      </c>
      <c r="I110" s="33"/>
      <c r="J110" s="33"/>
      <c r="L110" s="33"/>
      <c r="M110" s="33"/>
      <c r="O110" s="33"/>
      <c r="P110" s="33"/>
      <c r="R110" s="33"/>
      <c r="S110" s="33"/>
      <c r="U110" s="33"/>
      <c r="V110" s="33"/>
      <c r="X110" s="33"/>
      <c r="Y110" s="33"/>
      <c r="AA110" s="33"/>
      <c r="AB110" s="33"/>
      <c r="AD110" s="33"/>
      <c r="AE110" s="33"/>
    </row>
    <row r="111" spans="1:31" x14ac:dyDescent="0.35">
      <c r="A111" s="29" t="s">
        <v>547</v>
      </c>
      <c r="B111" s="29" t="s">
        <v>548</v>
      </c>
      <c r="C111" s="48">
        <v>777</v>
      </c>
      <c r="D111" s="48">
        <v>218</v>
      </c>
      <c r="E111" s="49">
        <f>uptake_in_those_aged_70_by_la[[#This Row],[Number of adults turning 70 in quarter 1 vaccinated]]/uptake_in_those_aged_70_by_la[[#This Row],[Number of adults turning 70 in quarter 1]]*100</f>
        <v>28.056628056628057</v>
      </c>
      <c r="F111" s="48">
        <v>821</v>
      </c>
      <c r="G111" s="48">
        <v>140</v>
      </c>
      <c r="H111" s="49">
        <f>uptake_in_those_aged_70_by_la[[#This Row],[Number of adults turning 70 in quarter 2 vaccinated]]/uptake_in_those_aged_70_by_la[[#This Row],[Number of adults turning 70 in quarter 2]]*100</f>
        <v>17.052375152253347</v>
      </c>
      <c r="I111" s="33"/>
      <c r="J111" s="33"/>
      <c r="L111" s="33"/>
      <c r="M111" s="33"/>
      <c r="O111" s="33"/>
      <c r="P111" s="33"/>
      <c r="R111" s="33"/>
      <c r="S111" s="33"/>
      <c r="U111" s="33"/>
      <c r="V111" s="33"/>
      <c r="X111" s="33"/>
      <c r="Y111" s="33"/>
      <c r="AA111" s="33"/>
      <c r="AB111" s="33"/>
      <c r="AD111" s="33"/>
      <c r="AE111" s="33"/>
    </row>
    <row r="112" spans="1:31" x14ac:dyDescent="0.35">
      <c r="A112" s="29" t="s">
        <v>549</v>
      </c>
      <c r="B112" s="29" t="s">
        <v>550</v>
      </c>
      <c r="C112" s="48">
        <v>689</v>
      </c>
      <c r="D112" s="48">
        <v>178</v>
      </c>
      <c r="E112" s="49">
        <f>uptake_in_those_aged_70_by_la[[#This Row],[Number of adults turning 70 in quarter 1 vaccinated]]/uptake_in_those_aged_70_by_la[[#This Row],[Number of adults turning 70 in quarter 1]]*100</f>
        <v>25.834542815674894</v>
      </c>
      <c r="F112" s="48">
        <v>814</v>
      </c>
      <c r="G112" s="48">
        <v>143</v>
      </c>
      <c r="H112" s="49">
        <f>uptake_in_those_aged_70_by_la[[#This Row],[Number of adults turning 70 in quarter 2 vaccinated]]/uptake_in_those_aged_70_by_la[[#This Row],[Number of adults turning 70 in quarter 2]]*100</f>
        <v>17.567567567567568</v>
      </c>
      <c r="I112" s="33"/>
      <c r="J112" s="33"/>
      <c r="L112" s="33"/>
      <c r="M112" s="33"/>
      <c r="O112" s="33"/>
      <c r="P112" s="33"/>
      <c r="R112" s="33"/>
      <c r="S112" s="33"/>
      <c r="U112" s="33"/>
      <c r="V112" s="33"/>
      <c r="X112" s="33"/>
      <c r="Y112" s="33"/>
      <c r="AA112" s="33"/>
      <c r="AB112" s="33"/>
      <c r="AD112" s="33"/>
      <c r="AE112" s="33"/>
    </row>
    <row r="113" spans="1:31" x14ac:dyDescent="0.35">
      <c r="A113" s="29" t="s">
        <v>551</v>
      </c>
      <c r="B113" s="29" t="s">
        <v>552</v>
      </c>
      <c r="C113" s="48">
        <v>649</v>
      </c>
      <c r="D113" s="48">
        <v>134</v>
      </c>
      <c r="E113" s="49">
        <f>uptake_in_those_aged_70_by_la[[#This Row],[Number of adults turning 70 in quarter 1 vaccinated]]/uptake_in_those_aged_70_by_la[[#This Row],[Number of adults turning 70 in quarter 1]]*100</f>
        <v>20.647149460708782</v>
      </c>
      <c r="F113" s="48">
        <v>646</v>
      </c>
      <c r="G113" s="48">
        <v>85</v>
      </c>
      <c r="H113" s="49">
        <f>uptake_in_those_aged_70_by_la[[#This Row],[Number of adults turning 70 in quarter 2 vaccinated]]/uptake_in_those_aged_70_by_la[[#This Row],[Number of adults turning 70 in quarter 2]]*100</f>
        <v>13.157894736842104</v>
      </c>
      <c r="I113" s="33"/>
      <c r="J113" s="33"/>
      <c r="L113" s="33"/>
      <c r="M113" s="33"/>
      <c r="O113" s="33"/>
      <c r="P113" s="33"/>
      <c r="R113" s="33"/>
      <c r="S113" s="33"/>
      <c r="U113" s="33"/>
      <c r="V113" s="33"/>
      <c r="X113" s="33"/>
      <c r="Y113" s="33"/>
      <c r="AA113" s="33"/>
      <c r="AB113" s="33"/>
      <c r="AD113" s="33"/>
      <c r="AE113" s="33"/>
    </row>
    <row r="114" spans="1:31" x14ac:dyDescent="0.35">
      <c r="A114" s="29" t="s">
        <v>553</v>
      </c>
      <c r="B114" s="29" t="s">
        <v>554</v>
      </c>
      <c r="C114" s="48">
        <v>439</v>
      </c>
      <c r="D114" s="48">
        <v>106</v>
      </c>
      <c r="E114" s="49">
        <f>uptake_in_those_aged_70_by_la[[#This Row],[Number of adults turning 70 in quarter 1 vaccinated]]/uptake_in_those_aged_70_by_la[[#This Row],[Number of adults turning 70 in quarter 1]]*100</f>
        <v>24.145785876993166</v>
      </c>
      <c r="F114" s="48">
        <v>477</v>
      </c>
      <c r="G114" s="48">
        <v>84</v>
      </c>
      <c r="H114" s="49">
        <f>uptake_in_those_aged_70_by_la[[#This Row],[Number of adults turning 70 in quarter 2 vaccinated]]/uptake_in_those_aged_70_by_la[[#This Row],[Number of adults turning 70 in quarter 2]]*100</f>
        <v>17.610062893081761</v>
      </c>
      <c r="I114" s="33"/>
      <c r="J114" s="33"/>
      <c r="L114" s="33"/>
      <c r="M114" s="33"/>
      <c r="O114" s="33"/>
      <c r="P114" s="33"/>
      <c r="R114" s="33"/>
      <c r="S114" s="33"/>
      <c r="U114" s="33"/>
      <c r="V114" s="33"/>
      <c r="X114" s="33"/>
      <c r="Y114" s="33"/>
      <c r="AA114" s="33"/>
      <c r="AB114" s="33"/>
      <c r="AD114" s="33"/>
      <c r="AE114" s="33"/>
    </row>
    <row r="115" spans="1:31" x14ac:dyDescent="0.35">
      <c r="A115" s="29" t="s">
        <v>556</v>
      </c>
      <c r="B115" s="29" t="s">
        <v>557</v>
      </c>
      <c r="C115" s="48">
        <v>336</v>
      </c>
      <c r="D115" s="48">
        <v>49</v>
      </c>
      <c r="E115" s="49">
        <f>uptake_in_those_aged_70_by_la[[#This Row],[Number of adults turning 70 in quarter 1 vaccinated]]/uptake_in_those_aged_70_by_la[[#This Row],[Number of adults turning 70 in quarter 1]]*100</f>
        <v>14.583333333333334</v>
      </c>
      <c r="F115" s="48">
        <v>327</v>
      </c>
      <c r="G115" s="48">
        <v>25</v>
      </c>
      <c r="H115" s="49">
        <f>uptake_in_those_aged_70_by_la[[#This Row],[Number of adults turning 70 in quarter 2 vaccinated]]/uptake_in_those_aged_70_by_la[[#This Row],[Number of adults turning 70 in quarter 2]]*100</f>
        <v>7.6452599388379197</v>
      </c>
      <c r="I115" s="33"/>
      <c r="J115" s="33"/>
      <c r="L115" s="33"/>
      <c r="M115" s="33"/>
      <c r="O115" s="33"/>
      <c r="P115" s="33"/>
      <c r="R115" s="33"/>
      <c r="S115" s="33"/>
      <c r="U115" s="33"/>
      <c r="V115" s="33"/>
      <c r="X115" s="33"/>
      <c r="Y115" s="33"/>
      <c r="AA115" s="33"/>
      <c r="AB115" s="33"/>
      <c r="AD115" s="33"/>
      <c r="AE115" s="33"/>
    </row>
    <row r="116" spans="1:31" x14ac:dyDescent="0.35">
      <c r="A116" s="29" t="s">
        <v>558</v>
      </c>
      <c r="B116" s="29" t="s">
        <v>559</v>
      </c>
      <c r="C116" s="48">
        <v>468</v>
      </c>
      <c r="D116" s="48">
        <v>74</v>
      </c>
      <c r="E116" s="49">
        <f>uptake_in_those_aged_70_by_la[[#This Row],[Number of adults turning 70 in quarter 1 vaccinated]]/uptake_in_those_aged_70_by_la[[#This Row],[Number of adults turning 70 in quarter 1]]*100</f>
        <v>15.811965811965811</v>
      </c>
      <c r="F116" s="48">
        <v>505</v>
      </c>
      <c r="G116" s="48">
        <v>51</v>
      </c>
      <c r="H116" s="49">
        <f>uptake_in_those_aged_70_by_la[[#This Row],[Number of adults turning 70 in quarter 2 vaccinated]]/uptake_in_those_aged_70_by_la[[#This Row],[Number of adults turning 70 in quarter 2]]*100</f>
        <v>10.099009900990099</v>
      </c>
      <c r="I116" s="33"/>
      <c r="J116" s="33"/>
      <c r="L116" s="33"/>
      <c r="M116" s="33"/>
      <c r="O116" s="33"/>
      <c r="P116" s="33"/>
      <c r="R116" s="33"/>
      <c r="S116" s="33"/>
      <c r="U116" s="33"/>
      <c r="V116" s="33"/>
      <c r="X116" s="33"/>
      <c r="Y116" s="33"/>
      <c r="AA116" s="33"/>
      <c r="AB116" s="33"/>
      <c r="AD116" s="33"/>
      <c r="AE116" s="33"/>
    </row>
    <row r="117" spans="1:31" x14ac:dyDescent="0.35">
      <c r="A117" s="29" t="s">
        <v>560</v>
      </c>
      <c r="B117" s="29" t="s">
        <v>561</v>
      </c>
      <c r="C117" s="48">
        <v>553</v>
      </c>
      <c r="D117" s="48">
        <v>141</v>
      </c>
      <c r="E117" s="49">
        <f>uptake_in_those_aged_70_by_la[[#This Row],[Number of adults turning 70 in quarter 1 vaccinated]]/uptake_in_those_aged_70_by_la[[#This Row],[Number of adults turning 70 in quarter 1]]*100</f>
        <v>25.49728752260398</v>
      </c>
      <c r="F117" s="48">
        <v>586</v>
      </c>
      <c r="G117" s="48">
        <v>100</v>
      </c>
      <c r="H117" s="49">
        <f>uptake_in_those_aged_70_by_la[[#This Row],[Number of adults turning 70 in quarter 2 vaccinated]]/uptake_in_those_aged_70_by_la[[#This Row],[Number of adults turning 70 in quarter 2]]*100</f>
        <v>17.064846416382252</v>
      </c>
      <c r="I117" s="33"/>
      <c r="J117" s="33"/>
      <c r="L117" s="33"/>
      <c r="M117" s="33"/>
      <c r="O117" s="33"/>
      <c r="P117" s="33"/>
      <c r="R117" s="33"/>
      <c r="S117" s="33"/>
      <c r="U117" s="33"/>
      <c r="V117" s="33"/>
      <c r="X117" s="33"/>
      <c r="Y117" s="33"/>
      <c r="AA117" s="33"/>
      <c r="AB117" s="33"/>
      <c r="AD117" s="33"/>
      <c r="AE117" s="33"/>
    </row>
    <row r="118" spans="1:31" x14ac:dyDescent="0.35">
      <c r="A118" s="29" t="s">
        <v>562</v>
      </c>
      <c r="B118" s="29" t="s">
        <v>563</v>
      </c>
      <c r="C118" s="48">
        <v>517</v>
      </c>
      <c r="D118" s="48">
        <v>152</v>
      </c>
      <c r="E118" s="49">
        <f>uptake_in_those_aged_70_by_la[[#This Row],[Number of adults turning 70 in quarter 1 vaccinated]]/uptake_in_those_aged_70_by_la[[#This Row],[Number of adults turning 70 in quarter 1]]*100</f>
        <v>29.40038684719536</v>
      </c>
      <c r="F118" s="48">
        <v>507</v>
      </c>
      <c r="G118" s="48">
        <v>103</v>
      </c>
      <c r="H118" s="49">
        <f>uptake_in_those_aged_70_by_la[[#This Row],[Number of adults turning 70 in quarter 2 vaccinated]]/uptake_in_those_aged_70_by_la[[#This Row],[Number of adults turning 70 in quarter 2]]*100</f>
        <v>20.315581854043394</v>
      </c>
      <c r="I118" s="33"/>
      <c r="J118" s="33"/>
      <c r="L118" s="33"/>
      <c r="M118" s="33"/>
      <c r="O118" s="33"/>
      <c r="P118" s="33"/>
      <c r="R118" s="33"/>
      <c r="S118" s="33"/>
      <c r="U118" s="33"/>
      <c r="V118" s="33"/>
      <c r="X118" s="33"/>
      <c r="Y118" s="33"/>
      <c r="AA118" s="33"/>
      <c r="AB118" s="33"/>
      <c r="AD118" s="33"/>
      <c r="AE118" s="33"/>
    </row>
    <row r="119" spans="1:31" x14ac:dyDescent="0.35">
      <c r="A119" s="29" t="s">
        <v>564</v>
      </c>
      <c r="B119" s="29" t="s">
        <v>565</v>
      </c>
      <c r="C119" s="48">
        <v>581</v>
      </c>
      <c r="D119" s="48">
        <v>156</v>
      </c>
      <c r="E119" s="49">
        <f>uptake_in_those_aged_70_by_la[[#This Row],[Number of adults turning 70 in quarter 1 vaccinated]]/uptake_in_those_aged_70_by_la[[#This Row],[Number of adults turning 70 in quarter 1]]*100</f>
        <v>26.850258175559382</v>
      </c>
      <c r="F119" s="48">
        <v>604</v>
      </c>
      <c r="G119" s="48">
        <v>125</v>
      </c>
      <c r="H119" s="49">
        <f>uptake_in_those_aged_70_by_la[[#This Row],[Number of adults turning 70 in quarter 2 vaccinated]]/uptake_in_those_aged_70_by_la[[#This Row],[Number of adults turning 70 in quarter 2]]*100</f>
        <v>20.695364238410598</v>
      </c>
      <c r="I119" s="33"/>
      <c r="J119" s="33"/>
      <c r="L119" s="33"/>
      <c r="M119" s="33"/>
      <c r="O119" s="33"/>
      <c r="P119" s="33"/>
      <c r="R119" s="33"/>
      <c r="S119" s="33"/>
      <c r="U119" s="33"/>
      <c r="V119" s="33"/>
      <c r="X119" s="33"/>
      <c r="Y119" s="33"/>
      <c r="AA119" s="33"/>
      <c r="AB119" s="33"/>
      <c r="AD119" s="33"/>
      <c r="AE119" s="33"/>
    </row>
    <row r="120" spans="1:31" x14ac:dyDescent="0.35">
      <c r="A120" s="29" t="s">
        <v>566</v>
      </c>
      <c r="B120" s="29" t="s">
        <v>567</v>
      </c>
      <c r="C120" s="48">
        <v>533</v>
      </c>
      <c r="D120" s="48">
        <v>110</v>
      </c>
      <c r="E120" s="49">
        <f>uptake_in_those_aged_70_by_la[[#This Row],[Number of adults turning 70 in quarter 1 vaccinated]]/uptake_in_those_aged_70_by_la[[#This Row],[Number of adults turning 70 in quarter 1]]*100</f>
        <v>20.637898686679172</v>
      </c>
      <c r="F120" s="48">
        <v>631</v>
      </c>
      <c r="G120" s="48">
        <v>99</v>
      </c>
      <c r="H120" s="49">
        <f>uptake_in_those_aged_70_by_la[[#This Row],[Number of adults turning 70 in quarter 2 vaccinated]]/uptake_in_those_aged_70_by_la[[#This Row],[Number of adults turning 70 in quarter 2]]*100</f>
        <v>15.689381933438987</v>
      </c>
      <c r="I120" s="33"/>
      <c r="J120" s="33"/>
      <c r="L120" s="33"/>
      <c r="M120" s="33"/>
      <c r="O120" s="33"/>
      <c r="P120" s="33"/>
      <c r="R120" s="33"/>
      <c r="S120" s="33"/>
      <c r="U120" s="33"/>
      <c r="V120" s="33"/>
      <c r="X120" s="33"/>
      <c r="Y120" s="33"/>
      <c r="AA120" s="33"/>
      <c r="AB120" s="33"/>
      <c r="AD120" s="33"/>
      <c r="AE120" s="33"/>
    </row>
    <row r="121" spans="1:31" x14ac:dyDescent="0.35">
      <c r="A121" s="29" t="s">
        <v>568</v>
      </c>
      <c r="B121" s="29" t="s">
        <v>569</v>
      </c>
      <c r="C121" s="48">
        <v>340</v>
      </c>
      <c r="D121" s="48">
        <v>54</v>
      </c>
      <c r="E121" s="49">
        <f>uptake_in_those_aged_70_by_la[[#This Row],[Number of adults turning 70 in quarter 1 vaccinated]]/uptake_in_those_aged_70_by_la[[#This Row],[Number of adults turning 70 in quarter 1]]*100</f>
        <v>15.882352941176469</v>
      </c>
      <c r="F121" s="48">
        <v>331</v>
      </c>
      <c r="G121" s="48">
        <v>29</v>
      </c>
      <c r="H121" s="49">
        <f>uptake_in_those_aged_70_by_la[[#This Row],[Number of adults turning 70 in quarter 2 vaccinated]]/uptake_in_those_aged_70_by_la[[#This Row],[Number of adults turning 70 in quarter 2]]*100</f>
        <v>8.761329305135952</v>
      </c>
      <c r="I121" s="33"/>
      <c r="J121" s="33"/>
      <c r="L121" s="33"/>
      <c r="M121" s="33"/>
      <c r="O121" s="33"/>
      <c r="P121" s="33"/>
      <c r="R121" s="33"/>
      <c r="S121" s="33"/>
      <c r="U121" s="33"/>
      <c r="V121" s="33"/>
      <c r="X121" s="33"/>
      <c r="Y121" s="33"/>
      <c r="AA121" s="33"/>
      <c r="AB121" s="33"/>
      <c r="AD121" s="33"/>
      <c r="AE121" s="33"/>
    </row>
    <row r="122" spans="1:31" x14ac:dyDescent="0.35">
      <c r="A122" s="29" t="s">
        <v>570</v>
      </c>
      <c r="B122" s="29" t="s">
        <v>571</v>
      </c>
      <c r="C122" s="48">
        <v>376</v>
      </c>
      <c r="D122" s="48">
        <v>59</v>
      </c>
      <c r="E122" s="49">
        <f>uptake_in_those_aged_70_by_la[[#This Row],[Number of adults turning 70 in quarter 1 vaccinated]]/uptake_in_those_aged_70_by_la[[#This Row],[Number of adults turning 70 in quarter 1]]*100</f>
        <v>15.691489361702127</v>
      </c>
      <c r="F122" s="48">
        <v>357</v>
      </c>
      <c r="G122" s="48">
        <v>42</v>
      </c>
      <c r="H122" s="49">
        <f>uptake_in_those_aged_70_by_la[[#This Row],[Number of adults turning 70 in quarter 2 vaccinated]]/uptake_in_those_aged_70_by_la[[#This Row],[Number of adults turning 70 in quarter 2]]*100</f>
        <v>11.76470588235294</v>
      </c>
      <c r="I122" s="33"/>
      <c r="J122" s="33"/>
      <c r="L122" s="33"/>
      <c r="M122" s="33"/>
      <c r="O122" s="33"/>
      <c r="P122" s="33"/>
      <c r="R122" s="33"/>
      <c r="S122" s="33"/>
      <c r="U122" s="33"/>
      <c r="V122" s="33"/>
      <c r="X122" s="33"/>
      <c r="Y122" s="33"/>
      <c r="AA122" s="33"/>
      <c r="AB122" s="33"/>
      <c r="AD122" s="33"/>
      <c r="AE122" s="33"/>
    </row>
    <row r="123" spans="1:31" x14ac:dyDescent="0.35">
      <c r="A123" s="29" t="s">
        <v>572</v>
      </c>
      <c r="B123" s="29" t="s">
        <v>573</v>
      </c>
      <c r="C123" s="48">
        <v>318</v>
      </c>
      <c r="D123" s="48">
        <v>100</v>
      </c>
      <c r="E123" s="49">
        <f>uptake_in_those_aged_70_by_la[[#This Row],[Number of adults turning 70 in quarter 1 vaccinated]]/uptake_in_those_aged_70_by_la[[#This Row],[Number of adults turning 70 in quarter 1]]*100</f>
        <v>31.446540880503143</v>
      </c>
      <c r="F123" s="48">
        <v>374</v>
      </c>
      <c r="G123" s="48">
        <v>80</v>
      </c>
      <c r="H123" s="49">
        <f>uptake_in_those_aged_70_by_la[[#This Row],[Number of adults turning 70 in quarter 2 vaccinated]]/uptake_in_those_aged_70_by_la[[#This Row],[Number of adults turning 70 in quarter 2]]*100</f>
        <v>21.390374331550802</v>
      </c>
      <c r="I123" s="33"/>
      <c r="J123" s="33"/>
      <c r="L123" s="33"/>
      <c r="M123" s="33"/>
      <c r="O123" s="33"/>
      <c r="P123" s="33"/>
      <c r="R123" s="33"/>
      <c r="S123" s="33"/>
      <c r="U123" s="33"/>
      <c r="V123" s="33"/>
      <c r="X123" s="33"/>
      <c r="Y123" s="33"/>
      <c r="AA123" s="33"/>
      <c r="AB123" s="33"/>
      <c r="AD123" s="33"/>
      <c r="AE123" s="33"/>
    </row>
    <row r="124" spans="1:31" x14ac:dyDescent="0.35">
      <c r="A124" s="29" t="s">
        <v>574</v>
      </c>
      <c r="B124" s="29" t="s">
        <v>575</v>
      </c>
      <c r="C124" s="48">
        <v>529</v>
      </c>
      <c r="D124" s="48">
        <v>94</v>
      </c>
      <c r="E124" s="49">
        <f>uptake_in_those_aged_70_by_la[[#This Row],[Number of adults turning 70 in quarter 1 vaccinated]]/uptake_in_those_aged_70_by_la[[#This Row],[Number of adults turning 70 in quarter 1]]*100</f>
        <v>17.769376181474481</v>
      </c>
      <c r="F124" s="48">
        <v>599</v>
      </c>
      <c r="G124" s="48">
        <v>54</v>
      </c>
      <c r="H124" s="49">
        <f>uptake_in_those_aged_70_by_la[[#This Row],[Number of adults turning 70 in quarter 2 vaccinated]]/uptake_in_those_aged_70_by_la[[#This Row],[Number of adults turning 70 in quarter 2]]*100</f>
        <v>9.0150250417362265</v>
      </c>
      <c r="I124" s="33"/>
      <c r="J124" s="33"/>
      <c r="L124" s="33"/>
      <c r="M124" s="33"/>
      <c r="O124" s="33"/>
      <c r="P124" s="33"/>
      <c r="R124" s="33"/>
      <c r="S124" s="33"/>
      <c r="U124" s="33"/>
      <c r="V124" s="33"/>
      <c r="X124" s="33"/>
      <c r="Y124" s="33"/>
      <c r="AA124" s="33"/>
      <c r="AB124" s="33"/>
      <c r="AD124" s="33"/>
      <c r="AE124" s="33"/>
    </row>
    <row r="125" spans="1:31" x14ac:dyDescent="0.35">
      <c r="A125" s="29" t="s">
        <v>576</v>
      </c>
      <c r="B125" s="29" t="s">
        <v>577</v>
      </c>
      <c r="C125" s="48">
        <v>458</v>
      </c>
      <c r="D125" s="48">
        <v>79</v>
      </c>
      <c r="E125" s="49">
        <f>uptake_in_those_aged_70_by_la[[#This Row],[Number of adults turning 70 in quarter 1 vaccinated]]/uptake_in_those_aged_70_by_la[[#This Row],[Number of adults turning 70 in quarter 1]]*100</f>
        <v>17.248908296943235</v>
      </c>
      <c r="F125" s="48">
        <v>472</v>
      </c>
      <c r="G125" s="48">
        <v>45</v>
      </c>
      <c r="H125" s="49">
        <f>uptake_in_those_aged_70_by_la[[#This Row],[Number of adults turning 70 in quarter 2 vaccinated]]/uptake_in_those_aged_70_by_la[[#This Row],[Number of adults turning 70 in quarter 2]]*100</f>
        <v>9.5338983050847457</v>
      </c>
      <c r="I125" s="33"/>
      <c r="J125" s="33"/>
      <c r="L125" s="33"/>
      <c r="M125" s="33"/>
      <c r="O125" s="33"/>
      <c r="P125" s="33"/>
      <c r="R125" s="33"/>
      <c r="S125" s="33"/>
      <c r="U125" s="33"/>
      <c r="V125" s="33"/>
      <c r="X125" s="33"/>
      <c r="Y125" s="33"/>
      <c r="AA125" s="33"/>
      <c r="AB125" s="33"/>
      <c r="AD125" s="33"/>
      <c r="AE125" s="33"/>
    </row>
    <row r="126" spans="1:31" x14ac:dyDescent="0.35">
      <c r="A126" s="29" t="s">
        <v>578</v>
      </c>
      <c r="B126" s="29" t="s">
        <v>579</v>
      </c>
      <c r="C126" s="48">
        <v>386</v>
      </c>
      <c r="D126" s="48">
        <v>101</v>
      </c>
      <c r="E126" s="49">
        <f>uptake_in_those_aged_70_by_la[[#This Row],[Number of adults turning 70 in quarter 1 vaccinated]]/uptake_in_those_aged_70_by_la[[#This Row],[Number of adults turning 70 in quarter 1]]*100</f>
        <v>26.165803108808287</v>
      </c>
      <c r="F126" s="48">
        <v>393</v>
      </c>
      <c r="G126" s="48">
        <v>54</v>
      </c>
      <c r="H126" s="49">
        <f>uptake_in_those_aged_70_by_la[[#This Row],[Number of adults turning 70 in quarter 2 vaccinated]]/uptake_in_those_aged_70_by_la[[#This Row],[Number of adults turning 70 in quarter 2]]*100</f>
        <v>13.740458015267176</v>
      </c>
      <c r="I126" s="33"/>
      <c r="J126" s="33"/>
      <c r="L126" s="33"/>
      <c r="M126" s="33"/>
      <c r="O126" s="33"/>
      <c r="P126" s="33"/>
      <c r="R126" s="33"/>
      <c r="S126" s="33"/>
      <c r="U126" s="33"/>
      <c r="V126" s="33"/>
      <c r="X126" s="33"/>
      <c r="Y126" s="33"/>
      <c r="AA126" s="33"/>
      <c r="AB126" s="33"/>
      <c r="AD126" s="33"/>
      <c r="AE126" s="33"/>
    </row>
    <row r="127" spans="1:31" x14ac:dyDescent="0.35">
      <c r="A127" s="29" t="s">
        <v>580</v>
      </c>
      <c r="B127" s="29" t="s">
        <v>581</v>
      </c>
      <c r="C127" s="48">
        <v>436</v>
      </c>
      <c r="D127" s="48">
        <v>60</v>
      </c>
      <c r="E127" s="49">
        <f>uptake_in_those_aged_70_by_la[[#This Row],[Number of adults turning 70 in quarter 1 vaccinated]]/uptake_in_those_aged_70_by_la[[#This Row],[Number of adults turning 70 in quarter 1]]*100</f>
        <v>13.761467889908257</v>
      </c>
      <c r="F127" s="48">
        <v>555</v>
      </c>
      <c r="G127" s="48">
        <v>37</v>
      </c>
      <c r="H127" s="49">
        <f>uptake_in_those_aged_70_by_la[[#This Row],[Number of adults turning 70 in quarter 2 vaccinated]]/uptake_in_those_aged_70_by_la[[#This Row],[Number of adults turning 70 in quarter 2]]*100</f>
        <v>6.666666666666667</v>
      </c>
      <c r="I127" s="33"/>
      <c r="J127" s="33"/>
      <c r="L127" s="33"/>
      <c r="M127" s="33"/>
      <c r="O127" s="33"/>
      <c r="P127" s="33"/>
      <c r="R127" s="33"/>
      <c r="S127" s="33"/>
      <c r="U127" s="33"/>
      <c r="V127" s="33"/>
      <c r="X127" s="33"/>
      <c r="Y127" s="33"/>
      <c r="AA127" s="33"/>
      <c r="AB127" s="33"/>
      <c r="AD127" s="33"/>
      <c r="AE127" s="33"/>
    </row>
    <row r="128" spans="1:31" x14ac:dyDescent="0.35">
      <c r="A128" s="29" t="s">
        <v>582</v>
      </c>
      <c r="B128" s="29" t="s">
        <v>583</v>
      </c>
      <c r="C128" s="48">
        <v>536</v>
      </c>
      <c r="D128" s="48">
        <v>146</v>
      </c>
      <c r="E128" s="49">
        <f>uptake_in_those_aged_70_by_la[[#This Row],[Number of adults turning 70 in quarter 1 vaccinated]]/uptake_in_those_aged_70_by_la[[#This Row],[Number of adults turning 70 in quarter 1]]*100</f>
        <v>27.238805970149254</v>
      </c>
      <c r="F128" s="48">
        <v>613</v>
      </c>
      <c r="G128" s="48">
        <v>116</v>
      </c>
      <c r="H128" s="49">
        <f>uptake_in_those_aged_70_by_la[[#This Row],[Number of adults turning 70 in quarter 2 vaccinated]]/uptake_in_those_aged_70_by_la[[#This Row],[Number of adults turning 70 in quarter 2]]*100</f>
        <v>18.923327895595431</v>
      </c>
      <c r="I128" s="33"/>
      <c r="J128" s="33"/>
      <c r="L128" s="33"/>
      <c r="M128" s="33"/>
      <c r="O128" s="33"/>
      <c r="P128" s="33"/>
      <c r="R128" s="33"/>
      <c r="S128" s="33"/>
      <c r="U128" s="33"/>
      <c r="V128" s="33"/>
      <c r="X128" s="33"/>
      <c r="Y128" s="33"/>
      <c r="AA128" s="33"/>
      <c r="AB128" s="33"/>
      <c r="AD128" s="33"/>
      <c r="AE128" s="33"/>
    </row>
    <row r="129" spans="1:31" x14ac:dyDescent="0.35">
      <c r="A129" s="29" t="s">
        <v>584</v>
      </c>
      <c r="B129" s="29" t="s">
        <v>585</v>
      </c>
      <c r="C129" s="48">
        <v>344</v>
      </c>
      <c r="D129" s="48">
        <v>110</v>
      </c>
      <c r="E129" s="49">
        <f>uptake_in_those_aged_70_by_la[[#This Row],[Number of adults turning 70 in quarter 1 vaccinated]]/uptake_in_those_aged_70_by_la[[#This Row],[Number of adults turning 70 in quarter 1]]*100</f>
        <v>31.976744186046513</v>
      </c>
      <c r="F129" s="48">
        <v>354</v>
      </c>
      <c r="G129" s="48">
        <v>86</v>
      </c>
      <c r="H129" s="49">
        <f>uptake_in_those_aged_70_by_la[[#This Row],[Number of adults turning 70 in quarter 2 vaccinated]]/uptake_in_those_aged_70_by_la[[#This Row],[Number of adults turning 70 in quarter 2]]*100</f>
        <v>24.293785310734464</v>
      </c>
      <c r="I129" s="33"/>
      <c r="J129" s="33"/>
      <c r="L129" s="33"/>
      <c r="M129" s="33"/>
      <c r="O129" s="33"/>
      <c r="P129" s="33"/>
      <c r="R129" s="33"/>
      <c r="S129" s="33"/>
      <c r="U129" s="33"/>
      <c r="V129" s="33"/>
      <c r="X129" s="33"/>
      <c r="Y129" s="33"/>
      <c r="AA129" s="33"/>
      <c r="AB129" s="33"/>
      <c r="AD129" s="33"/>
      <c r="AE129" s="33"/>
    </row>
    <row r="130" spans="1:31" x14ac:dyDescent="0.35">
      <c r="A130" s="29" t="s">
        <v>586</v>
      </c>
      <c r="B130" s="29" t="s">
        <v>587</v>
      </c>
      <c r="C130" s="48">
        <v>445</v>
      </c>
      <c r="D130" s="48">
        <v>97</v>
      </c>
      <c r="E130" s="49">
        <f>uptake_in_those_aged_70_by_la[[#This Row],[Number of adults turning 70 in quarter 1 vaccinated]]/uptake_in_those_aged_70_by_la[[#This Row],[Number of adults turning 70 in quarter 1]]*100</f>
        <v>21.797752808988761</v>
      </c>
      <c r="F130" s="48">
        <v>406</v>
      </c>
      <c r="G130" s="48">
        <v>74</v>
      </c>
      <c r="H130" s="49">
        <f>uptake_in_those_aged_70_by_la[[#This Row],[Number of adults turning 70 in quarter 2 vaccinated]]/uptake_in_those_aged_70_by_la[[#This Row],[Number of adults turning 70 in quarter 2]]*100</f>
        <v>18.226600985221676</v>
      </c>
      <c r="I130" s="33"/>
      <c r="J130" s="33"/>
      <c r="L130" s="33"/>
      <c r="M130" s="33"/>
      <c r="O130" s="33"/>
      <c r="P130" s="33"/>
      <c r="R130" s="33"/>
      <c r="S130" s="33"/>
      <c r="U130" s="33"/>
      <c r="V130" s="33"/>
      <c r="X130" s="33"/>
      <c r="Y130" s="33"/>
      <c r="AA130" s="33"/>
      <c r="AB130" s="33"/>
      <c r="AD130" s="33"/>
      <c r="AE130" s="33"/>
    </row>
    <row r="131" spans="1:31" x14ac:dyDescent="0.35">
      <c r="A131" s="29" t="s">
        <v>588</v>
      </c>
      <c r="B131" s="29" t="s">
        <v>589</v>
      </c>
      <c r="C131" s="48">
        <v>384</v>
      </c>
      <c r="D131" s="48">
        <v>115</v>
      </c>
      <c r="E131" s="49">
        <f>uptake_in_those_aged_70_by_la[[#This Row],[Number of adults turning 70 in quarter 1 vaccinated]]/uptake_in_those_aged_70_by_la[[#This Row],[Number of adults turning 70 in quarter 1]]*100</f>
        <v>29.947916666666668</v>
      </c>
      <c r="F131" s="48">
        <v>359</v>
      </c>
      <c r="G131" s="48">
        <v>100</v>
      </c>
      <c r="H131" s="49">
        <f>uptake_in_those_aged_70_by_la[[#This Row],[Number of adults turning 70 in quarter 2 vaccinated]]/uptake_in_those_aged_70_by_la[[#This Row],[Number of adults turning 70 in quarter 2]]*100</f>
        <v>27.855153203342621</v>
      </c>
      <c r="I131" s="33"/>
      <c r="J131" s="33"/>
      <c r="L131" s="33"/>
      <c r="M131" s="33"/>
      <c r="O131" s="33"/>
      <c r="P131" s="33"/>
      <c r="R131" s="33"/>
      <c r="S131" s="33"/>
      <c r="U131" s="33"/>
      <c r="V131" s="33"/>
      <c r="X131" s="33"/>
      <c r="Y131" s="33"/>
      <c r="AA131" s="33"/>
      <c r="AB131" s="33"/>
      <c r="AD131" s="33"/>
      <c r="AE131" s="33"/>
    </row>
    <row r="132" spans="1:31" x14ac:dyDescent="0.35">
      <c r="A132" s="29" t="s">
        <v>590</v>
      </c>
      <c r="B132" s="29" t="s">
        <v>591</v>
      </c>
      <c r="C132" s="48">
        <v>293</v>
      </c>
      <c r="D132" s="48">
        <v>47</v>
      </c>
      <c r="E132" s="49">
        <f>uptake_in_those_aged_70_by_la[[#This Row],[Number of adults turning 70 in quarter 1 vaccinated]]/uptake_in_those_aged_70_by_la[[#This Row],[Number of adults turning 70 in quarter 1]]*100</f>
        <v>16.040955631399317</v>
      </c>
      <c r="F132" s="48">
        <v>368</v>
      </c>
      <c r="G132" s="48">
        <v>27</v>
      </c>
      <c r="H132" s="49">
        <f>uptake_in_those_aged_70_by_la[[#This Row],[Number of adults turning 70 in quarter 2 vaccinated]]/uptake_in_those_aged_70_by_la[[#This Row],[Number of adults turning 70 in quarter 2]]*100</f>
        <v>7.3369565217391308</v>
      </c>
      <c r="I132" s="33"/>
      <c r="J132" s="33"/>
      <c r="L132" s="33"/>
      <c r="M132" s="33"/>
      <c r="O132" s="33"/>
      <c r="P132" s="33"/>
      <c r="R132" s="33"/>
      <c r="S132" s="33"/>
      <c r="U132" s="33"/>
      <c r="V132" s="33"/>
      <c r="X132" s="33"/>
      <c r="Y132" s="33"/>
      <c r="AA132" s="33"/>
      <c r="AB132" s="33"/>
      <c r="AD132" s="33"/>
      <c r="AE132" s="33"/>
    </row>
    <row r="133" spans="1:31" x14ac:dyDescent="0.35">
      <c r="A133" s="29" t="s">
        <v>592</v>
      </c>
      <c r="B133" s="29" t="s">
        <v>593</v>
      </c>
      <c r="C133" s="48">
        <v>436</v>
      </c>
      <c r="D133" s="48">
        <v>79</v>
      </c>
      <c r="E133" s="49">
        <f>uptake_in_those_aged_70_by_la[[#This Row],[Number of adults turning 70 in quarter 1 vaccinated]]/uptake_in_those_aged_70_by_la[[#This Row],[Number of adults turning 70 in quarter 1]]*100</f>
        <v>18.11926605504587</v>
      </c>
      <c r="F133" s="48">
        <v>515</v>
      </c>
      <c r="G133" s="48">
        <v>61</v>
      </c>
      <c r="H133" s="49">
        <f>uptake_in_those_aged_70_by_la[[#This Row],[Number of adults turning 70 in quarter 2 vaccinated]]/uptake_in_those_aged_70_by_la[[#This Row],[Number of adults turning 70 in quarter 2]]*100</f>
        <v>11.844660194174757</v>
      </c>
      <c r="I133" s="33"/>
      <c r="J133" s="33"/>
      <c r="L133" s="33"/>
      <c r="M133" s="33"/>
      <c r="O133" s="33"/>
      <c r="P133" s="33"/>
      <c r="R133" s="33"/>
      <c r="S133" s="33"/>
      <c r="U133" s="33"/>
      <c r="V133" s="33"/>
      <c r="X133" s="33"/>
      <c r="Y133" s="33"/>
      <c r="AA133" s="33"/>
      <c r="AB133" s="33"/>
      <c r="AD133" s="33"/>
      <c r="AE133" s="33"/>
    </row>
    <row r="134" spans="1:31" x14ac:dyDescent="0.35">
      <c r="A134" s="29" t="s">
        <v>594</v>
      </c>
      <c r="B134" s="29" t="s">
        <v>595</v>
      </c>
      <c r="C134" s="48">
        <v>459</v>
      </c>
      <c r="D134" s="48">
        <v>132</v>
      </c>
      <c r="E134" s="49">
        <f>uptake_in_those_aged_70_by_la[[#This Row],[Number of adults turning 70 in quarter 1 vaccinated]]/uptake_in_those_aged_70_by_la[[#This Row],[Number of adults turning 70 in quarter 1]]*100</f>
        <v>28.75816993464052</v>
      </c>
      <c r="F134" s="48">
        <v>505</v>
      </c>
      <c r="G134" s="48">
        <v>95</v>
      </c>
      <c r="H134" s="49">
        <f>uptake_in_those_aged_70_by_la[[#This Row],[Number of adults turning 70 in quarter 2 vaccinated]]/uptake_in_those_aged_70_by_la[[#This Row],[Number of adults turning 70 in quarter 2]]*100</f>
        <v>18.811881188118811</v>
      </c>
      <c r="I134" s="33"/>
      <c r="J134" s="33"/>
      <c r="L134" s="33"/>
      <c r="M134" s="33"/>
      <c r="O134" s="33"/>
      <c r="P134" s="33"/>
      <c r="R134" s="33"/>
      <c r="S134" s="33"/>
      <c r="U134" s="33"/>
      <c r="V134" s="33"/>
      <c r="X134" s="33"/>
      <c r="Y134" s="33"/>
      <c r="AA134" s="33"/>
      <c r="AB134" s="33"/>
      <c r="AD134" s="33"/>
      <c r="AE134" s="33"/>
    </row>
    <row r="135" spans="1:31" x14ac:dyDescent="0.35">
      <c r="A135" s="29" t="s">
        <v>596</v>
      </c>
      <c r="B135" s="29" t="s">
        <v>597</v>
      </c>
      <c r="C135" s="48">
        <v>377</v>
      </c>
      <c r="D135" s="48">
        <v>68</v>
      </c>
      <c r="E135" s="49">
        <f>uptake_in_those_aged_70_by_la[[#This Row],[Number of adults turning 70 in quarter 1 vaccinated]]/uptake_in_those_aged_70_by_la[[#This Row],[Number of adults turning 70 in quarter 1]]*100</f>
        <v>18.037135278514587</v>
      </c>
      <c r="F135" s="48">
        <v>459</v>
      </c>
      <c r="G135" s="48">
        <v>51</v>
      </c>
      <c r="H135" s="49">
        <f>uptake_in_those_aged_70_by_la[[#This Row],[Number of adults turning 70 in quarter 2 vaccinated]]/uptake_in_those_aged_70_by_la[[#This Row],[Number of adults turning 70 in quarter 2]]*100</f>
        <v>11.111111111111111</v>
      </c>
      <c r="I135" s="33"/>
      <c r="J135" s="33"/>
      <c r="L135" s="33"/>
      <c r="M135" s="33"/>
      <c r="O135" s="33"/>
      <c r="P135" s="33"/>
      <c r="R135" s="33"/>
      <c r="S135" s="33"/>
      <c r="U135" s="33"/>
      <c r="V135" s="33"/>
      <c r="X135" s="33"/>
      <c r="Y135" s="33"/>
      <c r="AA135" s="33"/>
      <c r="AB135" s="33"/>
      <c r="AD135" s="33"/>
      <c r="AE135" s="33"/>
    </row>
    <row r="136" spans="1:31" x14ac:dyDescent="0.35">
      <c r="A136" s="29" t="s">
        <v>598</v>
      </c>
      <c r="B136" s="29" t="s">
        <v>599</v>
      </c>
      <c r="C136" s="48">
        <v>1613</v>
      </c>
      <c r="D136" s="48">
        <v>607</v>
      </c>
      <c r="E136" s="49">
        <f>uptake_in_those_aged_70_by_la[[#This Row],[Number of adults turning 70 in quarter 1 vaccinated]]/uptake_in_those_aged_70_by_la[[#This Row],[Number of adults turning 70 in quarter 1]]*100</f>
        <v>37.631742095474273</v>
      </c>
      <c r="F136" s="48">
        <v>1617</v>
      </c>
      <c r="G136" s="48">
        <v>447</v>
      </c>
      <c r="H136" s="49">
        <f>uptake_in_those_aged_70_by_la[[#This Row],[Number of adults turning 70 in quarter 2 vaccinated]]/uptake_in_those_aged_70_by_la[[#This Row],[Number of adults turning 70 in quarter 2]]*100</f>
        <v>27.643784786641927</v>
      </c>
      <c r="I136" s="33"/>
      <c r="J136" s="33"/>
      <c r="L136" s="33"/>
      <c r="M136" s="33"/>
      <c r="O136" s="33"/>
      <c r="P136" s="33"/>
      <c r="R136" s="33"/>
      <c r="S136" s="33"/>
      <c r="U136" s="33"/>
      <c r="V136" s="33"/>
      <c r="X136" s="33"/>
      <c r="Y136" s="33"/>
      <c r="AA136" s="33"/>
      <c r="AB136" s="33"/>
      <c r="AD136" s="33"/>
      <c r="AE136" s="33"/>
    </row>
    <row r="137" spans="1:31" x14ac:dyDescent="0.35">
      <c r="A137" s="29" t="s">
        <v>600</v>
      </c>
      <c r="B137" s="29" t="s">
        <v>601</v>
      </c>
      <c r="C137" s="48">
        <v>2220</v>
      </c>
      <c r="D137" s="48">
        <v>957</v>
      </c>
      <c r="E137" s="49">
        <f>uptake_in_those_aged_70_by_la[[#This Row],[Number of adults turning 70 in quarter 1 vaccinated]]/uptake_in_those_aged_70_by_la[[#This Row],[Number of adults turning 70 in quarter 1]]*100</f>
        <v>43.108108108108105</v>
      </c>
      <c r="F137" s="48">
        <v>2270</v>
      </c>
      <c r="G137" s="48">
        <v>743</v>
      </c>
      <c r="H137" s="49">
        <f>uptake_in_those_aged_70_by_la[[#This Row],[Number of adults turning 70 in quarter 2 vaccinated]]/uptake_in_those_aged_70_by_la[[#This Row],[Number of adults turning 70 in quarter 2]]*100</f>
        <v>32.731277533039652</v>
      </c>
      <c r="I137" s="33"/>
      <c r="J137" s="33"/>
      <c r="L137" s="33"/>
      <c r="M137" s="33"/>
      <c r="O137" s="33"/>
      <c r="P137" s="33"/>
      <c r="R137" s="33"/>
      <c r="S137" s="33"/>
      <c r="U137" s="33"/>
      <c r="V137" s="33"/>
      <c r="X137" s="33"/>
      <c r="Y137" s="33"/>
      <c r="AA137" s="33"/>
      <c r="AB137" s="33"/>
      <c r="AD137" s="33"/>
      <c r="AE137" s="33"/>
    </row>
    <row r="138" spans="1:31" x14ac:dyDescent="0.35">
      <c r="A138" s="29" t="s">
        <v>602</v>
      </c>
      <c r="B138" s="29" t="s">
        <v>273</v>
      </c>
      <c r="C138" s="48">
        <v>2495</v>
      </c>
      <c r="D138" s="48">
        <v>1009</v>
      </c>
      <c r="E138" s="49">
        <f>uptake_in_those_aged_70_by_la[[#This Row],[Number of adults turning 70 in quarter 1 vaccinated]]/uptake_in_those_aged_70_by_la[[#This Row],[Number of adults turning 70 in quarter 1]]*100</f>
        <v>40.440881763527052</v>
      </c>
      <c r="F138" s="48">
        <v>2467</v>
      </c>
      <c r="G138" s="48">
        <v>725</v>
      </c>
      <c r="H138" s="49">
        <f>uptake_in_those_aged_70_by_la[[#This Row],[Number of adults turning 70 in quarter 2 vaccinated]]/uptake_in_those_aged_70_by_la[[#This Row],[Number of adults turning 70 in quarter 2]]*100</f>
        <v>29.387920551276853</v>
      </c>
      <c r="I138" s="33"/>
      <c r="J138" s="33"/>
      <c r="L138" s="33"/>
      <c r="M138" s="33"/>
      <c r="O138" s="33"/>
      <c r="P138" s="33"/>
      <c r="R138" s="33"/>
      <c r="S138" s="33"/>
      <c r="U138" s="33"/>
      <c r="V138" s="33"/>
      <c r="X138" s="33"/>
      <c r="Y138" s="33"/>
      <c r="AA138" s="33"/>
      <c r="AB138" s="33"/>
      <c r="AD138" s="33"/>
      <c r="AE138" s="33"/>
    </row>
    <row r="139" spans="1:31" x14ac:dyDescent="0.35">
      <c r="A139" s="29" t="s">
        <v>603</v>
      </c>
      <c r="B139" s="29" t="s">
        <v>604</v>
      </c>
      <c r="C139" s="48">
        <v>1572</v>
      </c>
      <c r="D139" s="48">
        <v>545</v>
      </c>
      <c r="E139" s="49">
        <f>uptake_in_those_aged_70_by_la[[#This Row],[Number of adults turning 70 in quarter 1 vaccinated]]/uptake_in_those_aged_70_by_la[[#This Row],[Number of adults turning 70 in quarter 1]]*100</f>
        <v>34.669211195928753</v>
      </c>
      <c r="F139" s="48">
        <v>1542</v>
      </c>
      <c r="G139" s="48">
        <v>390</v>
      </c>
      <c r="H139" s="49">
        <f>uptake_in_those_aged_70_by_la[[#This Row],[Number of adults turning 70 in quarter 2 vaccinated]]/uptake_in_those_aged_70_by_la[[#This Row],[Number of adults turning 70 in quarter 2]]*100</f>
        <v>25.291828793774318</v>
      </c>
      <c r="I139" s="33"/>
      <c r="J139" s="33"/>
      <c r="L139" s="33"/>
      <c r="M139" s="33"/>
      <c r="O139" s="33"/>
      <c r="P139" s="33"/>
      <c r="R139" s="33"/>
      <c r="S139" s="33"/>
      <c r="U139" s="33"/>
      <c r="V139" s="33"/>
      <c r="X139" s="33"/>
      <c r="Y139" s="33"/>
      <c r="AA139" s="33"/>
      <c r="AB139" s="33"/>
      <c r="AD139" s="33"/>
      <c r="AE139" s="33"/>
    </row>
    <row r="140" spans="1:31" x14ac:dyDescent="0.35">
      <c r="A140" s="29" t="s">
        <v>605</v>
      </c>
      <c r="B140" s="29" t="s">
        <v>606</v>
      </c>
      <c r="C140" s="48">
        <v>3669</v>
      </c>
      <c r="D140" s="48">
        <v>1208</v>
      </c>
      <c r="E140" s="49">
        <f>uptake_in_those_aged_70_by_la[[#This Row],[Number of adults turning 70 in quarter 1 vaccinated]]/uptake_in_those_aged_70_by_la[[#This Row],[Number of adults turning 70 in quarter 1]]*100</f>
        <v>32.92450258926138</v>
      </c>
      <c r="F140" s="48">
        <v>3712</v>
      </c>
      <c r="G140" s="48">
        <v>837</v>
      </c>
      <c r="H140" s="49">
        <f>uptake_in_those_aged_70_by_la[[#This Row],[Number of adults turning 70 in quarter 2 vaccinated]]/uptake_in_those_aged_70_by_la[[#This Row],[Number of adults turning 70 in quarter 2]]*100</f>
        <v>22.548491379310345</v>
      </c>
      <c r="I140" s="33"/>
      <c r="J140" s="33"/>
      <c r="L140" s="33"/>
      <c r="M140" s="33"/>
      <c r="O140" s="33"/>
      <c r="P140" s="33"/>
      <c r="R140" s="33"/>
      <c r="S140" s="33"/>
      <c r="U140" s="33"/>
      <c r="V140" s="33"/>
      <c r="X140" s="33"/>
      <c r="Y140" s="33"/>
      <c r="AA140" s="33"/>
      <c r="AB140" s="33"/>
      <c r="AD140" s="33"/>
      <c r="AE140" s="33"/>
    </row>
    <row r="141" spans="1:31" x14ac:dyDescent="0.35">
      <c r="A141" s="29" t="s">
        <v>607</v>
      </c>
      <c r="B141" s="29" t="s">
        <v>608</v>
      </c>
      <c r="C141" s="48">
        <v>1677</v>
      </c>
      <c r="D141" s="48">
        <v>700</v>
      </c>
      <c r="E141" s="49">
        <f>uptake_in_those_aged_70_by_la[[#This Row],[Number of adults turning 70 in quarter 1 vaccinated]]/uptake_in_those_aged_70_by_la[[#This Row],[Number of adults turning 70 in quarter 1]]*100</f>
        <v>41.741204531902206</v>
      </c>
      <c r="F141" s="48">
        <v>1768</v>
      </c>
      <c r="G141" s="48">
        <v>486</v>
      </c>
      <c r="H141" s="49">
        <f>uptake_in_those_aged_70_by_la[[#This Row],[Number of adults turning 70 in quarter 2 vaccinated]]/uptake_in_those_aged_70_by_la[[#This Row],[Number of adults turning 70 in quarter 2]]*100</f>
        <v>27.488687782805432</v>
      </c>
      <c r="I141" s="33"/>
      <c r="J141" s="33"/>
      <c r="L141" s="33"/>
      <c r="M141" s="33"/>
      <c r="O141" s="33"/>
      <c r="P141" s="33"/>
      <c r="R141" s="33"/>
      <c r="S141" s="33"/>
      <c r="U141" s="33"/>
      <c r="V141" s="33"/>
      <c r="X141" s="33"/>
      <c r="Y141" s="33"/>
      <c r="AA141" s="33"/>
      <c r="AB141" s="33"/>
      <c r="AD141" s="33"/>
      <c r="AE141" s="33"/>
    </row>
    <row r="142" spans="1:31" x14ac:dyDescent="0.35">
      <c r="A142" s="29" t="s">
        <v>609</v>
      </c>
      <c r="B142" s="29" t="s">
        <v>610</v>
      </c>
      <c r="C142" s="48">
        <v>3548</v>
      </c>
      <c r="D142" s="48">
        <v>1335</v>
      </c>
      <c r="E142" s="49">
        <f>uptake_in_those_aged_70_by_la[[#This Row],[Number of adults turning 70 in quarter 1 vaccinated]]/uptake_in_those_aged_70_by_la[[#This Row],[Number of adults turning 70 in quarter 1]]*100</f>
        <v>37.626832018038328</v>
      </c>
      <c r="F142" s="48">
        <v>3662</v>
      </c>
      <c r="G142" s="48">
        <v>1082</v>
      </c>
      <c r="H142" s="49">
        <f>uptake_in_those_aged_70_by_la[[#This Row],[Number of adults turning 70 in quarter 2 vaccinated]]/uptake_in_those_aged_70_by_la[[#This Row],[Number of adults turning 70 in quarter 2]]*100</f>
        <v>29.546695794647732</v>
      </c>
      <c r="I142" s="33"/>
      <c r="J142" s="33"/>
      <c r="L142" s="33"/>
      <c r="M142" s="33"/>
      <c r="O142" s="33"/>
      <c r="P142" s="33"/>
      <c r="R142" s="33"/>
      <c r="S142" s="33"/>
      <c r="U142" s="33"/>
      <c r="V142" s="33"/>
      <c r="X142" s="33"/>
      <c r="Y142" s="33"/>
      <c r="AA142" s="33"/>
      <c r="AB142" s="33"/>
      <c r="AD142" s="33"/>
      <c r="AE142" s="33"/>
    </row>
    <row r="143" spans="1:31" x14ac:dyDescent="0.35">
      <c r="A143" s="29" t="s">
        <v>611</v>
      </c>
      <c r="B143" s="29" t="s">
        <v>612</v>
      </c>
      <c r="C143" s="48">
        <v>2643</v>
      </c>
      <c r="D143" s="48">
        <v>967</v>
      </c>
      <c r="E143" s="49">
        <f>uptake_in_those_aged_70_by_la[[#This Row],[Number of adults turning 70 in quarter 1 vaccinated]]/uptake_in_those_aged_70_by_la[[#This Row],[Number of adults turning 70 in quarter 1]]*100</f>
        <v>36.587211502080969</v>
      </c>
      <c r="F143" s="48">
        <v>2671</v>
      </c>
      <c r="G143" s="48">
        <v>744</v>
      </c>
      <c r="H143" s="49">
        <f>uptake_in_those_aged_70_by_la[[#This Row],[Number of adults turning 70 in quarter 2 vaccinated]]/uptake_in_those_aged_70_by_la[[#This Row],[Number of adults turning 70 in quarter 2]]*100</f>
        <v>27.854736053912394</v>
      </c>
      <c r="I143" s="33"/>
      <c r="J143" s="33"/>
      <c r="L143" s="33"/>
      <c r="M143" s="33"/>
      <c r="O143" s="33"/>
      <c r="P143" s="33"/>
      <c r="R143" s="33"/>
      <c r="S143" s="33"/>
      <c r="U143" s="33"/>
      <c r="V143" s="33"/>
      <c r="X143" s="33"/>
      <c r="Y143" s="33"/>
      <c r="AA143" s="33"/>
      <c r="AB143" s="33"/>
      <c r="AD143" s="33"/>
      <c r="AE143" s="33"/>
    </row>
    <row r="144" spans="1:31" x14ac:dyDescent="0.35">
      <c r="A144" s="29" t="s">
        <v>613</v>
      </c>
      <c r="B144" s="29" t="s">
        <v>614</v>
      </c>
      <c r="C144" s="48">
        <v>3985</v>
      </c>
      <c r="D144" s="48">
        <v>1492</v>
      </c>
      <c r="E144" s="49">
        <f>uptake_in_those_aged_70_by_la[[#This Row],[Number of adults turning 70 in quarter 1 vaccinated]]/uptake_in_those_aged_70_by_la[[#This Row],[Number of adults turning 70 in quarter 1]]*100</f>
        <v>37.440401505646179</v>
      </c>
      <c r="F144" s="48">
        <v>3945</v>
      </c>
      <c r="G144" s="48">
        <v>1099</v>
      </c>
      <c r="H144" s="49">
        <f>uptake_in_those_aged_70_by_la[[#This Row],[Number of adults turning 70 in quarter 2 vaccinated]]/uptake_in_those_aged_70_by_la[[#This Row],[Number of adults turning 70 in quarter 2]]*100</f>
        <v>27.85804816223067</v>
      </c>
      <c r="I144" s="33"/>
      <c r="J144" s="33"/>
      <c r="L144" s="33"/>
      <c r="M144" s="33"/>
      <c r="O144" s="33"/>
      <c r="P144" s="33"/>
      <c r="R144" s="33"/>
      <c r="S144" s="33"/>
      <c r="U144" s="33"/>
      <c r="V144" s="33"/>
      <c r="X144" s="33"/>
      <c r="Y144" s="33"/>
      <c r="AA144" s="33"/>
      <c r="AB144" s="33"/>
      <c r="AD144" s="33"/>
      <c r="AE144" s="33"/>
    </row>
    <row r="145" spans="1:31" x14ac:dyDescent="0.35">
      <c r="A145" s="29" t="s">
        <v>615</v>
      </c>
      <c r="B145" s="29" t="s">
        <v>616</v>
      </c>
      <c r="C145" s="48">
        <v>3005</v>
      </c>
      <c r="D145" s="48">
        <v>956</v>
      </c>
      <c r="E145" s="49">
        <f>uptake_in_those_aged_70_by_la[[#This Row],[Number of adults turning 70 in quarter 1 vaccinated]]/uptake_in_those_aged_70_by_la[[#This Row],[Number of adults turning 70 in quarter 1]]*100</f>
        <v>31.813643926788686</v>
      </c>
      <c r="F145" s="48">
        <v>3155</v>
      </c>
      <c r="G145" s="48">
        <v>641</v>
      </c>
      <c r="H145" s="49">
        <f>uptake_in_those_aged_70_by_la[[#This Row],[Number of adults turning 70 in quarter 2 vaccinated]]/uptake_in_those_aged_70_by_la[[#This Row],[Number of adults turning 70 in quarter 2]]*100</f>
        <v>20.316957210776547</v>
      </c>
      <c r="I145" s="33"/>
      <c r="J145" s="33"/>
      <c r="L145" s="33"/>
      <c r="M145" s="33"/>
      <c r="O145" s="33"/>
      <c r="P145" s="33"/>
      <c r="R145" s="33"/>
      <c r="S145" s="33"/>
      <c r="U145" s="33"/>
      <c r="V145" s="33"/>
      <c r="X145" s="33"/>
      <c r="Y145" s="33"/>
      <c r="AA145" s="33"/>
      <c r="AB145" s="33"/>
      <c r="AD145" s="33"/>
      <c r="AE145" s="33"/>
    </row>
    <row r="146" spans="1:31" x14ac:dyDescent="0.35">
      <c r="A146" s="29" t="s">
        <v>617</v>
      </c>
      <c r="B146" s="29" t="s">
        <v>618</v>
      </c>
      <c r="C146" s="48">
        <v>1761</v>
      </c>
      <c r="D146" s="48">
        <v>599</v>
      </c>
      <c r="E146" s="49">
        <f>uptake_in_those_aged_70_by_la[[#This Row],[Number of adults turning 70 in quarter 1 vaccinated]]/uptake_in_those_aged_70_by_la[[#This Row],[Number of adults turning 70 in quarter 1]]*100</f>
        <v>34.014764338444067</v>
      </c>
      <c r="F146" s="48">
        <v>1807</v>
      </c>
      <c r="G146" s="48">
        <v>474</v>
      </c>
      <c r="H146" s="49">
        <f>uptake_in_those_aged_70_by_la[[#This Row],[Number of adults turning 70 in quarter 2 vaccinated]]/uptake_in_those_aged_70_by_la[[#This Row],[Number of adults turning 70 in quarter 2]]*100</f>
        <v>26.231322634200332</v>
      </c>
      <c r="I146" s="33"/>
      <c r="J146" s="33"/>
      <c r="L146" s="33"/>
      <c r="M146" s="33"/>
      <c r="O146" s="33"/>
      <c r="P146" s="33"/>
      <c r="R146" s="33"/>
      <c r="S146" s="33"/>
      <c r="U146" s="33"/>
      <c r="V146" s="33"/>
      <c r="X146" s="33"/>
      <c r="Y146" s="33"/>
      <c r="AA146" s="33"/>
      <c r="AB146" s="33"/>
      <c r="AD146" s="33"/>
      <c r="AE146" s="33"/>
    </row>
    <row r="147" spans="1:31" x14ac:dyDescent="0.35">
      <c r="A147" s="29" t="s">
        <v>619</v>
      </c>
      <c r="B147" s="29" t="s">
        <v>275</v>
      </c>
      <c r="C147" s="48">
        <v>2222</v>
      </c>
      <c r="D147" s="48">
        <v>887</v>
      </c>
      <c r="E147" s="49">
        <f>uptake_in_those_aged_70_by_la[[#This Row],[Number of adults turning 70 in quarter 1 vaccinated]]/uptake_in_those_aged_70_by_la[[#This Row],[Number of adults turning 70 in quarter 1]]*100</f>
        <v>39.918991899189919</v>
      </c>
      <c r="F147" s="48">
        <v>2231</v>
      </c>
      <c r="G147" s="48">
        <v>692</v>
      </c>
      <c r="H147" s="49">
        <f>uptake_in_those_aged_70_by_la[[#This Row],[Number of adults turning 70 in quarter 2 vaccinated]]/uptake_in_those_aged_70_by_la[[#This Row],[Number of adults turning 70 in quarter 2]]*100</f>
        <v>31.017480950246529</v>
      </c>
      <c r="I147" s="33"/>
      <c r="J147" s="33"/>
      <c r="L147" s="33"/>
      <c r="M147" s="33"/>
      <c r="O147" s="33"/>
      <c r="P147" s="33"/>
      <c r="R147" s="33"/>
      <c r="S147" s="33"/>
      <c r="U147" s="33"/>
      <c r="V147" s="33"/>
      <c r="X147" s="33"/>
      <c r="Y147" s="33"/>
      <c r="AA147" s="33"/>
      <c r="AB147" s="33"/>
      <c r="AD147" s="33"/>
      <c r="AE147" s="33"/>
    </row>
    <row r="148" spans="1:31" x14ac:dyDescent="0.35">
      <c r="A148" s="29" t="s">
        <v>620</v>
      </c>
      <c r="B148" s="29" t="s">
        <v>621</v>
      </c>
      <c r="C148" s="48">
        <v>2571</v>
      </c>
      <c r="D148" s="48">
        <v>995</v>
      </c>
      <c r="E148" s="49">
        <f>uptake_in_those_aged_70_by_la[[#This Row],[Number of adults turning 70 in quarter 1 vaccinated]]/uptake_in_those_aged_70_by_la[[#This Row],[Number of adults turning 70 in quarter 1]]*100</f>
        <v>38.700894593543367</v>
      </c>
      <c r="F148" s="48">
        <v>2549</v>
      </c>
      <c r="G148" s="48">
        <v>691</v>
      </c>
      <c r="H148" s="49">
        <f>uptake_in_those_aged_70_by_la[[#This Row],[Number of adults turning 70 in quarter 2 vaccinated]]/uptake_in_those_aged_70_by_la[[#This Row],[Number of adults turning 70 in quarter 2]]*100</f>
        <v>27.10867006669282</v>
      </c>
      <c r="I148" s="33"/>
      <c r="J148" s="33"/>
      <c r="L148" s="33"/>
      <c r="M148" s="33"/>
      <c r="O148" s="33"/>
      <c r="P148" s="33"/>
      <c r="R148" s="33"/>
      <c r="S148" s="33"/>
      <c r="U148" s="33"/>
      <c r="V148" s="33"/>
      <c r="X148" s="33"/>
      <c r="Y148" s="33"/>
      <c r="AA148" s="33"/>
      <c r="AB148" s="33"/>
      <c r="AD148" s="33"/>
      <c r="AE148" s="33"/>
    </row>
    <row r="149" spans="1:31" x14ac:dyDescent="0.35">
      <c r="A149" s="29" t="s">
        <v>622</v>
      </c>
      <c r="B149" s="29" t="s">
        <v>623</v>
      </c>
      <c r="C149" s="48">
        <v>2035</v>
      </c>
      <c r="D149" s="48">
        <v>721</v>
      </c>
      <c r="E149" s="49">
        <f>uptake_in_those_aged_70_by_la[[#This Row],[Number of adults turning 70 in quarter 1 vaccinated]]/uptake_in_those_aged_70_by_la[[#This Row],[Number of adults turning 70 in quarter 1]]*100</f>
        <v>35.429975429975428</v>
      </c>
      <c r="F149" s="48">
        <v>2166</v>
      </c>
      <c r="G149" s="48">
        <v>581</v>
      </c>
      <c r="H149" s="49">
        <f>uptake_in_those_aged_70_by_la[[#This Row],[Number of adults turning 70 in quarter 2 vaccinated]]/uptake_in_those_aged_70_by_la[[#This Row],[Number of adults turning 70 in quarter 2]]*100</f>
        <v>26.823638042474606</v>
      </c>
      <c r="I149" s="33"/>
      <c r="J149" s="33"/>
      <c r="L149" s="33"/>
      <c r="M149" s="33"/>
      <c r="O149" s="33"/>
      <c r="P149" s="33"/>
      <c r="R149" s="33"/>
      <c r="S149" s="33"/>
      <c r="U149" s="33"/>
      <c r="V149" s="33"/>
      <c r="X149" s="33"/>
      <c r="Y149" s="33"/>
      <c r="AA149" s="33"/>
      <c r="AB149" s="33"/>
      <c r="AD149" s="33"/>
      <c r="AE149" s="33"/>
    </row>
    <row r="150" spans="1:31" x14ac:dyDescent="0.35">
      <c r="A150" s="29" t="s">
        <v>624</v>
      </c>
      <c r="B150" s="29" t="s">
        <v>625</v>
      </c>
      <c r="C150" s="48">
        <v>1589</v>
      </c>
      <c r="D150" s="48">
        <v>631</v>
      </c>
      <c r="E150" s="49">
        <f>uptake_in_those_aged_70_by_la[[#This Row],[Number of adults turning 70 in quarter 1 vaccinated]]/uptake_in_those_aged_70_by_la[[#This Row],[Number of adults turning 70 in quarter 1]]*100</f>
        <v>39.710509754562615</v>
      </c>
      <c r="F150" s="48">
        <v>1584</v>
      </c>
      <c r="G150" s="48">
        <v>461</v>
      </c>
      <c r="H150" s="49">
        <f>uptake_in_those_aged_70_by_la[[#This Row],[Number of adults turning 70 in quarter 2 vaccinated]]/uptake_in_those_aged_70_by_la[[#This Row],[Number of adults turning 70 in quarter 2]]*100</f>
        <v>29.103535353535353</v>
      </c>
      <c r="I150" s="33"/>
      <c r="J150" s="33"/>
      <c r="L150" s="33"/>
      <c r="M150" s="33"/>
      <c r="O150" s="33"/>
      <c r="P150" s="33"/>
      <c r="R150" s="33"/>
      <c r="S150" s="33"/>
      <c r="U150" s="33"/>
      <c r="V150" s="33"/>
      <c r="X150" s="33"/>
      <c r="Y150" s="33"/>
      <c r="AA150" s="33"/>
      <c r="AB150" s="33"/>
      <c r="AD150" s="33"/>
      <c r="AE150" s="33"/>
    </row>
    <row r="151" spans="1:31" x14ac:dyDescent="0.35">
      <c r="A151" s="29" t="s">
        <v>626</v>
      </c>
      <c r="B151" s="29" t="s">
        <v>627</v>
      </c>
      <c r="C151" s="48">
        <v>2191</v>
      </c>
      <c r="D151" s="48">
        <v>739</v>
      </c>
      <c r="E151" s="49">
        <f>uptake_in_those_aged_70_by_la[[#This Row],[Number of adults turning 70 in quarter 1 vaccinated]]/uptake_in_those_aged_70_by_la[[#This Row],[Number of adults turning 70 in quarter 1]]*100</f>
        <v>33.728890917389322</v>
      </c>
      <c r="F151" s="48">
        <v>2230</v>
      </c>
      <c r="G151" s="48">
        <v>549</v>
      </c>
      <c r="H151" s="49">
        <f>uptake_in_those_aged_70_by_la[[#This Row],[Number of adults turning 70 in quarter 2 vaccinated]]/uptake_in_those_aged_70_by_la[[#This Row],[Number of adults turning 70 in quarter 2]]*100</f>
        <v>24.618834080717487</v>
      </c>
      <c r="I151" s="33"/>
      <c r="J151" s="33"/>
      <c r="L151" s="33"/>
      <c r="M151" s="33"/>
      <c r="O151" s="33"/>
      <c r="P151" s="33"/>
      <c r="R151" s="33"/>
      <c r="S151" s="33"/>
      <c r="U151" s="33"/>
      <c r="V151" s="33"/>
      <c r="X151" s="33"/>
      <c r="Y151" s="33"/>
      <c r="AA151" s="33"/>
      <c r="AB151" s="33"/>
      <c r="AD151" s="33"/>
      <c r="AE151" s="33"/>
    </row>
    <row r="152" spans="1:31" x14ac:dyDescent="0.35">
      <c r="A152" s="29" t="s">
        <v>628</v>
      </c>
      <c r="B152" s="29" t="s">
        <v>629</v>
      </c>
      <c r="C152" s="48">
        <v>2157</v>
      </c>
      <c r="D152" s="48">
        <v>904</v>
      </c>
      <c r="E152" s="49">
        <f>uptake_in_those_aged_70_by_la[[#This Row],[Number of adults turning 70 in quarter 1 vaccinated]]/uptake_in_those_aged_70_by_la[[#This Row],[Number of adults turning 70 in quarter 1]]*100</f>
        <v>41.910060268891982</v>
      </c>
      <c r="F152" s="48">
        <v>2255</v>
      </c>
      <c r="G152" s="48">
        <v>722</v>
      </c>
      <c r="H152" s="49">
        <f>uptake_in_those_aged_70_by_la[[#This Row],[Number of adults turning 70 in quarter 2 vaccinated]]/uptake_in_those_aged_70_by_la[[#This Row],[Number of adults turning 70 in quarter 2]]*100</f>
        <v>32.017738359201772</v>
      </c>
      <c r="I152" s="33"/>
      <c r="J152" s="33"/>
      <c r="L152" s="33"/>
      <c r="M152" s="33"/>
      <c r="O152" s="33"/>
      <c r="P152" s="33"/>
      <c r="R152" s="33"/>
      <c r="S152" s="33"/>
      <c r="U152" s="33"/>
      <c r="V152" s="33"/>
      <c r="X152" s="33"/>
      <c r="Y152" s="33"/>
      <c r="AA152" s="33"/>
      <c r="AB152" s="33"/>
      <c r="AD152" s="33"/>
      <c r="AE152" s="33"/>
    </row>
    <row r="153" spans="1:31" x14ac:dyDescent="0.35">
      <c r="A153" s="29" t="s">
        <v>630</v>
      </c>
      <c r="B153" s="29" t="s">
        <v>631</v>
      </c>
      <c r="C153" s="48">
        <v>2673</v>
      </c>
      <c r="D153" s="48">
        <v>972</v>
      </c>
      <c r="E153" s="49">
        <f>uptake_in_those_aged_70_by_la[[#This Row],[Number of adults turning 70 in quarter 1 vaccinated]]/uptake_in_those_aged_70_by_la[[#This Row],[Number of adults turning 70 in quarter 1]]*100</f>
        <v>36.363636363636367</v>
      </c>
      <c r="F153" s="48">
        <v>2853</v>
      </c>
      <c r="G153" s="48">
        <v>744</v>
      </c>
      <c r="H153" s="49">
        <f>uptake_in_those_aged_70_by_la[[#This Row],[Number of adults turning 70 in quarter 2 vaccinated]]/uptake_in_those_aged_70_by_la[[#This Row],[Number of adults turning 70 in quarter 2]]*100</f>
        <v>26.07781282860147</v>
      </c>
      <c r="I153" s="33"/>
      <c r="J153" s="33"/>
      <c r="L153" s="33"/>
      <c r="M153" s="33"/>
      <c r="O153" s="33"/>
      <c r="P153" s="33"/>
      <c r="R153" s="33"/>
      <c r="S153" s="33"/>
      <c r="U153" s="33"/>
      <c r="V153" s="33"/>
      <c r="X153" s="33"/>
      <c r="Y153" s="33"/>
      <c r="AA153" s="33"/>
      <c r="AB153" s="33"/>
      <c r="AD153" s="33"/>
      <c r="AE153" s="33"/>
    </row>
    <row r="154" spans="1:31" x14ac:dyDescent="0.35">
      <c r="A154" s="29" t="s">
        <v>632</v>
      </c>
      <c r="B154" s="29" t="s">
        <v>633</v>
      </c>
      <c r="C154" s="48">
        <v>1507</v>
      </c>
      <c r="D154" s="48">
        <v>647</v>
      </c>
      <c r="E154" s="49">
        <f>uptake_in_those_aged_70_by_la[[#This Row],[Number of adults turning 70 in quarter 1 vaccinated]]/uptake_in_those_aged_70_by_la[[#This Row],[Number of adults turning 70 in quarter 1]]*100</f>
        <v>42.932979429329791</v>
      </c>
      <c r="F154" s="48">
        <v>1477</v>
      </c>
      <c r="G154" s="48">
        <v>477</v>
      </c>
      <c r="H154" s="49">
        <f>uptake_in_those_aged_70_by_la[[#This Row],[Number of adults turning 70 in quarter 2 vaccinated]]/uptake_in_those_aged_70_by_la[[#This Row],[Number of adults turning 70 in quarter 2]]*100</f>
        <v>32.295192958700071</v>
      </c>
      <c r="I154" s="33"/>
      <c r="J154" s="33"/>
      <c r="L154" s="33"/>
      <c r="M154" s="33"/>
      <c r="O154" s="33"/>
      <c r="P154" s="33"/>
      <c r="R154" s="33"/>
      <c r="S154" s="33"/>
      <c r="U154" s="33"/>
      <c r="V154" s="33"/>
      <c r="X154" s="33"/>
      <c r="Y154" s="33"/>
      <c r="AA154" s="33"/>
      <c r="AB154" s="33"/>
      <c r="AD154" s="33"/>
      <c r="AE154" s="33"/>
    </row>
    <row r="155" spans="1:31" x14ac:dyDescent="0.35">
      <c r="A155" s="29" t="s">
        <v>634</v>
      </c>
      <c r="B155" s="29" t="s">
        <v>635</v>
      </c>
      <c r="C155" s="48">
        <v>2360</v>
      </c>
      <c r="D155" s="48">
        <v>896</v>
      </c>
      <c r="E155" s="49">
        <f>uptake_in_those_aged_70_by_la[[#This Row],[Number of adults turning 70 in quarter 1 vaccinated]]/uptake_in_those_aged_70_by_la[[#This Row],[Number of adults turning 70 in quarter 1]]*100</f>
        <v>37.966101694915253</v>
      </c>
      <c r="F155" s="48">
        <v>2347</v>
      </c>
      <c r="G155" s="48">
        <v>665</v>
      </c>
      <c r="H155" s="49">
        <f>uptake_in_those_aged_70_by_la[[#This Row],[Number of adults turning 70 in quarter 2 vaccinated]]/uptake_in_those_aged_70_by_la[[#This Row],[Number of adults turning 70 in quarter 2]]*100</f>
        <v>28.334043459735831</v>
      </c>
      <c r="I155" s="33"/>
      <c r="J155" s="33"/>
      <c r="L155" s="33"/>
      <c r="M155" s="33"/>
      <c r="O155" s="33"/>
      <c r="P155" s="33"/>
      <c r="R155" s="33"/>
      <c r="S155" s="33"/>
      <c r="U155" s="33"/>
      <c r="V155" s="33"/>
      <c r="X155" s="33"/>
      <c r="Y155" s="33"/>
      <c r="AA155" s="33"/>
      <c r="AB155" s="33"/>
      <c r="AD155" s="33"/>
      <c r="AE155" s="33"/>
    </row>
    <row r="156" spans="1:31" x14ac:dyDescent="0.35">
      <c r="A156" s="29" t="s">
        <v>636</v>
      </c>
      <c r="B156" s="29" t="s">
        <v>637</v>
      </c>
      <c r="C156" s="48">
        <v>1560</v>
      </c>
      <c r="D156" s="48">
        <v>605</v>
      </c>
      <c r="E156" s="49">
        <f>uptake_in_those_aged_70_by_la[[#This Row],[Number of adults turning 70 in quarter 1 vaccinated]]/uptake_in_those_aged_70_by_la[[#This Row],[Number of adults turning 70 in quarter 1]]*100</f>
        <v>38.782051282051285</v>
      </c>
      <c r="F156" s="48">
        <v>1665</v>
      </c>
      <c r="G156" s="48">
        <v>500</v>
      </c>
      <c r="H156" s="49">
        <f>uptake_in_those_aged_70_by_la[[#This Row],[Number of adults turning 70 in quarter 2 vaccinated]]/uptake_in_those_aged_70_by_la[[#This Row],[Number of adults turning 70 in quarter 2]]*100</f>
        <v>30.03003003003003</v>
      </c>
      <c r="I156" s="33"/>
      <c r="J156" s="33"/>
      <c r="L156" s="33"/>
      <c r="M156" s="33"/>
      <c r="O156" s="33"/>
      <c r="P156" s="33"/>
      <c r="R156" s="33"/>
      <c r="S156" s="33"/>
      <c r="U156" s="33"/>
      <c r="V156" s="33"/>
      <c r="X156" s="33"/>
      <c r="Y156" s="33"/>
      <c r="AA156" s="33"/>
      <c r="AB156" s="33"/>
      <c r="AD156" s="33"/>
      <c r="AE156" s="33"/>
    </row>
    <row r="157" spans="1:31" x14ac:dyDescent="0.35">
      <c r="A157" s="23" t="s">
        <v>250</v>
      </c>
      <c r="B157" s="23" t="s">
        <v>250</v>
      </c>
      <c r="C157" s="50">
        <f>SUM(C6:C156)</f>
        <v>130772</v>
      </c>
      <c r="D157" s="50">
        <f>SUM(D6:D156)</f>
        <v>44110</v>
      </c>
      <c r="E157" s="51">
        <f>uptake_in_those_aged_70_by_la[[#This Row],[Number of adults turning 70 in quarter 1 vaccinated]]/uptake_in_those_aged_70_by_la[[#This Row],[Number of adults turning 70 in quarter 1]]*100</f>
        <v>33.730462178447986</v>
      </c>
      <c r="F157" s="50">
        <f>SUM(F6:F156)</f>
        <v>135857</v>
      </c>
      <c r="G157" s="50">
        <f>SUM(G6:G156)</f>
        <v>32850</v>
      </c>
      <c r="H157" s="51">
        <f>uptake_in_those_aged_70_by_la[[#This Row],[Number of adults turning 70 in quarter 2 vaccinated]]/uptake_in_those_aged_70_by_la[[#This Row],[Number of adults turning 70 in quarter 2]]*100</f>
        <v>24.179836151247265</v>
      </c>
      <c r="I157" s="33"/>
      <c r="J157" s="33"/>
      <c r="L157" s="33"/>
      <c r="M157" s="33"/>
      <c r="O157" s="33"/>
      <c r="P157" s="33"/>
      <c r="R157" s="33"/>
      <c r="S157" s="33"/>
      <c r="U157" s="33"/>
      <c r="V157" s="33"/>
      <c r="X157" s="33"/>
      <c r="Y157" s="33"/>
      <c r="AA157" s="33"/>
      <c r="AB157" s="33"/>
      <c r="AD157" s="33"/>
      <c r="AE157" s="33"/>
    </row>
  </sheetData>
  <phoneticPr fontId="8" type="noConversion"/>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470B2-7AA5-4600-8F7E-A441AEEA37F8}">
  <dimension ref="A1:AE112"/>
  <sheetViews>
    <sheetView topLeftCell="B1" workbookViewId="0">
      <selection activeCell="C1" sqref="C1:H1048576"/>
    </sheetView>
  </sheetViews>
  <sheetFormatPr defaultColWidth="11.23046875" defaultRowHeight="15.5" x14ac:dyDescent="0.35"/>
  <cols>
    <col min="1" max="1" width="25.4609375" style="29" customWidth="1"/>
    <col min="2" max="2" width="50.53515625" style="29" customWidth="1"/>
    <col min="3" max="3" width="49" style="39" bestFit="1" customWidth="1"/>
    <col min="4" max="4" width="53.23046875" style="39" bestFit="1" customWidth="1"/>
    <col min="5" max="5" width="46.23046875" style="39" bestFit="1" customWidth="1"/>
    <col min="6" max="6" width="49.3046875" style="39" bestFit="1" customWidth="1"/>
    <col min="7" max="7" width="53.69140625" style="39" bestFit="1" customWidth="1"/>
    <col min="8" max="8" width="46.53515625" style="39" bestFit="1" customWidth="1"/>
    <col min="9" max="16384" width="11.23046875" style="29"/>
  </cols>
  <sheetData>
    <row r="1" spans="1:31" ht="20" x14ac:dyDescent="0.35">
      <c r="A1" s="27" t="s">
        <v>661</v>
      </c>
      <c r="B1" s="28"/>
      <c r="C1" s="38"/>
      <c r="D1" s="38"/>
      <c r="E1" s="38"/>
    </row>
    <row r="2" spans="1:31" ht="18" x14ac:dyDescent="0.35">
      <c r="A2" s="30" t="s">
        <v>662</v>
      </c>
      <c r="B2" s="31"/>
      <c r="C2" s="47"/>
      <c r="D2" s="47"/>
      <c r="E2" s="47"/>
    </row>
    <row r="3" spans="1:31" x14ac:dyDescent="0.35">
      <c r="A3" s="29" t="s">
        <v>33</v>
      </c>
    </row>
    <row r="4" spans="1:31" x14ac:dyDescent="0.35">
      <c r="A4" s="23" t="s">
        <v>639</v>
      </c>
      <c r="B4" s="23" t="s">
        <v>640</v>
      </c>
      <c r="C4" s="21" t="s">
        <v>683</v>
      </c>
      <c r="D4" s="21" t="s">
        <v>684</v>
      </c>
      <c r="E4" s="21" t="s">
        <v>657</v>
      </c>
      <c r="F4" s="21" t="s">
        <v>685</v>
      </c>
      <c r="G4" s="21" t="s">
        <v>686</v>
      </c>
      <c r="H4" s="21" t="s">
        <v>658</v>
      </c>
      <c r="I4" s="23"/>
      <c r="J4" s="23"/>
      <c r="K4" s="23"/>
      <c r="L4" s="23"/>
      <c r="M4" s="23"/>
      <c r="N4" s="23"/>
    </row>
    <row r="5" spans="1:31" x14ac:dyDescent="0.35">
      <c r="A5" s="29" t="s">
        <v>641</v>
      </c>
      <c r="B5" s="29" t="s">
        <v>642</v>
      </c>
      <c r="C5" s="48">
        <v>15384</v>
      </c>
      <c r="D5" s="48">
        <v>3584</v>
      </c>
      <c r="E5" s="49">
        <f>uptake_in_those_aged_70_by_ccg11101617[[#This Row],[Number of adults turning 70 in quarter 1 vaccinated]]/uptake_in_those_aged_70_by_ccg11101617[[#This Row],[Number of adults turning 70 in quarter 1]]*100</f>
        <v>23.296931877275089</v>
      </c>
      <c r="F5" s="48">
        <v>16461</v>
      </c>
      <c r="G5" s="48">
        <v>2484</v>
      </c>
      <c r="H5" s="49">
        <f>uptake_in_those_aged_70_by_ccg11101617[[#This Row],[Number of adults turning 70 in quarter 2 vaccinated]]/uptake_in_those_aged_70_by_ccg11101617[[#This Row],[Number of adults turning 70 in quarter 2]]*100</f>
        <v>15.090213231273919</v>
      </c>
      <c r="I5" s="33"/>
      <c r="J5" s="33"/>
      <c r="L5" s="33"/>
      <c r="M5" s="33"/>
      <c r="O5" s="33"/>
      <c r="P5" s="33"/>
      <c r="R5" s="33"/>
      <c r="S5" s="33"/>
      <c r="U5" s="33"/>
      <c r="V5" s="33"/>
      <c r="X5" s="33"/>
      <c r="Y5" s="33"/>
      <c r="AA5" s="33"/>
      <c r="AB5" s="33"/>
      <c r="AD5" s="33"/>
      <c r="AE5" s="33"/>
    </row>
    <row r="6" spans="1:31" x14ac:dyDescent="0.35">
      <c r="A6" s="29" t="s">
        <v>643</v>
      </c>
      <c r="B6" s="29" t="s">
        <v>644</v>
      </c>
      <c r="C6" s="48">
        <v>15267</v>
      </c>
      <c r="D6" s="48">
        <v>5891</v>
      </c>
      <c r="E6" s="49">
        <f>uptake_in_those_aged_70_by_ccg11101617[[#This Row],[Number of adults turning 70 in quarter 1 vaccinated]]/uptake_in_those_aged_70_by_ccg11101617[[#This Row],[Number of adults turning 70 in quarter 1]]*100</f>
        <v>38.586493744678066</v>
      </c>
      <c r="F6" s="48">
        <v>15433</v>
      </c>
      <c r="G6" s="48">
        <v>4425</v>
      </c>
      <c r="H6" s="49">
        <f>uptake_in_those_aged_70_by_ccg11101617[[#This Row],[Number of adults turning 70 in quarter 2 vaccinated]]/uptake_in_those_aged_70_by_ccg11101617[[#This Row],[Number of adults turning 70 in quarter 2]]*100</f>
        <v>28.672325536188687</v>
      </c>
      <c r="I6" s="33"/>
      <c r="J6" s="33"/>
      <c r="L6" s="33"/>
      <c r="M6" s="33"/>
      <c r="O6" s="33"/>
      <c r="P6" s="33"/>
      <c r="R6" s="33"/>
      <c r="S6" s="33"/>
      <c r="U6" s="33"/>
      <c r="V6" s="33"/>
      <c r="X6" s="33"/>
      <c r="Y6" s="33"/>
      <c r="AA6" s="33"/>
      <c r="AB6" s="33"/>
      <c r="AD6" s="33"/>
      <c r="AE6" s="33"/>
    </row>
    <row r="7" spans="1:31" x14ac:dyDescent="0.35">
      <c r="A7" s="29" t="s">
        <v>645</v>
      </c>
      <c r="B7" s="29" t="s">
        <v>646</v>
      </c>
      <c r="C7" s="48">
        <v>21445</v>
      </c>
      <c r="D7" s="48">
        <v>7885</v>
      </c>
      <c r="E7" s="49">
        <f>uptake_in_those_aged_70_by_ccg11101617[[#This Row],[Number of adults turning 70 in quarter 1 vaccinated]]/uptake_in_those_aged_70_by_ccg11101617[[#This Row],[Number of adults turning 70 in quarter 1]]*100</f>
        <v>36.768477500582883</v>
      </c>
      <c r="F7" s="48">
        <v>21927</v>
      </c>
      <c r="G7" s="48">
        <v>5996</v>
      </c>
      <c r="H7" s="49">
        <f>uptake_in_those_aged_70_by_ccg11101617[[#This Row],[Number of adults turning 70 in quarter 2 vaccinated]]/uptake_in_those_aged_70_by_ccg11101617[[#This Row],[Number of adults turning 70 in quarter 2]]*100</f>
        <v>27.345282072330917</v>
      </c>
      <c r="I7" s="33"/>
      <c r="J7" s="33"/>
      <c r="L7" s="33"/>
      <c r="M7" s="33"/>
      <c r="O7" s="33"/>
      <c r="P7" s="33"/>
      <c r="R7" s="33"/>
      <c r="S7" s="33"/>
      <c r="U7" s="33"/>
      <c r="V7" s="33"/>
      <c r="X7" s="33"/>
      <c r="Y7" s="33"/>
      <c r="AA7" s="33"/>
      <c r="AB7" s="33"/>
      <c r="AD7" s="33"/>
      <c r="AE7" s="33"/>
    </row>
    <row r="8" spans="1:31" x14ac:dyDescent="0.35">
      <c r="A8" s="29" t="s">
        <v>647</v>
      </c>
      <c r="B8" s="29" t="s">
        <v>648</v>
      </c>
      <c r="C8" s="48">
        <v>25554</v>
      </c>
      <c r="D8" s="48">
        <v>8702</v>
      </c>
      <c r="E8" s="49">
        <f>uptake_in_those_aged_70_by_ccg11101617[[#This Row],[Number of adults turning 70 in quarter 1 vaccinated]]/uptake_in_those_aged_70_by_ccg11101617[[#This Row],[Number of adults turning 70 in quarter 1]]*100</f>
        <v>34.053377162088125</v>
      </c>
      <c r="F8" s="48">
        <v>26291</v>
      </c>
      <c r="G8" s="48">
        <v>6475</v>
      </c>
      <c r="H8" s="49">
        <f>uptake_in_those_aged_70_by_ccg11101617[[#This Row],[Number of adults turning 70 in quarter 2 vaccinated]]/uptake_in_those_aged_70_by_ccg11101617[[#This Row],[Number of adults turning 70 in quarter 2]]*100</f>
        <v>24.628199764177854</v>
      </c>
      <c r="I8" s="33"/>
      <c r="J8" s="33"/>
      <c r="L8" s="33"/>
      <c r="M8" s="33"/>
      <c r="O8" s="33"/>
      <c r="P8" s="33"/>
      <c r="R8" s="33"/>
      <c r="S8" s="33"/>
      <c r="U8" s="33"/>
      <c r="V8" s="33"/>
      <c r="X8" s="33"/>
      <c r="Y8" s="33"/>
      <c r="AA8" s="33"/>
      <c r="AB8" s="33"/>
      <c r="AD8" s="33"/>
      <c r="AE8" s="33"/>
    </row>
    <row r="9" spans="1:31" x14ac:dyDescent="0.35">
      <c r="A9" s="29" t="s">
        <v>649</v>
      </c>
      <c r="B9" s="29" t="s">
        <v>650</v>
      </c>
      <c r="C9" s="48">
        <v>15806</v>
      </c>
      <c r="D9" s="48">
        <v>5604</v>
      </c>
      <c r="E9" s="49">
        <f>uptake_in_those_aged_70_by_ccg11101617[[#This Row],[Number of adults turning 70 in quarter 1 vaccinated]]/uptake_in_those_aged_70_by_ccg11101617[[#This Row],[Number of adults turning 70 in quarter 1]]*100</f>
        <v>35.4548905478932</v>
      </c>
      <c r="F9" s="48">
        <v>16236</v>
      </c>
      <c r="G9" s="48">
        <v>4122</v>
      </c>
      <c r="H9" s="49">
        <f>uptake_in_those_aged_70_by_ccg11101617[[#This Row],[Number of adults turning 70 in quarter 2 vaccinated]]/uptake_in_those_aged_70_by_ccg11101617[[#This Row],[Number of adults turning 70 in quarter 2]]*100</f>
        <v>25.388026607538805</v>
      </c>
      <c r="I9" s="33"/>
      <c r="J9" s="33"/>
      <c r="L9" s="33"/>
      <c r="M9" s="33"/>
      <c r="O9" s="33"/>
      <c r="P9" s="33"/>
      <c r="R9" s="33"/>
      <c r="S9" s="33"/>
      <c r="U9" s="33"/>
      <c r="V9" s="33"/>
      <c r="X9" s="33"/>
      <c r="Y9" s="33"/>
      <c r="AA9" s="33"/>
      <c r="AB9" s="33"/>
      <c r="AD9" s="33"/>
      <c r="AE9" s="33"/>
    </row>
    <row r="10" spans="1:31" x14ac:dyDescent="0.35">
      <c r="A10" s="29" t="s">
        <v>651</v>
      </c>
      <c r="B10" s="29" t="s">
        <v>652</v>
      </c>
      <c r="C10" s="48">
        <v>16650</v>
      </c>
      <c r="D10" s="48">
        <v>5103</v>
      </c>
      <c r="E10" s="49">
        <f>uptake_in_those_aged_70_by_ccg11101617[[#This Row],[Number of adults turning 70 in quarter 1 vaccinated]]/uptake_in_those_aged_70_by_ccg11101617[[#This Row],[Number of adults turning 70 in quarter 1]]*100</f>
        <v>30.648648648648646</v>
      </c>
      <c r="F10" s="48">
        <v>17330</v>
      </c>
      <c r="G10" s="48">
        <v>3571</v>
      </c>
      <c r="H10" s="49">
        <f>uptake_in_those_aged_70_by_ccg11101617[[#This Row],[Number of adults turning 70 in quarter 2 vaccinated]]/uptake_in_those_aged_70_by_ccg11101617[[#This Row],[Number of adults turning 70 in quarter 2]]*100</f>
        <v>20.605885747259091</v>
      </c>
      <c r="I10" s="33"/>
      <c r="J10" s="33"/>
      <c r="L10" s="33"/>
      <c r="M10" s="33"/>
      <c r="O10" s="33"/>
      <c r="P10" s="33"/>
      <c r="R10" s="33"/>
      <c r="S10" s="33"/>
      <c r="U10" s="33"/>
      <c r="V10" s="33"/>
      <c r="X10" s="33"/>
      <c r="Y10" s="33"/>
      <c r="AA10" s="33"/>
      <c r="AB10" s="33"/>
      <c r="AD10" s="33"/>
      <c r="AE10" s="33"/>
    </row>
    <row r="11" spans="1:31" x14ac:dyDescent="0.35">
      <c r="A11" s="29" t="s">
        <v>653</v>
      </c>
      <c r="B11" s="29" t="s">
        <v>654</v>
      </c>
      <c r="C11" s="48">
        <v>20666</v>
      </c>
      <c r="D11" s="48">
        <v>7341</v>
      </c>
      <c r="E11" s="49">
        <f>uptake_in_those_aged_70_by_ccg11101617[[#This Row],[Number of adults turning 70 in quarter 1 vaccinated]]/uptake_in_those_aged_70_by_ccg11101617[[#This Row],[Number of adults turning 70 in quarter 1]]*100</f>
        <v>35.522113616568276</v>
      </c>
      <c r="F11" s="48">
        <v>22179</v>
      </c>
      <c r="G11" s="48">
        <v>5777</v>
      </c>
      <c r="H11" s="49">
        <f>uptake_in_those_aged_70_by_ccg11101617[[#This Row],[Number of adults turning 70 in quarter 2 vaccinated]]/uptake_in_those_aged_70_by_ccg11101617[[#This Row],[Number of adults turning 70 in quarter 2]]*100</f>
        <v>26.047161729563999</v>
      </c>
      <c r="I11" s="33"/>
      <c r="J11" s="33"/>
      <c r="L11" s="33"/>
      <c r="M11" s="33"/>
      <c r="O11" s="33"/>
      <c r="P11" s="33"/>
      <c r="R11" s="33"/>
      <c r="S11" s="33"/>
      <c r="U11" s="33"/>
      <c r="V11" s="33"/>
      <c r="X11" s="33"/>
      <c r="Y11" s="33"/>
      <c r="AA11" s="33"/>
      <c r="AB11" s="33"/>
      <c r="AD11" s="33"/>
      <c r="AE11" s="33"/>
    </row>
    <row r="12" spans="1:31" x14ac:dyDescent="0.35">
      <c r="B12" s="23" t="s">
        <v>655</v>
      </c>
      <c r="C12" s="50">
        <f>SUM(C5:C11)</f>
        <v>130772</v>
      </c>
      <c r="D12" s="50">
        <f>SUM(D5:D11)</f>
        <v>44110</v>
      </c>
      <c r="E12" s="51">
        <f>uptake_in_those_aged_70_by_ccg11101617[[#This Row],[Number of adults turning 70 in quarter 1 vaccinated]]/uptake_in_those_aged_70_by_ccg11101617[[#This Row],[Number of adults turning 70 in quarter 1]]*100</f>
        <v>33.730462178447986</v>
      </c>
      <c r="F12" s="50">
        <f>SUM(F5:F11)</f>
        <v>135857</v>
      </c>
      <c r="G12" s="50">
        <f>SUM(G5:G11)</f>
        <v>32850</v>
      </c>
      <c r="H12" s="53">
        <f>uptake_in_those_aged_70_by_ccg11101617[[#This Row],[Number of adults turning 70 in quarter 2 vaccinated]]/uptake_in_those_aged_70_by_ccg11101617[[#This Row],[Number of adults turning 70 in quarter 2]]*100</f>
        <v>24.179836151247265</v>
      </c>
      <c r="I12" s="33"/>
      <c r="J12" s="33"/>
      <c r="L12" s="33"/>
      <c r="M12" s="33"/>
      <c r="O12" s="33"/>
      <c r="P12" s="33"/>
      <c r="R12" s="33"/>
      <c r="S12" s="33"/>
      <c r="U12" s="33"/>
      <c r="V12" s="33"/>
      <c r="X12" s="33"/>
      <c r="Y12" s="33"/>
      <c r="AA12" s="33"/>
      <c r="AB12" s="33"/>
      <c r="AD12" s="33"/>
      <c r="AE12" s="33"/>
    </row>
    <row r="13" spans="1:31" x14ac:dyDescent="0.35">
      <c r="E13" s="49"/>
      <c r="G13" s="49"/>
      <c r="H13" s="49"/>
      <c r="I13" s="33"/>
      <c r="J13" s="33"/>
      <c r="L13" s="33"/>
      <c r="M13" s="33"/>
      <c r="O13" s="33"/>
      <c r="P13" s="33"/>
      <c r="R13" s="33"/>
      <c r="S13" s="33"/>
      <c r="U13" s="33"/>
      <c r="V13" s="33"/>
      <c r="X13" s="33"/>
      <c r="Y13" s="33"/>
      <c r="AA13" s="33"/>
      <c r="AB13" s="33"/>
      <c r="AD13" s="33"/>
      <c r="AE13" s="33"/>
    </row>
    <row r="14" spans="1:31" x14ac:dyDescent="0.35">
      <c r="E14" s="49"/>
      <c r="G14" s="49"/>
      <c r="H14" s="49"/>
      <c r="I14" s="33"/>
      <c r="J14" s="33"/>
      <c r="L14" s="33"/>
      <c r="M14" s="33"/>
      <c r="O14" s="33"/>
      <c r="P14" s="33"/>
      <c r="R14" s="33"/>
      <c r="S14" s="33"/>
      <c r="U14" s="33"/>
      <c r="V14" s="33"/>
      <c r="X14" s="33"/>
      <c r="Y14" s="33"/>
      <c r="AA14" s="33"/>
      <c r="AB14" s="33"/>
      <c r="AD14" s="33"/>
      <c r="AE14" s="33"/>
    </row>
    <row r="15" spans="1:31" x14ac:dyDescent="0.35">
      <c r="E15" s="49"/>
      <c r="G15" s="49"/>
      <c r="H15" s="49"/>
      <c r="I15" s="33"/>
      <c r="J15" s="33"/>
      <c r="L15" s="33"/>
      <c r="M15" s="33"/>
      <c r="O15" s="33"/>
      <c r="P15" s="33"/>
      <c r="R15" s="33"/>
      <c r="S15" s="33"/>
      <c r="U15" s="33"/>
      <c r="V15" s="33"/>
      <c r="X15" s="33"/>
      <c r="Y15" s="33"/>
      <c r="AA15" s="33"/>
      <c r="AB15" s="33"/>
      <c r="AD15" s="33"/>
      <c r="AE15" s="33"/>
    </row>
    <row r="16" spans="1:31" x14ac:dyDescent="0.35">
      <c r="E16" s="49"/>
      <c r="G16" s="49"/>
      <c r="H16" s="49"/>
      <c r="I16" s="33"/>
      <c r="J16" s="33"/>
      <c r="L16" s="33"/>
      <c r="M16" s="33"/>
      <c r="O16" s="33"/>
      <c r="P16" s="33"/>
      <c r="R16" s="33"/>
      <c r="S16" s="33"/>
      <c r="U16" s="33"/>
      <c r="V16" s="33"/>
      <c r="X16" s="33"/>
      <c r="Y16" s="33"/>
      <c r="AA16" s="33"/>
      <c r="AB16" s="33"/>
      <c r="AD16" s="33"/>
      <c r="AE16" s="33"/>
    </row>
    <row r="17" spans="5:31" x14ac:dyDescent="0.35">
      <c r="E17" s="49"/>
      <c r="G17" s="49"/>
      <c r="H17" s="49"/>
      <c r="I17" s="33"/>
      <c r="J17" s="33"/>
      <c r="L17" s="33"/>
      <c r="M17" s="33"/>
      <c r="O17" s="33"/>
      <c r="P17" s="33"/>
      <c r="R17" s="33"/>
      <c r="S17" s="33"/>
      <c r="U17" s="33"/>
      <c r="V17" s="33"/>
      <c r="X17" s="33"/>
      <c r="Y17" s="33"/>
      <c r="AA17" s="33"/>
      <c r="AB17" s="33"/>
      <c r="AD17" s="33"/>
      <c r="AE17" s="33"/>
    </row>
    <row r="18" spans="5:31" x14ac:dyDescent="0.35">
      <c r="E18" s="49"/>
      <c r="G18" s="49"/>
      <c r="H18" s="49"/>
      <c r="I18" s="33"/>
      <c r="J18" s="33"/>
      <c r="L18" s="33"/>
      <c r="M18" s="33"/>
      <c r="O18" s="33"/>
      <c r="P18" s="33"/>
      <c r="R18" s="33"/>
      <c r="S18" s="33"/>
      <c r="U18" s="33"/>
      <c r="V18" s="33"/>
      <c r="X18" s="33"/>
      <c r="Y18" s="33"/>
      <c r="AA18" s="33"/>
      <c r="AB18" s="33"/>
      <c r="AD18" s="33"/>
      <c r="AE18" s="33"/>
    </row>
    <row r="19" spans="5:31" x14ac:dyDescent="0.35">
      <c r="E19" s="49"/>
      <c r="G19" s="49"/>
      <c r="H19" s="49"/>
      <c r="I19" s="33"/>
      <c r="J19" s="33"/>
      <c r="L19" s="33"/>
      <c r="M19" s="33"/>
      <c r="O19" s="33"/>
      <c r="P19" s="33"/>
      <c r="R19" s="33"/>
      <c r="S19" s="33"/>
      <c r="U19" s="33"/>
      <c r="V19" s="33"/>
      <c r="X19" s="33"/>
      <c r="Y19" s="33"/>
      <c r="AA19" s="33"/>
      <c r="AB19" s="33"/>
      <c r="AD19" s="33"/>
      <c r="AE19" s="33"/>
    </row>
    <row r="20" spans="5:31" x14ac:dyDescent="0.35">
      <c r="E20" s="49"/>
      <c r="G20" s="49"/>
      <c r="H20" s="49"/>
      <c r="I20" s="33"/>
      <c r="J20" s="33"/>
      <c r="L20" s="33"/>
      <c r="M20" s="33"/>
      <c r="O20" s="33"/>
      <c r="P20" s="33"/>
      <c r="R20" s="33"/>
      <c r="S20" s="33"/>
      <c r="U20" s="33"/>
      <c r="V20" s="33"/>
      <c r="X20" s="33"/>
      <c r="Y20" s="33"/>
      <c r="AA20" s="33"/>
      <c r="AB20" s="33"/>
      <c r="AD20" s="33"/>
      <c r="AE20" s="33"/>
    </row>
    <row r="21" spans="5:31" x14ac:dyDescent="0.35">
      <c r="E21" s="49"/>
      <c r="G21" s="49"/>
      <c r="H21" s="49"/>
      <c r="I21" s="33"/>
      <c r="J21" s="33"/>
      <c r="L21" s="33"/>
      <c r="M21" s="33"/>
      <c r="O21" s="33"/>
      <c r="P21" s="33"/>
      <c r="R21" s="33"/>
      <c r="S21" s="33"/>
      <c r="U21" s="33"/>
      <c r="V21" s="33"/>
      <c r="X21" s="33"/>
      <c r="Y21" s="33"/>
      <c r="AA21" s="33"/>
      <c r="AB21" s="33"/>
      <c r="AD21" s="33"/>
      <c r="AE21" s="33"/>
    </row>
    <row r="22" spans="5:31" x14ac:dyDescent="0.35">
      <c r="E22" s="49"/>
      <c r="G22" s="49"/>
      <c r="H22" s="49"/>
      <c r="I22" s="33"/>
      <c r="J22" s="33"/>
      <c r="L22" s="33"/>
      <c r="M22" s="33"/>
      <c r="O22" s="33"/>
      <c r="P22" s="33"/>
      <c r="R22" s="33"/>
      <c r="S22" s="33"/>
      <c r="U22" s="33"/>
      <c r="V22" s="33"/>
      <c r="X22" s="33"/>
      <c r="Y22" s="33"/>
      <c r="AA22" s="33"/>
      <c r="AB22" s="33"/>
      <c r="AD22" s="33"/>
      <c r="AE22" s="33"/>
    </row>
    <row r="23" spans="5:31" x14ac:dyDescent="0.35">
      <c r="E23" s="49"/>
      <c r="G23" s="49"/>
      <c r="H23" s="49"/>
      <c r="I23" s="33"/>
      <c r="J23" s="33"/>
      <c r="L23" s="33"/>
      <c r="M23" s="33"/>
      <c r="O23" s="33"/>
      <c r="P23" s="33"/>
      <c r="R23" s="33"/>
      <c r="S23" s="33"/>
      <c r="U23" s="33"/>
      <c r="V23" s="33"/>
      <c r="X23" s="33"/>
      <c r="Y23" s="33"/>
      <c r="AA23" s="33"/>
      <c r="AB23" s="33"/>
      <c r="AD23" s="33"/>
      <c r="AE23" s="33"/>
    </row>
    <row r="24" spans="5:31" x14ac:dyDescent="0.35">
      <c r="E24" s="49"/>
      <c r="G24" s="49"/>
      <c r="H24" s="49"/>
      <c r="I24" s="33"/>
      <c r="J24" s="33"/>
      <c r="L24" s="33"/>
      <c r="M24" s="33"/>
      <c r="O24" s="33"/>
      <c r="P24" s="33"/>
      <c r="R24" s="33"/>
      <c r="S24" s="33"/>
      <c r="U24" s="33"/>
      <c r="V24" s="33"/>
      <c r="X24" s="33"/>
      <c r="Y24" s="33"/>
      <c r="AA24" s="33"/>
      <c r="AB24" s="33"/>
      <c r="AD24" s="33"/>
      <c r="AE24" s="33"/>
    </row>
    <row r="25" spans="5:31" x14ac:dyDescent="0.35">
      <c r="E25" s="49"/>
      <c r="G25" s="49"/>
      <c r="H25" s="49"/>
      <c r="I25" s="33"/>
      <c r="J25" s="33"/>
      <c r="L25" s="33"/>
      <c r="M25" s="33"/>
      <c r="O25" s="33"/>
      <c r="P25" s="33"/>
      <c r="R25" s="33"/>
      <c r="S25" s="33"/>
      <c r="U25" s="33"/>
      <c r="V25" s="33"/>
      <c r="X25" s="33"/>
      <c r="Y25" s="33"/>
      <c r="AA25" s="33"/>
      <c r="AB25" s="33"/>
      <c r="AD25" s="33"/>
      <c r="AE25" s="33"/>
    </row>
    <row r="26" spans="5:31" x14ac:dyDescent="0.35">
      <c r="E26" s="49"/>
      <c r="G26" s="49"/>
      <c r="H26" s="49"/>
      <c r="I26" s="33"/>
      <c r="J26" s="33"/>
      <c r="L26" s="33"/>
      <c r="M26" s="33"/>
      <c r="O26" s="33"/>
      <c r="P26" s="33"/>
      <c r="R26" s="33"/>
      <c r="S26" s="33"/>
      <c r="U26" s="33"/>
      <c r="V26" s="33"/>
      <c r="X26" s="33"/>
      <c r="Y26" s="33"/>
      <c r="AA26" s="33"/>
      <c r="AB26" s="33"/>
      <c r="AD26" s="33"/>
      <c r="AE26" s="33"/>
    </row>
    <row r="27" spans="5:31" x14ac:dyDescent="0.35">
      <c r="E27" s="49"/>
      <c r="G27" s="49"/>
      <c r="H27" s="49"/>
      <c r="I27" s="33"/>
      <c r="J27" s="33"/>
      <c r="L27" s="33"/>
      <c r="M27" s="33"/>
      <c r="O27" s="33"/>
      <c r="P27" s="33"/>
      <c r="R27" s="33"/>
      <c r="S27" s="33"/>
      <c r="U27" s="33"/>
      <c r="V27" s="33"/>
      <c r="X27" s="33"/>
      <c r="Y27" s="33"/>
      <c r="AA27" s="33"/>
      <c r="AB27" s="33"/>
      <c r="AD27" s="33"/>
      <c r="AE27" s="33"/>
    </row>
    <row r="28" spans="5:31" x14ac:dyDescent="0.35">
      <c r="E28" s="49"/>
      <c r="G28" s="49"/>
      <c r="H28" s="49"/>
      <c r="I28" s="33"/>
      <c r="J28" s="33"/>
      <c r="L28" s="33"/>
      <c r="M28" s="33"/>
      <c r="O28" s="33"/>
      <c r="P28" s="33"/>
      <c r="R28" s="33"/>
      <c r="S28" s="33"/>
      <c r="U28" s="33"/>
      <c r="V28" s="33"/>
      <c r="X28" s="33"/>
      <c r="Y28" s="33"/>
      <c r="AA28" s="33"/>
      <c r="AB28" s="33"/>
      <c r="AD28" s="33"/>
      <c r="AE28" s="33"/>
    </row>
    <row r="29" spans="5:31" x14ac:dyDescent="0.35">
      <c r="E29" s="49"/>
      <c r="G29" s="49"/>
      <c r="H29" s="49"/>
      <c r="I29" s="33"/>
      <c r="J29" s="33"/>
      <c r="L29" s="33"/>
      <c r="M29" s="33"/>
      <c r="O29" s="33"/>
      <c r="P29" s="33"/>
      <c r="R29" s="33"/>
      <c r="S29" s="33"/>
      <c r="U29" s="33"/>
      <c r="V29" s="33"/>
      <c r="X29" s="33"/>
      <c r="Y29" s="33"/>
      <c r="AA29" s="33"/>
      <c r="AB29" s="33"/>
      <c r="AD29" s="33"/>
      <c r="AE29" s="33"/>
    </row>
    <row r="30" spans="5:31" x14ac:dyDescent="0.35">
      <c r="E30" s="49"/>
      <c r="G30" s="49"/>
      <c r="H30" s="49"/>
      <c r="I30" s="33"/>
      <c r="J30" s="33"/>
      <c r="L30" s="33"/>
      <c r="M30" s="33"/>
      <c r="O30" s="33"/>
      <c r="P30" s="33"/>
      <c r="R30" s="33"/>
      <c r="S30" s="33"/>
      <c r="U30" s="33"/>
      <c r="V30" s="33"/>
      <c r="X30" s="33"/>
      <c r="Y30" s="33"/>
      <c r="AA30" s="33"/>
      <c r="AB30" s="33"/>
      <c r="AD30" s="33"/>
      <c r="AE30" s="33"/>
    </row>
    <row r="31" spans="5:31" x14ac:dyDescent="0.35">
      <c r="E31" s="49"/>
      <c r="G31" s="49"/>
      <c r="H31" s="49"/>
      <c r="I31" s="33"/>
      <c r="J31" s="33"/>
      <c r="L31" s="33"/>
      <c r="M31" s="33"/>
      <c r="O31" s="33"/>
      <c r="P31" s="33"/>
      <c r="R31" s="33"/>
      <c r="S31" s="33"/>
      <c r="U31" s="33"/>
      <c r="V31" s="33"/>
      <c r="X31" s="33"/>
      <c r="Y31" s="33"/>
      <c r="AA31" s="33"/>
      <c r="AB31" s="33"/>
      <c r="AD31" s="33"/>
      <c r="AE31" s="33"/>
    </row>
    <row r="32" spans="5:31" x14ac:dyDescent="0.35">
      <c r="E32" s="49"/>
      <c r="G32" s="49"/>
      <c r="H32" s="49"/>
      <c r="I32" s="33"/>
      <c r="J32" s="33"/>
      <c r="L32" s="33"/>
      <c r="M32" s="33"/>
      <c r="O32" s="33"/>
      <c r="P32" s="33"/>
      <c r="R32" s="33"/>
      <c r="S32" s="33"/>
      <c r="U32" s="33"/>
      <c r="V32" s="33"/>
      <c r="X32" s="33"/>
      <c r="Y32" s="33"/>
      <c r="AA32" s="33"/>
      <c r="AB32" s="33"/>
      <c r="AD32" s="33"/>
      <c r="AE32" s="33"/>
    </row>
    <row r="33" spans="5:31" x14ac:dyDescent="0.35">
      <c r="E33" s="49"/>
      <c r="G33" s="49"/>
      <c r="H33" s="49"/>
      <c r="I33" s="33"/>
      <c r="J33" s="33"/>
      <c r="L33" s="33"/>
      <c r="M33" s="33"/>
      <c r="O33" s="33"/>
      <c r="P33" s="33"/>
      <c r="R33" s="33"/>
      <c r="S33" s="33"/>
      <c r="U33" s="33"/>
      <c r="V33" s="33"/>
      <c r="X33" s="33"/>
      <c r="Y33" s="33"/>
      <c r="AA33" s="33"/>
      <c r="AB33" s="33"/>
      <c r="AD33" s="33"/>
      <c r="AE33" s="33"/>
    </row>
    <row r="34" spans="5:31" x14ac:dyDescent="0.35">
      <c r="E34" s="49"/>
      <c r="G34" s="49"/>
      <c r="H34" s="49"/>
      <c r="I34" s="33"/>
      <c r="J34" s="33"/>
      <c r="L34" s="33"/>
      <c r="M34" s="33"/>
      <c r="O34" s="33"/>
      <c r="P34" s="33"/>
      <c r="R34" s="33"/>
      <c r="S34" s="33"/>
      <c r="U34" s="33"/>
      <c r="V34" s="33"/>
      <c r="X34" s="33"/>
      <c r="Y34" s="33"/>
      <c r="AA34" s="33"/>
      <c r="AB34" s="33"/>
      <c r="AD34" s="33"/>
      <c r="AE34" s="33"/>
    </row>
    <row r="35" spans="5:31" x14ac:dyDescent="0.35">
      <c r="E35" s="49"/>
      <c r="G35" s="49"/>
      <c r="H35" s="49"/>
      <c r="I35" s="33"/>
      <c r="J35" s="33"/>
      <c r="L35" s="33"/>
      <c r="M35" s="33"/>
      <c r="O35" s="33"/>
      <c r="P35" s="33"/>
      <c r="R35" s="33"/>
      <c r="S35" s="33"/>
      <c r="U35" s="33"/>
      <c r="V35" s="33"/>
      <c r="X35" s="33"/>
      <c r="Y35" s="33"/>
      <c r="AA35" s="33"/>
      <c r="AB35" s="33"/>
      <c r="AD35" s="33"/>
      <c r="AE35" s="33"/>
    </row>
    <row r="36" spans="5:31" x14ac:dyDescent="0.35">
      <c r="E36" s="49"/>
      <c r="G36" s="49"/>
      <c r="H36" s="49"/>
      <c r="I36" s="33"/>
      <c r="J36" s="33"/>
      <c r="L36" s="33"/>
      <c r="M36" s="33"/>
      <c r="O36" s="33"/>
      <c r="P36" s="33"/>
      <c r="R36" s="33"/>
      <c r="S36" s="33"/>
      <c r="U36" s="33"/>
      <c r="V36" s="33"/>
      <c r="X36" s="33"/>
      <c r="Y36" s="33"/>
      <c r="AA36" s="33"/>
      <c r="AB36" s="33"/>
      <c r="AD36" s="33"/>
      <c r="AE36" s="33"/>
    </row>
    <row r="37" spans="5:31" x14ac:dyDescent="0.35">
      <c r="E37" s="49"/>
      <c r="G37" s="49"/>
      <c r="H37" s="49"/>
      <c r="I37" s="33"/>
      <c r="J37" s="33"/>
      <c r="L37" s="33"/>
      <c r="M37" s="33"/>
      <c r="O37" s="33"/>
      <c r="P37" s="33"/>
      <c r="R37" s="33"/>
      <c r="S37" s="33"/>
      <c r="U37" s="33"/>
      <c r="V37" s="33"/>
      <c r="X37" s="33"/>
      <c r="Y37" s="33"/>
      <c r="AA37" s="33"/>
      <c r="AB37" s="33"/>
      <c r="AD37" s="33"/>
      <c r="AE37" s="33"/>
    </row>
    <row r="38" spans="5:31" x14ac:dyDescent="0.35">
      <c r="E38" s="49"/>
      <c r="G38" s="49"/>
      <c r="H38" s="49"/>
      <c r="I38" s="33"/>
      <c r="J38" s="33"/>
      <c r="L38" s="33"/>
      <c r="M38" s="33"/>
      <c r="O38" s="33"/>
      <c r="P38" s="33"/>
      <c r="R38" s="33"/>
      <c r="S38" s="33"/>
      <c r="U38" s="33"/>
      <c r="V38" s="33"/>
      <c r="X38" s="33"/>
      <c r="Y38" s="33"/>
      <c r="AA38" s="33"/>
      <c r="AB38" s="33"/>
      <c r="AD38" s="33"/>
      <c r="AE38" s="33"/>
    </row>
    <row r="39" spans="5:31" x14ac:dyDescent="0.35">
      <c r="E39" s="49"/>
      <c r="G39" s="49"/>
      <c r="H39" s="49"/>
      <c r="I39" s="33"/>
      <c r="J39" s="33"/>
      <c r="L39" s="33"/>
      <c r="M39" s="33"/>
      <c r="O39" s="33"/>
      <c r="P39" s="33"/>
      <c r="R39" s="33"/>
      <c r="S39" s="33"/>
      <c r="U39" s="33"/>
      <c r="V39" s="33"/>
      <c r="X39" s="33"/>
      <c r="Y39" s="33"/>
      <c r="AA39" s="33"/>
      <c r="AB39" s="33"/>
      <c r="AD39" s="33"/>
      <c r="AE39" s="33"/>
    </row>
    <row r="40" spans="5:31" x14ac:dyDescent="0.35">
      <c r="E40" s="49"/>
      <c r="G40" s="49"/>
      <c r="H40" s="49"/>
      <c r="I40" s="33"/>
      <c r="J40" s="33"/>
      <c r="L40" s="33"/>
      <c r="M40" s="33"/>
      <c r="O40" s="33"/>
      <c r="P40" s="33"/>
      <c r="R40" s="33"/>
      <c r="S40" s="33"/>
      <c r="U40" s="33"/>
      <c r="V40" s="33"/>
      <c r="X40" s="33"/>
      <c r="Y40" s="33"/>
      <c r="AA40" s="33"/>
      <c r="AB40" s="33"/>
      <c r="AD40" s="33"/>
      <c r="AE40" s="33"/>
    </row>
    <row r="41" spans="5:31" x14ac:dyDescent="0.35">
      <c r="E41" s="49"/>
      <c r="G41" s="49"/>
      <c r="H41" s="49"/>
      <c r="I41" s="33"/>
      <c r="J41" s="33"/>
      <c r="L41" s="33"/>
      <c r="M41" s="33"/>
      <c r="O41" s="33"/>
      <c r="P41" s="33"/>
      <c r="R41" s="33"/>
      <c r="S41" s="33"/>
      <c r="U41" s="33"/>
      <c r="V41" s="33"/>
      <c r="X41" s="33"/>
      <c r="Y41" s="33"/>
      <c r="AA41" s="33"/>
      <c r="AB41" s="33"/>
      <c r="AD41" s="33"/>
      <c r="AE41" s="33"/>
    </row>
    <row r="42" spans="5:31" x14ac:dyDescent="0.35">
      <c r="E42" s="49"/>
      <c r="G42" s="49"/>
      <c r="H42" s="49"/>
      <c r="I42" s="33"/>
      <c r="J42" s="33"/>
      <c r="L42" s="33"/>
      <c r="M42" s="33"/>
      <c r="O42" s="33"/>
      <c r="P42" s="33"/>
      <c r="R42" s="33"/>
      <c r="S42" s="33"/>
      <c r="U42" s="33"/>
      <c r="V42" s="33"/>
      <c r="X42" s="33"/>
      <c r="Y42" s="33"/>
      <c r="AA42" s="33"/>
      <c r="AB42" s="33"/>
      <c r="AD42" s="33"/>
      <c r="AE42" s="33"/>
    </row>
    <row r="43" spans="5:31" x14ac:dyDescent="0.35">
      <c r="E43" s="49"/>
      <c r="G43" s="49"/>
      <c r="H43" s="49"/>
      <c r="I43" s="33"/>
      <c r="J43" s="33"/>
      <c r="L43" s="33"/>
      <c r="M43" s="33"/>
      <c r="O43" s="33"/>
      <c r="P43" s="33"/>
      <c r="R43" s="33"/>
      <c r="S43" s="33"/>
      <c r="U43" s="33"/>
      <c r="V43" s="33"/>
      <c r="X43" s="33"/>
      <c r="Y43" s="33"/>
      <c r="AA43" s="33"/>
      <c r="AB43" s="33"/>
      <c r="AD43" s="33"/>
      <c r="AE43" s="33"/>
    </row>
    <row r="44" spans="5:31" x14ac:dyDescent="0.35">
      <c r="E44" s="49"/>
      <c r="G44" s="49"/>
      <c r="H44" s="49"/>
      <c r="I44" s="33"/>
      <c r="J44" s="33"/>
      <c r="L44" s="33"/>
      <c r="M44" s="33"/>
      <c r="O44" s="33"/>
      <c r="P44" s="33"/>
      <c r="R44" s="33"/>
      <c r="S44" s="33"/>
      <c r="U44" s="33"/>
      <c r="V44" s="33"/>
      <c r="X44" s="33"/>
      <c r="Y44" s="33"/>
      <c r="AA44" s="33"/>
      <c r="AB44" s="33"/>
      <c r="AD44" s="33"/>
      <c r="AE44" s="33"/>
    </row>
    <row r="45" spans="5:31" x14ac:dyDescent="0.35">
      <c r="E45" s="49"/>
      <c r="G45" s="49"/>
      <c r="H45" s="49"/>
      <c r="I45" s="33"/>
      <c r="J45" s="33"/>
      <c r="L45" s="33"/>
      <c r="M45" s="33"/>
      <c r="O45" s="33"/>
      <c r="P45" s="33"/>
      <c r="R45" s="33"/>
      <c r="S45" s="33"/>
      <c r="U45" s="33"/>
      <c r="V45" s="33"/>
      <c r="X45" s="33"/>
      <c r="Y45" s="33"/>
      <c r="AA45" s="33"/>
      <c r="AB45" s="33"/>
      <c r="AD45" s="33"/>
      <c r="AE45" s="33"/>
    </row>
    <row r="46" spans="5:31" x14ac:dyDescent="0.35">
      <c r="E46" s="49"/>
      <c r="G46" s="49"/>
      <c r="H46" s="49"/>
      <c r="I46" s="33"/>
      <c r="J46" s="33"/>
      <c r="L46" s="33"/>
      <c r="M46" s="33"/>
      <c r="O46" s="33"/>
      <c r="P46" s="33"/>
      <c r="R46" s="33"/>
      <c r="S46" s="33"/>
      <c r="U46" s="33"/>
      <c r="V46" s="33"/>
      <c r="X46" s="33"/>
      <c r="Y46" s="33"/>
      <c r="AA46" s="33"/>
      <c r="AB46" s="33"/>
      <c r="AD46" s="33"/>
      <c r="AE46" s="33"/>
    </row>
    <row r="47" spans="5:31" x14ac:dyDescent="0.35">
      <c r="E47" s="49"/>
      <c r="G47" s="49"/>
      <c r="H47" s="49"/>
      <c r="I47" s="33"/>
      <c r="J47" s="33"/>
      <c r="L47" s="33"/>
      <c r="M47" s="33"/>
      <c r="O47" s="33"/>
      <c r="P47" s="33"/>
      <c r="R47" s="33"/>
      <c r="S47" s="33"/>
      <c r="U47" s="33"/>
      <c r="V47" s="33"/>
      <c r="X47" s="33"/>
      <c r="Y47" s="33"/>
      <c r="AA47" s="33"/>
      <c r="AB47" s="33"/>
      <c r="AD47" s="33"/>
      <c r="AE47" s="33"/>
    </row>
    <row r="48" spans="5:31" x14ac:dyDescent="0.35">
      <c r="E48" s="49"/>
      <c r="G48" s="49"/>
      <c r="H48" s="49"/>
      <c r="I48" s="33"/>
      <c r="J48" s="33"/>
      <c r="L48" s="33"/>
      <c r="M48" s="33"/>
      <c r="O48" s="33"/>
      <c r="P48" s="33"/>
      <c r="R48" s="33"/>
      <c r="S48" s="33"/>
      <c r="U48" s="33"/>
      <c r="V48" s="33"/>
      <c r="X48" s="33"/>
      <c r="Y48" s="33"/>
      <c r="AA48" s="33"/>
      <c r="AB48" s="33"/>
      <c r="AD48" s="33"/>
      <c r="AE48" s="33"/>
    </row>
    <row r="49" spans="5:31" x14ac:dyDescent="0.35">
      <c r="E49" s="49"/>
      <c r="G49" s="49"/>
      <c r="H49" s="49"/>
      <c r="I49" s="33"/>
      <c r="J49" s="33"/>
      <c r="L49" s="33"/>
      <c r="M49" s="33"/>
      <c r="O49" s="33"/>
      <c r="P49" s="33"/>
      <c r="R49" s="33"/>
      <c r="S49" s="33"/>
      <c r="U49" s="33"/>
      <c r="V49" s="33"/>
      <c r="X49" s="33"/>
      <c r="Y49" s="33"/>
      <c r="AA49" s="33"/>
      <c r="AB49" s="33"/>
      <c r="AD49" s="33"/>
      <c r="AE49" s="33"/>
    </row>
    <row r="50" spans="5:31" x14ac:dyDescent="0.35">
      <c r="E50" s="49"/>
      <c r="G50" s="49"/>
      <c r="H50" s="49"/>
      <c r="I50" s="33"/>
      <c r="J50" s="33"/>
      <c r="L50" s="33"/>
      <c r="M50" s="33"/>
      <c r="O50" s="33"/>
      <c r="P50" s="33"/>
      <c r="R50" s="33"/>
      <c r="S50" s="33"/>
      <c r="U50" s="33"/>
      <c r="V50" s="33"/>
      <c r="X50" s="33"/>
      <c r="Y50" s="33"/>
      <c r="AA50" s="33"/>
      <c r="AB50" s="33"/>
      <c r="AD50" s="33"/>
      <c r="AE50" s="33"/>
    </row>
    <row r="51" spans="5:31" x14ac:dyDescent="0.35">
      <c r="E51" s="49"/>
      <c r="G51" s="49"/>
      <c r="H51" s="49"/>
      <c r="I51" s="33"/>
      <c r="J51" s="33"/>
      <c r="L51" s="33"/>
      <c r="M51" s="33"/>
      <c r="O51" s="33"/>
      <c r="P51" s="33"/>
      <c r="R51" s="33"/>
      <c r="S51" s="33"/>
      <c r="U51" s="33"/>
      <c r="V51" s="33"/>
      <c r="X51" s="33"/>
      <c r="Y51" s="33"/>
      <c r="AA51" s="33"/>
      <c r="AB51" s="33"/>
      <c r="AD51" s="33"/>
      <c r="AE51" s="33"/>
    </row>
    <row r="52" spans="5:31" x14ac:dyDescent="0.35">
      <c r="E52" s="49"/>
      <c r="G52" s="49"/>
      <c r="H52" s="49"/>
      <c r="I52" s="33"/>
      <c r="J52" s="33"/>
      <c r="L52" s="33"/>
      <c r="M52" s="33"/>
      <c r="O52" s="33"/>
      <c r="P52" s="33"/>
      <c r="R52" s="33"/>
      <c r="S52" s="33"/>
      <c r="U52" s="33"/>
      <c r="V52" s="33"/>
      <c r="X52" s="33"/>
      <c r="Y52" s="33"/>
      <c r="AA52" s="33"/>
      <c r="AB52" s="33"/>
      <c r="AD52" s="33"/>
      <c r="AE52" s="33"/>
    </row>
    <row r="53" spans="5:31" x14ac:dyDescent="0.35">
      <c r="E53" s="49"/>
      <c r="G53" s="49"/>
      <c r="H53" s="49"/>
      <c r="I53" s="33"/>
      <c r="J53" s="33"/>
      <c r="L53" s="33"/>
      <c r="M53" s="33"/>
      <c r="O53" s="33"/>
      <c r="P53" s="33"/>
      <c r="R53" s="33"/>
      <c r="S53" s="33"/>
      <c r="U53" s="33"/>
      <c r="V53" s="33"/>
      <c r="X53" s="33"/>
      <c r="Y53" s="33"/>
      <c r="AA53" s="33"/>
      <c r="AB53" s="33"/>
      <c r="AD53" s="33"/>
      <c r="AE53" s="33"/>
    </row>
    <row r="54" spans="5:31" x14ac:dyDescent="0.35">
      <c r="E54" s="49"/>
      <c r="G54" s="49"/>
      <c r="H54" s="49"/>
      <c r="I54" s="33"/>
      <c r="J54" s="33"/>
      <c r="L54" s="33"/>
      <c r="M54" s="33"/>
      <c r="O54" s="33"/>
      <c r="P54" s="33"/>
      <c r="R54" s="33"/>
      <c r="S54" s="33"/>
      <c r="U54" s="33"/>
      <c r="V54" s="33"/>
      <c r="X54" s="33"/>
      <c r="Y54" s="33"/>
      <c r="AA54" s="33"/>
      <c r="AB54" s="33"/>
      <c r="AD54" s="33"/>
      <c r="AE54" s="33"/>
    </row>
    <row r="55" spans="5:31" x14ac:dyDescent="0.35">
      <c r="E55" s="49"/>
      <c r="G55" s="49"/>
      <c r="H55" s="49"/>
      <c r="I55" s="33"/>
      <c r="J55" s="33"/>
      <c r="L55" s="33"/>
      <c r="M55" s="33"/>
      <c r="O55" s="33"/>
      <c r="P55" s="33"/>
      <c r="R55" s="33"/>
      <c r="S55" s="33"/>
      <c r="U55" s="33"/>
      <c r="V55" s="33"/>
      <c r="X55" s="33"/>
      <c r="Y55" s="33"/>
      <c r="AA55" s="33"/>
      <c r="AB55" s="33"/>
      <c r="AD55" s="33"/>
      <c r="AE55" s="33"/>
    </row>
    <row r="56" spans="5:31" x14ac:dyDescent="0.35">
      <c r="E56" s="49"/>
      <c r="G56" s="49"/>
      <c r="H56" s="49"/>
      <c r="I56" s="33"/>
      <c r="J56" s="33"/>
      <c r="L56" s="33"/>
      <c r="M56" s="33"/>
      <c r="O56" s="33"/>
      <c r="P56" s="33"/>
      <c r="R56" s="33"/>
      <c r="S56" s="33"/>
      <c r="U56" s="33"/>
      <c r="V56" s="33"/>
      <c r="X56" s="33"/>
      <c r="Y56" s="33"/>
      <c r="AA56" s="33"/>
      <c r="AB56" s="33"/>
      <c r="AD56" s="33"/>
      <c r="AE56" s="33"/>
    </row>
    <row r="57" spans="5:31" x14ac:dyDescent="0.35">
      <c r="E57" s="49"/>
      <c r="G57" s="49"/>
      <c r="H57" s="49"/>
      <c r="I57" s="33"/>
      <c r="J57" s="33"/>
      <c r="L57" s="33"/>
      <c r="M57" s="33"/>
      <c r="O57" s="33"/>
      <c r="P57" s="33"/>
      <c r="R57" s="33"/>
      <c r="S57" s="33"/>
      <c r="U57" s="33"/>
      <c r="V57" s="33"/>
      <c r="X57" s="33"/>
      <c r="Y57" s="33"/>
      <c r="AA57" s="33"/>
      <c r="AB57" s="33"/>
      <c r="AD57" s="33"/>
      <c r="AE57" s="33"/>
    </row>
    <row r="58" spans="5:31" x14ac:dyDescent="0.35">
      <c r="E58" s="49"/>
      <c r="G58" s="49"/>
      <c r="H58" s="49"/>
      <c r="I58" s="33"/>
      <c r="J58" s="33"/>
      <c r="L58" s="33"/>
      <c r="M58" s="33"/>
      <c r="O58" s="33"/>
      <c r="P58" s="33"/>
      <c r="R58" s="33"/>
      <c r="S58" s="33"/>
      <c r="U58" s="33"/>
      <c r="V58" s="33"/>
      <c r="X58" s="33"/>
      <c r="Y58" s="33"/>
      <c r="AA58" s="33"/>
      <c r="AB58" s="33"/>
      <c r="AD58" s="33"/>
      <c r="AE58" s="33"/>
    </row>
    <row r="59" spans="5:31" x14ac:dyDescent="0.35">
      <c r="E59" s="49"/>
      <c r="G59" s="49"/>
      <c r="H59" s="49"/>
      <c r="I59" s="33"/>
      <c r="J59" s="33"/>
      <c r="L59" s="33"/>
      <c r="M59" s="33"/>
      <c r="O59" s="33"/>
      <c r="P59" s="33"/>
      <c r="R59" s="33"/>
      <c r="S59" s="33"/>
      <c r="U59" s="33"/>
      <c r="V59" s="33"/>
      <c r="X59" s="33"/>
      <c r="Y59" s="33"/>
      <c r="AA59" s="33"/>
      <c r="AB59" s="33"/>
      <c r="AD59" s="33"/>
      <c r="AE59" s="33"/>
    </row>
    <row r="60" spans="5:31" x14ac:dyDescent="0.35">
      <c r="E60" s="49"/>
      <c r="G60" s="49"/>
      <c r="H60" s="49"/>
      <c r="I60" s="33"/>
      <c r="J60" s="33"/>
      <c r="L60" s="33"/>
      <c r="M60" s="33"/>
      <c r="O60" s="33"/>
      <c r="P60" s="33"/>
      <c r="R60" s="33"/>
      <c r="S60" s="33"/>
      <c r="U60" s="33"/>
      <c r="V60" s="33"/>
      <c r="X60" s="33"/>
      <c r="Y60" s="33"/>
      <c r="AA60" s="33"/>
      <c r="AB60" s="33"/>
      <c r="AD60" s="33"/>
      <c r="AE60" s="33"/>
    </row>
    <row r="61" spans="5:31" x14ac:dyDescent="0.35">
      <c r="E61" s="49"/>
      <c r="G61" s="49"/>
      <c r="H61" s="49"/>
      <c r="I61" s="33"/>
      <c r="J61" s="33"/>
      <c r="L61" s="33"/>
      <c r="M61" s="33"/>
      <c r="O61" s="33"/>
      <c r="P61" s="33"/>
      <c r="R61" s="33"/>
      <c r="S61" s="33"/>
      <c r="U61" s="33"/>
      <c r="V61" s="33"/>
      <c r="X61" s="33"/>
      <c r="Y61" s="33"/>
      <c r="AA61" s="33"/>
      <c r="AB61" s="33"/>
      <c r="AD61" s="33"/>
      <c r="AE61" s="33"/>
    </row>
    <row r="62" spans="5:31" x14ac:dyDescent="0.35">
      <c r="E62" s="49"/>
      <c r="G62" s="49"/>
      <c r="H62" s="49"/>
      <c r="I62" s="33"/>
      <c r="J62" s="33"/>
      <c r="L62" s="33"/>
      <c r="M62" s="33"/>
      <c r="O62" s="33"/>
      <c r="P62" s="33"/>
      <c r="R62" s="33"/>
      <c r="S62" s="33"/>
      <c r="U62" s="33"/>
      <c r="V62" s="33"/>
      <c r="X62" s="33"/>
      <c r="Y62" s="33"/>
      <c r="AA62" s="33"/>
      <c r="AB62" s="33"/>
      <c r="AD62" s="33"/>
      <c r="AE62" s="33"/>
    </row>
    <row r="63" spans="5:31" x14ac:dyDescent="0.35">
      <c r="E63" s="49"/>
      <c r="G63" s="49"/>
      <c r="H63" s="49"/>
      <c r="I63" s="33"/>
      <c r="J63" s="33"/>
      <c r="L63" s="33"/>
      <c r="M63" s="33"/>
      <c r="O63" s="33"/>
      <c r="P63" s="33"/>
      <c r="R63" s="33"/>
      <c r="S63" s="33"/>
      <c r="U63" s="33"/>
      <c r="V63" s="33"/>
      <c r="X63" s="33"/>
      <c r="Y63" s="33"/>
      <c r="AA63" s="33"/>
      <c r="AB63" s="33"/>
      <c r="AD63" s="33"/>
      <c r="AE63" s="33"/>
    </row>
    <row r="64" spans="5:31" x14ac:dyDescent="0.35">
      <c r="E64" s="49"/>
      <c r="G64" s="49"/>
      <c r="H64" s="49"/>
      <c r="I64" s="33"/>
      <c r="J64" s="33"/>
      <c r="L64" s="33"/>
      <c r="M64" s="33"/>
      <c r="O64" s="33"/>
      <c r="P64" s="33"/>
      <c r="R64" s="33"/>
      <c r="S64" s="33"/>
      <c r="U64" s="33"/>
      <c r="V64" s="33"/>
      <c r="X64" s="33"/>
      <c r="Y64" s="33"/>
      <c r="AA64" s="33"/>
      <c r="AB64" s="33"/>
      <c r="AD64" s="33"/>
      <c r="AE64" s="33"/>
    </row>
    <row r="65" spans="5:31" x14ac:dyDescent="0.35">
      <c r="E65" s="49"/>
      <c r="G65" s="49"/>
      <c r="H65" s="49"/>
      <c r="I65" s="33"/>
      <c r="J65" s="33"/>
      <c r="L65" s="33"/>
      <c r="M65" s="33"/>
      <c r="O65" s="33"/>
      <c r="P65" s="33"/>
      <c r="R65" s="33"/>
      <c r="S65" s="33"/>
      <c r="U65" s="33"/>
      <c r="V65" s="33"/>
      <c r="X65" s="33"/>
      <c r="Y65" s="33"/>
      <c r="AA65" s="33"/>
      <c r="AB65" s="33"/>
      <c r="AD65" s="33"/>
      <c r="AE65" s="33"/>
    </row>
    <row r="66" spans="5:31" x14ac:dyDescent="0.35">
      <c r="E66" s="49"/>
      <c r="G66" s="49"/>
      <c r="H66" s="49"/>
      <c r="I66" s="33"/>
      <c r="J66" s="33"/>
      <c r="L66" s="33"/>
      <c r="M66" s="33"/>
      <c r="O66" s="33"/>
      <c r="P66" s="33"/>
      <c r="R66" s="33"/>
      <c r="S66" s="33"/>
      <c r="U66" s="33"/>
      <c r="V66" s="33"/>
      <c r="X66" s="33"/>
      <c r="Y66" s="33"/>
      <c r="AA66" s="33"/>
      <c r="AB66" s="33"/>
      <c r="AD66" s="33"/>
      <c r="AE66" s="33"/>
    </row>
    <row r="67" spans="5:31" x14ac:dyDescent="0.35">
      <c r="E67" s="49"/>
      <c r="G67" s="49"/>
      <c r="H67" s="49"/>
      <c r="I67" s="33"/>
      <c r="J67" s="33"/>
      <c r="L67" s="33"/>
      <c r="M67" s="33"/>
      <c r="O67" s="33"/>
      <c r="P67" s="33"/>
      <c r="R67" s="33"/>
      <c r="S67" s="33"/>
      <c r="U67" s="33"/>
      <c r="V67" s="33"/>
      <c r="X67" s="33"/>
      <c r="Y67" s="33"/>
      <c r="AA67" s="33"/>
      <c r="AB67" s="33"/>
      <c r="AD67" s="33"/>
      <c r="AE67" s="33"/>
    </row>
    <row r="68" spans="5:31" x14ac:dyDescent="0.35">
      <c r="E68" s="49"/>
      <c r="G68" s="49"/>
      <c r="H68" s="49"/>
      <c r="I68" s="33"/>
      <c r="J68" s="33"/>
      <c r="L68" s="33"/>
      <c r="M68" s="33"/>
      <c r="O68" s="33"/>
      <c r="P68" s="33"/>
      <c r="R68" s="33"/>
      <c r="S68" s="33"/>
      <c r="U68" s="33"/>
      <c r="V68" s="33"/>
      <c r="X68" s="33"/>
      <c r="Y68" s="33"/>
      <c r="AA68" s="33"/>
      <c r="AB68" s="33"/>
      <c r="AD68" s="33"/>
      <c r="AE68" s="33"/>
    </row>
    <row r="69" spans="5:31" x14ac:dyDescent="0.35">
      <c r="E69" s="49"/>
      <c r="G69" s="49"/>
      <c r="H69" s="49"/>
      <c r="I69" s="33"/>
      <c r="J69" s="33"/>
      <c r="L69" s="33"/>
      <c r="M69" s="33"/>
      <c r="O69" s="33"/>
      <c r="P69" s="33"/>
      <c r="R69" s="33"/>
      <c r="S69" s="33"/>
      <c r="U69" s="33"/>
      <c r="V69" s="33"/>
      <c r="X69" s="33"/>
      <c r="Y69" s="33"/>
      <c r="AA69" s="33"/>
      <c r="AB69" s="33"/>
      <c r="AD69" s="33"/>
      <c r="AE69" s="33"/>
    </row>
    <row r="70" spans="5:31" x14ac:dyDescent="0.35">
      <c r="E70" s="49"/>
      <c r="G70" s="49"/>
      <c r="H70" s="49"/>
      <c r="I70" s="33"/>
      <c r="J70" s="33"/>
      <c r="L70" s="33"/>
      <c r="M70" s="33"/>
      <c r="O70" s="33"/>
      <c r="P70" s="33"/>
      <c r="R70" s="33"/>
      <c r="S70" s="33"/>
      <c r="U70" s="33"/>
      <c r="V70" s="33"/>
      <c r="X70" s="33"/>
      <c r="Y70" s="33"/>
      <c r="AA70" s="33"/>
      <c r="AB70" s="33"/>
      <c r="AD70" s="33"/>
      <c r="AE70" s="33"/>
    </row>
    <row r="71" spans="5:31" x14ac:dyDescent="0.35">
      <c r="E71" s="49"/>
      <c r="G71" s="49"/>
      <c r="H71" s="49"/>
      <c r="I71" s="33"/>
      <c r="J71" s="33"/>
      <c r="L71" s="33"/>
      <c r="M71" s="33"/>
      <c r="O71" s="33"/>
      <c r="P71" s="33"/>
      <c r="R71" s="33"/>
      <c r="S71" s="33"/>
      <c r="U71" s="33"/>
      <c r="V71" s="33"/>
      <c r="X71" s="33"/>
      <c r="Y71" s="33"/>
      <c r="AA71" s="33"/>
      <c r="AB71" s="33"/>
      <c r="AD71" s="33"/>
      <c r="AE71" s="33"/>
    </row>
    <row r="72" spans="5:31" x14ac:dyDescent="0.35">
      <c r="E72" s="49"/>
      <c r="G72" s="49"/>
      <c r="H72" s="49"/>
      <c r="I72" s="33"/>
      <c r="J72" s="33"/>
      <c r="L72" s="33"/>
      <c r="M72" s="33"/>
      <c r="O72" s="33"/>
      <c r="P72" s="33"/>
      <c r="R72" s="33"/>
      <c r="S72" s="33"/>
      <c r="U72" s="33"/>
      <c r="V72" s="33"/>
      <c r="X72" s="33"/>
      <c r="Y72" s="33"/>
      <c r="AA72" s="33"/>
      <c r="AB72" s="33"/>
      <c r="AD72" s="33"/>
      <c r="AE72" s="33"/>
    </row>
    <row r="73" spans="5:31" x14ac:dyDescent="0.35">
      <c r="E73" s="49"/>
      <c r="G73" s="49"/>
      <c r="H73" s="49"/>
      <c r="I73" s="33"/>
      <c r="J73" s="33"/>
      <c r="L73" s="33"/>
      <c r="M73" s="33"/>
      <c r="O73" s="33"/>
      <c r="P73" s="33"/>
      <c r="R73" s="33"/>
      <c r="S73" s="33"/>
      <c r="U73" s="33"/>
      <c r="V73" s="33"/>
      <c r="X73" s="33"/>
      <c r="Y73" s="33"/>
      <c r="AA73" s="33"/>
      <c r="AB73" s="33"/>
      <c r="AD73" s="33"/>
      <c r="AE73" s="33"/>
    </row>
    <row r="74" spans="5:31" x14ac:dyDescent="0.35">
      <c r="E74" s="49"/>
      <c r="G74" s="49"/>
      <c r="H74" s="49"/>
      <c r="I74" s="33"/>
      <c r="J74" s="33"/>
      <c r="L74" s="33"/>
      <c r="M74" s="33"/>
      <c r="O74" s="33"/>
      <c r="P74" s="33"/>
      <c r="R74" s="33"/>
      <c r="S74" s="33"/>
      <c r="U74" s="33"/>
      <c r="V74" s="33"/>
      <c r="X74" s="33"/>
      <c r="Y74" s="33"/>
      <c r="AA74" s="33"/>
      <c r="AB74" s="33"/>
      <c r="AD74" s="33"/>
      <c r="AE74" s="33"/>
    </row>
    <row r="75" spans="5:31" x14ac:dyDescent="0.35">
      <c r="E75" s="49"/>
      <c r="G75" s="49"/>
      <c r="H75" s="49"/>
      <c r="I75" s="33"/>
      <c r="J75" s="33"/>
      <c r="L75" s="33"/>
      <c r="M75" s="33"/>
      <c r="O75" s="33"/>
      <c r="P75" s="33"/>
      <c r="R75" s="33"/>
      <c r="S75" s="33"/>
      <c r="U75" s="33"/>
      <c r="V75" s="33"/>
      <c r="X75" s="33"/>
      <c r="Y75" s="33"/>
      <c r="AA75" s="33"/>
      <c r="AB75" s="33"/>
      <c r="AD75" s="33"/>
      <c r="AE75" s="33"/>
    </row>
    <row r="76" spans="5:31" x14ac:dyDescent="0.35">
      <c r="E76" s="49"/>
      <c r="G76" s="49"/>
      <c r="H76" s="49"/>
      <c r="I76" s="33"/>
      <c r="J76" s="33"/>
      <c r="L76" s="33"/>
      <c r="M76" s="33"/>
      <c r="O76" s="33"/>
      <c r="P76" s="33"/>
      <c r="R76" s="33"/>
      <c r="S76" s="33"/>
      <c r="U76" s="33"/>
      <c r="V76" s="33"/>
      <c r="X76" s="33"/>
      <c r="Y76" s="33"/>
      <c r="AA76" s="33"/>
      <c r="AB76" s="33"/>
      <c r="AD76" s="33"/>
      <c r="AE76" s="33"/>
    </row>
    <row r="77" spans="5:31" x14ac:dyDescent="0.35">
      <c r="E77" s="49"/>
      <c r="G77" s="49"/>
      <c r="H77" s="49"/>
      <c r="I77" s="33"/>
      <c r="J77" s="33"/>
      <c r="L77" s="33"/>
      <c r="M77" s="33"/>
      <c r="O77" s="33"/>
      <c r="P77" s="33"/>
      <c r="R77" s="33"/>
      <c r="S77" s="33"/>
      <c r="U77" s="33"/>
      <c r="V77" s="33"/>
      <c r="X77" s="33"/>
      <c r="Y77" s="33"/>
      <c r="AA77" s="33"/>
      <c r="AB77" s="33"/>
      <c r="AD77" s="33"/>
      <c r="AE77" s="33"/>
    </row>
    <row r="78" spans="5:31" x14ac:dyDescent="0.35">
      <c r="E78" s="49"/>
      <c r="G78" s="49"/>
      <c r="H78" s="49"/>
      <c r="I78" s="33"/>
      <c r="J78" s="33"/>
      <c r="L78" s="33"/>
      <c r="M78" s="33"/>
      <c r="O78" s="33"/>
      <c r="P78" s="33"/>
      <c r="R78" s="33"/>
      <c r="S78" s="33"/>
      <c r="U78" s="33"/>
      <c r="V78" s="33"/>
      <c r="X78" s="33"/>
      <c r="Y78" s="33"/>
      <c r="AA78" s="33"/>
      <c r="AB78" s="33"/>
      <c r="AD78" s="33"/>
      <c r="AE78" s="33"/>
    </row>
    <row r="79" spans="5:31" x14ac:dyDescent="0.35">
      <c r="E79" s="49"/>
      <c r="G79" s="49"/>
      <c r="H79" s="49"/>
      <c r="I79" s="33"/>
      <c r="J79" s="33"/>
      <c r="L79" s="33"/>
      <c r="M79" s="33"/>
      <c r="O79" s="33"/>
      <c r="P79" s="33"/>
      <c r="R79" s="33"/>
      <c r="S79" s="33"/>
      <c r="U79" s="33"/>
      <c r="V79" s="33"/>
      <c r="X79" s="33"/>
      <c r="Y79" s="33"/>
      <c r="AA79" s="33"/>
      <c r="AB79" s="33"/>
      <c r="AD79" s="33"/>
      <c r="AE79" s="33"/>
    </row>
    <row r="80" spans="5:31" x14ac:dyDescent="0.35">
      <c r="E80" s="49"/>
      <c r="G80" s="49"/>
      <c r="H80" s="49"/>
      <c r="I80" s="33"/>
      <c r="J80" s="33"/>
      <c r="L80" s="33"/>
      <c r="M80" s="33"/>
      <c r="O80" s="33"/>
      <c r="P80" s="33"/>
      <c r="R80" s="33"/>
      <c r="S80" s="33"/>
      <c r="U80" s="33"/>
      <c r="V80" s="33"/>
      <c r="X80" s="33"/>
      <c r="Y80" s="33"/>
      <c r="AA80" s="33"/>
      <c r="AB80" s="33"/>
      <c r="AD80" s="33"/>
      <c r="AE80" s="33"/>
    </row>
    <row r="81" spans="5:31" x14ac:dyDescent="0.35">
      <c r="E81" s="49"/>
      <c r="G81" s="49"/>
      <c r="H81" s="49"/>
      <c r="I81" s="33"/>
      <c r="J81" s="33"/>
      <c r="L81" s="33"/>
      <c r="M81" s="33"/>
      <c r="O81" s="33"/>
      <c r="P81" s="33"/>
      <c r="R81" s="33"/>
      <c r="S81" s="33"/>
      <c r="U81" s="33"/>
      <c r="V81" s="33"/>
      <c r="X81" s="33"/>
      <c r="Y81" s="33"/>
      <c r="AA81" s="33"/>
      <c r="AB81" s="33"/>
      <c r="AD81" s="33"/>
      <c r="AE81" s="33"/>
    </row>
    <row r="82" spans="5:31" x14ac:dyDescent="0.35">
      <c r="E82" s="49"/>
      <c r="G82" s="49"/>
      <c r="H82" s="49"/>
      <c r="I82" s="33"/>
      <c r="J82" s="33"/>
      <c r="L82" s="33"/>
      <c r="M82" s="33"/>
      <c r="O82" s="33"/>
      <c r="P82" s="33"/>
      <c r="R82" s="33"/>
      <c r="S82" s="33"/>
      <c r="U82" s="33"/>
      <c r="V82" s="33"/>
      <c r="X82" s="33"/>
      <c r="Y82" s="33"/>
      <c r="AA82" s="33"/>
      <c r="AB82" s="33"/>
      <c r="AD82" s="33"/>
      <c r="AE82" s="33"/>
    </row>
    <row r="83" spans="5:31" x14ac:dyDescent="0.35">
      <c r="E83" s="49"/>
      <c r="G83" s="49"/>
      <c r="H83" s="49"/>
      <c r="I83" s="33"/>
      <c r="J83" s="33"/>
      <c r="L83" s="33"/>
      <c r="M83" s="33"/>
      <c r="O83" s="33"/>
      <c r="P83" s="33"/>
      <c r="R83" s="33"/>
      <c r="S83" s="33"/>
      <c r="U83" s="33"/>
      <c r="V83" s="33"/>
      <c r="X83" s="33"/>
      <c r="Y83" s="33"/>
      <c r="AA83" s="33"/>
      <c r="AB83" s="33"/>
      <c r="AD83" s="33"/>
      <c r="AE83" s="33"/>
    </row>
    <row r="84" spans="5:31" x14ac:dyDescent="0.35">
      <c r="E84" s="49"/>
      <c r="G84" s="49"/>
      <c r="H84" s="49"/>
      <c r="I84" s="33"/>
      <c r="J84" s="33"/>
      <c r="L84" s="33"/>
      <c r="M84" s="33"/>
      <c r="O84" s="33"/>
      <c r="P84" s="33"/>
      <c r="R84" s="33"/>
      <c r="S84" s="33"/>
      <c r="U84" s="33"/>
      <c r="V84" s="33"/>
      <c r="X84" s="33"/>
      <c r="Y84" s="33"/>
      <c r="AA84" s="33"/>
      <c r="AB84" s="33"/>
      <c r="AD84" s="33"/>
      <c r="AE84" s="33"/>
    </row>
    <row r="85" spans="5:31" x14ac:dyDescent="0.35">
      <c r="E85" s="49"/>
      <c r="G85" s="49"/>
      <c r="H85" s="49"/>
      <c r="I85" s="33"/>
      <c r="J85" s="33"/>
      <c r="L85" s="33"/>
      <c r="M85" s="33"/>
      <c r="O85" s="33"/>
      <c r="P85" s="33"/>
      <c r="R85" s="33"/>
      <c r="S85" s="33"/>
      <c r="U85" s="33"/>
      <c r="V85" s="33"/>
      <c r="X85" s="33"/>
      <c r="Y85" s="33"/>
      <c r="AA85" s="33"/>
      <c r="AB85" s="33"/>
      <c r="AD85" s="33"/>
      <c r="AE85" s="33"/>
    </row>
    <row r="86" spans="5:31" x14ac:dyDescent="0.35">
      <c r="E86" s="49"/>
      <c r="G86" s="49"/>
      <c r="H86" s="49"/>
      <c r="I86" s="33"/>
      <c r="J86" s="33"/>
      <c r="L86" s="33"/>
      <c r="M86" s="33"/>
      <c r="O86" s="33"/>
      <c r="P86" s="33"/>
      <c r="R86" s="33"/>
      <c r="S86" s="33"/>
      <c r="U86" s="33"/>
      <c r="V86" s="33"/>
      <c r="X86" s="33"/>
      <c r="Y86" s="33"/>
      <c r="AA86" s="33"/>
      <c r="AB86" s="33"/>
      <c r="AD86" s="33"/>
      <c r="AE86" s="33"/>
    </row>
    <row r="87" spans="5:31" x14ac:dyDescent="0.35">
      <c r="E87" s="49"/>
      <c r="G87" s="49"/>
      <c r="H87" s="49"/>
      <c r="I87" s="33"/>
      <c r="J87" s="33"/>
      <c r="L87" s="33"/>
      <c r="M87" s="33"/>
      <c r="O87" s="33"/>
      <c r="P87" s="33"/>
      <c r="R87" s="33"/>
      <c r="S87" s="33"/>
      <c r="U87" s="33"/>
      <c r="V87" s="33"/>
      <c r="X87" s="33"/>
      <c r="Y87" s="33"/>
      <c r="AA87" s="33"/>
      <c r="AB87" s="33"/>
      <c r="AD87" s="33"/>
      <c r="AE87" s="33"/>
    </row>
    <row r="88" spans="5:31" x14ac:dyDescent="0.35">
      <c r="E88" s="49"/>
      <c r="G88" s="49"/>
      <c r="H88" s="49"/>
      <c r="I88" s="33"/>
      <c r="J88" s="33"/>
      <c r="L88" s="33"/>
      <c r="M88" s="33"/>
      <c r="O88" s="33"/>
      <c r="P88" s="33"/>
      <c r="R88" s="33"/>
      <c r="S88" s="33"/>
      <c r="U88" s="33"/>
      <c r="V88" s="33"/>
      <c r="X88" s="33"/>
      <c r="Y88" s="33"/>
      <c r="AA88" s="33"/>
      <c r="AB88" s="33"/>
      <c r="AD88" s="33"/>
      <c r="AE88" s="33"/>
    </row>
    <row r="89" spans="5:31" x14ac:dyDescent="0.35">
      <c r="E89" s="49"/>
      <c r="G89" s="49"/>
      <c r="H89" s="49"/>
      <c r="I89" s="33"/>
      <c r="J89" s="33"/>
      <c r="L89" s="33"/>
      <c r="M89" s="33"/>
      <c r="O89" s="33"/>
      <c r="P89" s="33"/>
      <c r="R89" s="33"/>
      <c r="S89" s="33"/>
      <c r="U89" s="33"/>
      <c r="V89" s="33"/>
      <c r="X89" s="33"/>
      <c r="Y89" s="33"/>
      <c r="AA89" s="33"/>
      <c r="AB89" s="33"/>
      <c r="AD89" s="33"/>
      <c r="AE89" s="33"/>
    </row>
    <row r="90" spans="5:31" x14ac:dyDescent="0.35">
      <c r="E90" s="49"/>
      <c r="G90" s="49"/>
      <c r="H90" s="49"/>
      <c r="I90" s="33"/>
      <c r="J90" s="33"/>
      <c r="L90" s="33"/>
      <c r="M90" s="33"/>
      <c r="O90" s="33"/>
      <c r="P90" s="33"/>
      <c r="R90" s="33"/>
      <c r="S90" s="33"/>
      <c r="U90" s="33"/>
      <c r="V90" s="33"/>
      <c r="X90" s="33"/>
      <c r="Y90" s="33"/>
      <c r="AA90" s="33"/>
      <c r="AB90" s="33"/>
      <c r="AD90" s="33"/>
      <c r="AE90" s="33"/>
    </row>
    <row r="91" spans="5:31" x14ac:dyDescent="0.35">
      <c r="E91" s="49"/>
      <c r="G91" s="49"/>
      <c r="H91" s="49"/>
      <c r="I91" s="33"/>
      <c r="J91" s="33"/>
      <c r="L91" s="33"/>
      <c r="M91" s="33"/>
      <c r="O91" s="33"/>
      <c r="P91" s="33"/>
      <c r="R91" s="33"/>
      <c r="S91" s="33"/>
      <c r="U91" s="33"/>
      <c r="V91" s="33"/>
      <c r="X91" s="33"/>
      <c r="Y91" s="33"/>
      <c r="AA91" s="33"/>
      <c r="AB91" s="33"/>
      <c r="AD91" s="33"/>
      <c r="AE91" s="33"/>
    </row>
    <row r="92" spans="5:31" x14ac:dyDescent="0.35">
      <c r="E92" s="49"/>
      <c r="G92" s="49"/>
      <c r="H92" s="49"/>
      <c r="I92" s="33"/>
      <c r="J92" s="33"/>
      <c r="L92" s="33"/>
      <c r="M92" s="33"/>
      <c r="O92" s="33"/>
      <c r="P92" s="33"/>
      <c r="R92" s="33"/>
      <c r="S92" s="33"/>
      <c r="U92" s="33"/>
      <c r="V92" s="33"/>
      <c r="X92" s="33"/>
      <c r="Y92" s="33"/>
      <c r="AA92" s="33"/>
      <c r="AB92" s="33"/>
      <c r="AD92" s="33"/>
      <c r="AE92" s="33"/>
    </row>
    <row r="93" spans="5:31" x14ac:dyDescent="0.35">
      <c r="E93" s="49"/>
      <c r="G93" s="49"/>
      <c r="H93" s="49"/>
      <c r="I93" s="33"/>
      <c r="J93" s="33"/>
      <c r="L93" s="33"/>
      <c r="M93" s="33"/>
      <c r="O93" s="33"/>
      <c r="P93" s="33"/>
      <c r="R93" s="33"/>
      <c r="S93" s="33"/>
      <c r="U93" s="33"/>
      <c r="V93" s="33"/>
      <c r="X93" s="33"/>
      <c r="Y93" s="33"/>
      <c r="AA93" s="33"/>
      <c r="AB93" s="33"/>
      <c r="AD93" s="33"/>
      <c r="AE93" s="33"/>
    </row>
    <row r="94" spans="5:31" x14ac:dyDescent="0.35">
      <c r="E94" s="49"/>
      <c r="G94" s="49"/>
      <c r="H94" s="49"/>
      <c r="I94" s="33"/>
      <c r="J94" s="33"/>
      <c r="L94" s="33"/>
      <c r="M94" s="33"/>
      <c r="O94" s="33"/>
      <c r="P94" s="33"/>
      <c r="R94" s="33"/>
      <c r="S94" s="33"/>
      <c r="U94" s="33"/>
      <c r="V94" s="33"/>
      <c r="X94" s="33"/>
      <c r="Y94" s="33"/>
      <c r="AA94" s="33"/>
      <c r="AB94" s="33"/>
      <c r="AD94" s="33"/>
      <c r="AE94" s="33"/>
    </row>
    <row r="95" spans="5:31" x14ac:dyDescent="0.35">
      <c r="E95" s="49"/>
      <c r="G95" s="49"/>
      <c r="H95" s="49"/>
      <c r="I95" s="33"/>
      <c r="J95" s="33"/>
      <c r="L95" s="33"/>
      <c r="M95" s="33"/>
      <c r="O95" s="33"/>
      <c r="P95" s="33"/>
      <c r="R95" s="33"/>
      <c r="S95" s="33"/>
      <c r="U95" s="33"/>
      <c r="V95" s="33"/>
      <c r="X95" s="33"/>
      <c r="Y95" s="33"/>
      <c r="AA95" s="33"/>
      <c r="AB95" s="33"/>
      <c r="AD95" s="33"/>
      <c r="AE95" s="33"/>
    </row>
    <row r="96" spans="5:31" x14ac:dyDescent="0.35">
      <c r="E96" s="49"/>
      <c r="G96" s="49"/>
      <c r="H96" s="49"/>
      <c r="I96" s="33"/>
      <c r="J96" s="33"/>
      <c r="L96" s="33"/>
      <c r="M96" s="33"/>
      <c r="O96" s="33"/>
      <c r="P96" s="33"/>
      <c r="R96" s="33"/>
      <c r="S96" s="33"/>
      <c r="U96" s="33"/>
      <c r="V96" s="33"/>
      <c r="X96" s="33"/>
      <c r="Y96" s="33"/>
      <c r="AA96" s="33"/>
      <c r="AB96" s="33"/>
      <c r="AD96" s="33"/>
      <c r="AE96" s="33"/>
    </row>
    <row r="97" spans="1:31" x14ac:dyDescent="0.35">
      <c r="E97" s="49"/>
      <c r="G97" s="49"/>
      <c r="H97" s="49"/>
      <c r="I97" s="33"/>
      <c r="J97" s="33"/>
      <c r="L97" s="33"/>
      <c r="M97" s="33"/>
      <c r="O97" s="33"/>
      <c r="P97" s="33"/>
      <c r="R97" s="33"/>
      <c r="S97" s="33"/>
      <c r="U97" s="33"/>
      <c r="V97" s="33"/>
      <c r="X97" s="33"/>
      <c r="Y97" s="33"/>
      <c r="AA97" s="33"/>
      <c r="AB97" s="33"/>
      <c r="AD97" s="33"/>
      <c r="AE97" s="33"/>
    </row>
    <row r="98" spans="1:31" x14ac:dyDescent="0.35">
      <c r="E98" s="49"/>
      <c r="G98" s="49"/>
      <c r="H98" s="49"/>
      <c r="I98" s="33"/>
      <c r="J98" s="33"/>
      <c r="L98" s="33"/>
      <c r="M98" s="33"/>
      <c r="O98" s="33"/>
      <c r="P98" s="33"/>
      <c r="R98" s="33"/>
      <c r="S98" s="33"/>
      <c r="U98" s="33"/>
      <c r="V98" s="33"/>
      <c r="X98" s="33"/>
      <c r="Y98" s="33"/>
      <c r="AA98" s="33"/>
      <c r="AB98" s="33"/>
      <c r="AD98" s="33"/>
      <c r="AE98" s="33"/>
    </row>
    <row r="99" spans="1:31" x14ac:dyDescent="0.35">
      <c r="E99" s="49"/>
      <c r="G99" s="49"/>
      <c r="H99" s="49"/>
      <c r="I99" s="33"/>
      <c r="J99" s="33"/>
      <c r="L99" s="33"/>
      <c r="M99" s="33"/>
      <c r="O99" s="33"/>
      <c r="P99" s="33"/>
      <c r="R99" s="33"/>
      <c r="S99" s="33"/>
      <c r="U99" s="33"/>
      <c r="V99" s="33"/>
      <c r="X99" s="33"/>
      <c r="Y99" s="33"/>
      <c r="AA99" s="33"/>
      <c r="AB99" s="33"/>
      <c r="AD99" s="33"/>
      <c r="AE99" s="33"/>
    </row>
    <row r="100" spans="1:31" x14ac:dyDescent="0.35">
      <c r="E100" s="49"/>
      <c r="G100" s="49"/>
      <c r="H100" s="49"/>
      <c r="I100" s="33"/>
      <c r="J100" s="33"/>
      <c r="L100" s="33"/>
      <c r="M100" s="33"/>
      <c r="O100" s="33"/>
      <c r="P100" s="33"/>
      <c r="R100" s="33"/>
      <c r="S100" s="33"/>
      <c r="U100" s="33"/>
      <c r="V100" s="33"/>
      <c r="X100" s="33"/>
      <c r="Y100" s="33"/>
      <c r="AA100" s="33"/>
      <c r="AB100" s="33"/>
      <c r="AD100" s="33"/>
      <c r="AE100" s="33"/>
    </row>
    <row r="101" spans="1:31" x14ac:dyDescent="0.35">
      <c r="E101" s="49"/>
      <c r="G101" s="49"/>
      <c r="H101" s="49"/>
      <c r="I101" s="33"/>
      <c r="J101" s="33"/>
      <c r="L101" s="33"/>
      <c r="M101" s="33"/>
      <c r="O101" s="33"/>
      <c r="P101" s="33"/>
      <c r="R101" s="33"/>
      <c r="S101" s="33"/>
      <c r="U101" s="33"/>
      <c r="V101" s="33"/>
      <c r="X101" s="33"/>
      <c r="Y101" s="33"/>
      <c r="AA101" s="33"/>
      <c r="AB101" s="33"/>
      <c r="AD101" s="33"/>
      <c r="AE101" s="33"/>
    </row>
    <row r="102" spans="1:31" x14ac:dyDescent="0.35">
      <c r="E102" s="49"/>
      <c r="G102" s="49"/>
      <c r="H102" s="49"/>
      <c r="I102" s="33"/>
      <c r="J102" s="33"/>
      <c r="L102" s="33"/>
      <c r="M102" s="33"/>
      <c r="O102" s="33"/>
      <c r="P102" s="33"/>
      <c r="R102" s="33"/>
      <c r="S102" s="33"/>
      <c r="U102" s="33"/>
      <c r="V102" s="33"/>
      <c r="X102" s="33"/>
      <c r="Y102" s="33"/>
      <c r="AA102" s="33"/>
      <c r="AB102" s="33"/>
      <c r="AD102" s="33"/>
      <c r="AE102" s="33"/>
    </row>
    <row r="103" spans="1:31" x14ac:dyDescent="0.35">
      <c r="E103" s="49"/>
      <c r="G103" s="49"/>
      <c r="H103" s="49"/>
      <c r="I103" s="33"/>
      <c r="J103" s="33"/>
      <c r="L103" s="33"/>
      <c r="M103" s="33"/>
      <c r="O103" s="33"/>
      <c r="P103" s="33"/>
      <c r="R103" s="33"/>
      <c r="S103" s="33"/>
      <c r="U103" s="33"/>
      <c r="V103" s="33"/>
      <c r="X103" s="33"/>
      <c r="Y103" s="33"/>
      <c r="AA103" s="33"/>
      <c r="AB103" s="33"/>
      <c r="AD103" s="33"/>
      <c r="AE103" s="33"/>
    </row>
    <row r="104" spans="1:31" x14ac:dyDescent="0.35">
      <c r="E104" s="49"/>
      <c r="G104" s="49"/>
      <c r="H104" s="49"/>
      <c r="I104" s="33"/>
      <c r="J104" s="33"/>
      <c r="L104" s="33"/>
      <c r="M104" s="33"/>
      <c r="O104" s="33"/>
      <c r="P104" s="33"/>
      <c r="R104" s="33"/>
      <c r="S104" s="33"/>
      <c r="U104" s="33"/>
      <c r="V104" s="33"/>
      <c r="X104" s="33"/>
      <c r="Y104" s="33"/>
      <c r="AA104" s="33"/>
      <c r="AB104" s="33"/>
      <c r="AD104" s="33"/>
      <c r="AE104" s="33"/>
    </row>
    <row r="105" spans="1:31" x14ac:dyDescent="0.35">
      <c r="E105" s="49"/>
      <c r="G105" s="49"/>
      <c r="H105" s="49"/>
      <c r="I105" s="33"/>
      <c r="J105" s="33"/>
      <c r="L105" s="33"/>
      <c r="M105" s="33"/>
      <c r="O105" s="33"/>
      <c r="P105" s="33"/>
      <c r="R105" s="33"/>
      <c r="S105" s="33"/>
      <c r="U105" s="33"/>
      <c r="V105" s="33"/>
      <c r="X105" s="33"/>
      <c r="Y105" s="33"/>
      <c r="AA105" s="33"/>
      <c r="AB105" s="33"/>
      <c r="AD105" s="33"/>
      <c r="AE105" s="33"/>
    </row>
    <row r="106" spans="1:31" x14ac:dyDescent="0.35">
      <c r="E106" s="49"/>
      <c r="G106" s="49"/>
      <c r="H106" s="49"/>
      <c r="I106" s="33"/>
      <c r="J106" s="33"/>
      <c r="L106" s="33"/>
      <c r="M106" s="33"/>
      <c r="O106" s="33"/>
      <c r="P106" s="33"/>
      <c r="R106" s="33"/>
      <c r="S106" s="33"/>
      <c r="U106" s="33"/>
      <c r="V106" s="33"/>
      <c r="X106" s="33"/>
      <c r="Y106" s="33"/>
      <c r="AA106" s="33"/>
      <c r="AB106" s="33"/>
      <c r="AD106" s="33"/>
      <c r="AE106" s="33"/>
    </row>
    <row r="107" spans="1:31" x14ac:dyDescent="0.35">
      <c r="E107" s="49"/>
      <c r="G107" s="49"/>
      <c r="H107" s="49"/>
      <c r="I107" s="33"/>
      <c r="J107" s="33"/>
      <c r="L107" s="33"/>
      <c r="M107" s="33"/>
      <c r="O107" s="33"/>
      <c r="P107" s="33"/>
      <c r="R107" s="33"/>
      <c r="S107" s="33"/>
      <c r="U107" s="33"/>
      <c r="V107" s="33"/>
      <c r="X107" s="33"/>
      <c r="Y107" s="33"/>
      <c r="AA107" s="33"/>
      <c r="AB107" s="33"/>
      <c r="AD107" s="33"/>
      <c r="AE107" s="33"/>
    </row>
    <row r="108" spans="1:31" x14ac:dyDescent="0.35">
      <c r="E108" s="49"/>
      <c r="G108" s="49"/>
      <c r="H108" s="49"/>
      <c r="I108" s="33"/>
      <c r="J108" s="33"/>
      <c r="L108" s="33"/>
      <c r="M108" s="33"/>
      <c r="O108" s="33"/>
      <c r="P108" s="33"/>
      <c r="R108" s="33"/>
      <c r="S108" s="33"/>
      <c r="U108" s="33"/>
      <c r="V108" s="33"/>
      <c r="X108" s="33"/>
      <c r="Y108" s="33"/>
      <c r="AA108" s="33"/>
      <c r="AB108" s="33"/>
      <c r="AD108" s="33"/>
      <c r="AE108" s="33"/>
    </row>
    <row r="109" spans="1:31" x14ac:dyDescent="0.35">
      <c r="E109" s="49"/>
      <c r="G109" s="49"/>
      <c r="H109" s="49"/>
      <c r="I109" s="33"/>
      <c r="J109" s="33"/>
      <c r="L109" s="33"/>
      <c r="M109" s="33"/>
      <c r="O109" s="33"/>
      <c r="P109" s="33"/>
      <c r="R109" s="33"/>
      <c r="S109" s="33"/>
      <c r="U109" s="33"/>
      <c r="V109" s="33"/>
      <c r="X109" s="33"/>
      <c r="Y109" s="33"/>
      <c r="AA109" s="33"/>
      <c r="AB109" s="33"/>
      <c r="AD109" s="33"/>
      <c r="AE109" s="33"/>
    </row>
    <row r="110" spans="1:31" x14ac:dyDescent="0.35">
      <c r="E110" s="49"/>
      <c r="G110" s="49"/>
      <c r="H110" s="49"/>
      <c r="I110" s="33"/>
      <c r="J110" s="33"/>
      <c r="L110" s="33"/>
      <c r="M110" s="33"/>
      <c r="O110" s="33"/>
      <c r="P110" s="33"/>
      <c r="R110" s="33"/>
      <c r="S110" s="33"/>
      <c r="U110" s="33"/>
      <c r="V110" s="33"/>
      <c r="X110" s="33"/>
      <c r="Y110" s="33"/>
      <c r="AA110" s="33"/>
      <c r="AB110" s="33"/>
      <c r="AD110" s="33"/>
      <c r="AE110" s="33"/>
    </row>
    <row r="111" spans="1:31" x14ac:dyDescent="0.35">
      <c r="A111" s="23"/>
      <c r="B111" s="23"/>
      <c r="C111" s="50"/>
      <c r="D111" s="50"/>
      <c r="E111" s="51"/>
      <c r="F111" s="50"/>
      <c r="G111" s="53"/>
      <c r="H111" s="51"/>
      <c r="I111" s="33"/>
      <c r="J111" s="33"/>
      <c r="L111" s="33"/>
      <c r="M111" s="33"/>
      <c r="O111" s="33"/>
      <c r="P111" s="33"/>
      <c r="R111" s="33"/>
      <c r="S111" s="33"/>
      <c r="U111" s="33"/>
      <c r="V111" s="33"/>
      <c r="X111" s="33"/>
      <c r="Y111" s="33"/>
      <c r="AA111" s="33"/>
      <c r="AB111" s="33"/>
      <c r="AD111" s="33"/>
      <c r="AE111" s="33"/>
    </row>
    <row r="112" spans="1:31" x14ac:dyDescent="0.35">
      <c r="C112" s="52"/>
      <c r="D112" s="52"/>
      <c r="F112" s="52"/>
      <c r="G112" s="52"/>
      <c r="I112" s="33"/>
      <c r="J112" s="33"/>
      <c r="L112" s="33"/>
      <c r="M112" s="33"/>
      <c r="O112" s="33"/>
      <c r="P112" s="33"/>
      <c r="R112" s="33"/>
      <c r="S112" s="33"/>
      <c r="U112" s="33"/>
      <c r="V112" s="33"/>
      <c r="X112" s="33"/>
      <c r="Y112" s="33"/>
      <c r="AA112" s="33"/>
      <c r="AB112" s="33"/>
      <c r="AD112" s="33"/>
      <c r="AE112" s="33"/>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09BEA-C8CD-4EEF-9DE4-7DFF378D3E18}">
  <dimension ref="A1:AE112"/>
  <sheetViews>
    <sheetView zoomScale="70" zoomScaleNormal="70" workbookViewId="0">
      <selection activeCell="C1" sqref="C1:G1048576"/>
    </sheetView>
  </sheetViews>
  <sheetFormatPr defaultColWidth="11.23046875" defaultRowHeight="15.5" x14ac:dyDescent="0.35"/>
  <cols>
    <col min="1" max="1" width="25.4609375" style="29" customWidth="1"/>
    <col min="2" max="2" width="50.53515625" style="29" customWidth="1"/>
    <col min="3" max="3" width="49" style="39" bestFit="1" customWidth="1"/>
    <col min="4" max="4" width="53.23046875" style="39" bestFit="1" customWidth="1"/>
    <col min="5" max="5" width="46.23046875" style="39" bestFit="1" customWidth="1"/>
    <col min="6" max="6" width="49.3046875" style="39" bestFit="1" customWidth="1"/>
    <col min="7" max="7" width="53.69140625" style="39" bestFit="1" customWidth="1"/>
    <col min="8" max="8" width="46.53515625" style="29" bestFit="1" customWidth="1"/>
    <col min="9" max="9" width="11.23046875" style="29" customWidth="1"/>
    <col min="10" max="16384" width="11.23046875" style="29"/>
  </cols>
  <sheetData>
    <row r="1" spans="1:31" ht="20" x14ac:dyDescent="0.35">
      <c r="A1" s="27" t="s">
        <v>690</v>
      </c>
      <c r="B1" s="28"/>
      <c r="C1" s="38"/>
      <c r="D1" s="38"/>
      <c r="E1" s="38"/>
    </row>
    <row r="2" spans="1:31" ht="20" x14ac:dyDescent="0.35">
      <c r="A2" s="37" t="s">
        <v>663</v>
      </c>
      <c r="B2" s="28"/>
      <c r="C2" s="47"/>
      <c r="D2" s="47"/>
      <c r="E2" s="47"/>
    </row>
    <row r="3" spans="1:31" x14ac:dyDescent="0.35">
      <c r="A3" s="29" t="s">
        <v>33</v>
      </c>
    </row>
    <row r="4" spans="1:31" x14ac:dyDescent="0.35">
      <c r="A4" s="23" t="s">
        <v>34</v>
      </c>
      <c r="B4" s="23" t="s">
        <v>35</v>
      </c>
      <c r="C4" s="21" t="s">
        <v>687</v>
      </c>
      <c r="D4" s="21" t="s">
        <v>665</v>
      </c>
      <c r="E4" s="21" t="s">
        <v>666</v>
      </c>
      <c r="F4" s="22" t="s">
        <v>667</v>
      </c>
      <c r="G4" s="21" t="s">
        <v>668</v>
      </c>
      <c r="H4" s="23"/>
      <c r="I4" s="23"/>
      <c r="J4" s="23"/>
      <c r="K4" s="23"/>
      <c r="L4" s="23"/>
      <c r="M4" s="23"/>
      <c r="N4" s="23"/>
    </row>
    <row r="5" spans="1:31" x14ac:dyDescent="0.35">
      <c r="A5" s="29" t="s">
        <v>38</v>
      </c>
      <c r="B5" s="29" t="s">
        <v>39</v>
      </c>
      <c r="C5" s="48">
        <v>5313</v>
      </c>
      <c r="D5" s="48">
        <v>2190</v>
      </c>
      <c r="E5" s="49">
        <f>uptake_in_those_aged_70_by_ccg1110[[#This Row],[Number of adults turning 66 vaccinated with dose 1]]/uptake_in_those_aged_70_by_ccg1110[[#This Row],[Number of adults turning 66]]*100</f>
        <v>41.219649915302085</v>
      </c>
      <c r="F5" s="48">
        <v>993</v>
      </c>
      <c r="G5" s="49">
        <f>uptake_in_those_aged_70_by_ccg1110[[#This Row],[Number of adults turning 66 vaccinated with dose 2]]/uptake_in_those_aged_70_by_ccg1110[[#This Row],[Number of adults turning 66]]*100</f>
        <v>18.690005646527386</v>
      </c>
      <c r="H5" s="32"/>
      <c r="I5" s="33"/>
      <c r="J5" s="33"/>
      <c r="L5" s="33"/>
      <c r="M5" s="33"/>
      <c r="O5" s="33"/>
      <c r="P5" s="33"/>
      <c r="R5" s="33"/>
      <c r="S5" s="33"/>
      <c r="U5" s="33"/>
      <c r="V5" s="33"/>
      <c r="X5" s="33"/>
      <c r="Y5" s="33"/>
      <c r="AA5" s="33"/>
      <c r="AB5" s="33"/>
      <c r="AD5" s="33"/>
      <c r="AE5" s="33"/>
    </row>
    <row r="6" spans="1:31" x14ac:dyDescent="0.35">
      <c r="A6" s="29" t="s">
        <v>40</v>
      </c>
      <c r="B6" s="29" t="s">
        <v>41</v>
      </c>
      <c r="C6" s="48">
        <v>2163</v>
      </c>
      <c r="D6" s="48">
        <v>770</v>
      </c>
      <c r="E6" s="49">
        <f>uptake_in_those_aged_70_by_ccg1110[[#This Row],[Number of adults turning 66 vaccinated with dose 1]]/uptake_in_those_aged_70_by_ccg1110[[#This Row],[Number of adults turning 66]]*100</f>
        <v>35.59870550161812</v>
      </c>
      <c r="F6" s="48">
        <v>488</v>
      </c>
      <c r="G6" s="49">
        <f>uptake_in_those_aged_70_by_ccg1110[[#This Row],[Number of adults turning 66 vaccinated with dose 2]]/uptake_in_those_aged_70_by_ccg1110[[#This Row],[Number of adults turning 66]]*100</f>
        <v>22.561257512713823</v>
      </c>
      <c r="H6" s="32"/>
      <c r="I6" s="33"/>
      <c r="J6" s="33"/>
      <c r="L6" s="33"/>
      <c r="M6" s="33"/>
      <c r="O6" s="33"/>
      <c r="P6" s="33"/>
      <c r="R6" s="33"/>
      <c r="S6" s="33"/>
      <c r="U6" s="33"/>
      <c r="V6" s="33"/>
      <c r="X6" s="33"/>
      <c r="Y6" s="33"/>
      <c r="AA6" s="33"/>
      <c r="AB6" s="33"/>
      <c r="AD6" s="33"/>
      <c r="AE6" s="33"/>
    </row>
    <row r="7" spans="1:31" x14ac:dyDescent="0.35">
      <c r="A7" s="29" t="s">
        <v>42</v>
      </c>
      <c r="B7" s="29" t="s">
        <v>43</v>
      </c>
      <c r="C7" s="48">
        <v>3676</v>
      </c>
      <c r="D7" s="48">
        <v>1277</v>
      </c>
      <c r="E7" s="49">
        <f>uptake_in_those_aged_70_by_ccg1110[[#This Row],[Number of adults turning 66 vaccinated with dose 1]]/uptake_in_those_aged_70_by_ccg1110[[#This Row],[Number of adults turning 66]]*100</f>
        <v>34.738846572361268</v>
      </c>
      <c r="F7" s="48">
        <v>780</v>
      </c>
      <c r="G7" s="49">
        <f>uptake_in_those_aged_70_by_ccg1110[[#This Row],[Number of adults turning 66 vaccinated with dose 2]]/uptake_in_those_aged_70_by_ccg1110[[#This Row],[Number of adults turning 66]]*100</f>
        <v>21.218715995647443</v>
      </c>
      <c r="H7" s="32"/>
      <c r="I7" s="33"/>
      <c r="J7" s="33"/>
      <c r="L7" s="33"/>
      <c r="M7" s="33"/>
      <c r="O7" s="33"/>
      <c r="P7" s="33"/>
      <c r="R7" s="33"/>
      <c r="S7" s="33"/>
      <c r="U7" s="33"/>
      <c r="V7" s="33"/>
      <c r="X7" s="33"/>
      <c r="Y7" s="33"/>
      <c r="AA7" s="33"/>
      <c r="AB7" s="33"/>
      <c r="AD7" s="33"/>
      <c r="AE7" s="33"/>
    </row>
    <row r="8" spans="1:31" x14ac:dyDescent="0.35">
      <c r="A8" s="29" t="s">
        <v>44</v>
      </c>
      <c r="B8" s="29" t="s">
        <v>45</v>
      </c>
      <c r="C8" s="48">
        <v>1755</v>
      </c>
      <c r="D8" s="48">
        <v>517</v>
      </c>
      <c r="E8" s="49">
        <f>uptake_in_those_aged_70_by_ccg1110[[#This Row],[Number of adults turning 66 vaccinated with dose 1]]/uptake_in_those_aged_70_by_ccg1110[[#This Row],[Number of adults turning 66]]*100</f>
        <v>29.458689458689456</v>
      </c>
      <c r="F8" s="48">
        <v>246</v>
      </c>
      <c r="G8" s="49">
        <f>uptake_in_those_aged_70_by_ccg1110[[#This Row],[Number of adults turning 66 vaccinated with dose 2]]/uptake_in_those_aged_70_by_ccg1110[[#This Row],[Number of adults turning 66]]*100</f>
        <v>14.017094017094017</v>
      </c>
      <c r="H8" s="32"/>
      <c r="I8" s="33"/>
      <c r="J8" s="33"/>
      <c r="L8" s="33"/>
      <c r="M8" s="33"/>
      <c r="O8" s="33"/>
      <c r="P8" s="33"/>
      <c r="R8" s="33"/>
      <c r="S8" s="33"/>
      <c r="U8" s="33"/>
      <c r="V8" s="33"/>
      <c r="X8" s="33"/>
      <c r="Y8" s="33"/>
      <c r="AA8" s="33"/>
      <c r="AB8" s="33"/>
      <c r="AD8" s="33"/>
      <c r="AE8" s="33"/>
    </row>
    <row r="9" spans="1:31" x14ac:dyDescent="0.35">
      <c r="A9" s="29" t="s">
        <v>46</v>
      </c>
      <c r="B9" s="29" t="s">
        <v>47</v>
      </c>
      <c r="C9" s="48">
        <v>2329</v>
      </c>
      <c r="D9" s="48">
        <v>769</v>
      </c>
      <c r="E9" s="49">
        <f>uptake_in_those_aged_70_by_ccg1110[[#This Row],[Number of adults turning 66 vaccinated with dose 1]]/uptake_in_those_aged_70_by_ccg1110[[#This Row],[Number of adults turning 66]]*100</f>
        <v>33.01846285959639</v>
      </c>
      <c r="F9" s="48">
        <v>440</v>
      </c>
      <c r="G9" s="49">
        <f>uptake_in_those_aged_70_by_ccg1110[[#This Row],[Number of adults turning 66 vaccinated with dose 2]]/uptake_in_those_aged_70_by_ccg1110[[#This Row],[Number of adults turning 66]]*100</f>
        <v>18.892228424216402</v>
      </c>
      <c r="H9" s="32"/>
      <c r="I9" s="33"/>
      <c r="J9" s="33"/>
      <c r="L9" s="33"/>
      <c r="M9" s="33"/>
      <c r="O9" s="33"/>
      <c r="P9" s="33"/>
      <c r="R9" s="33"/>
      <c r="S9" s="33"/>
      <c r="U9" s="33"/>
      <c r="V9" s="33"/>
      <c r="X9" s="33"/>
      <c r="Y9" s="33"/>
      <c r="AA9" s="33"/>
      <c r="AB9" s="33"/>
      <c r="AD9" s="33"/>
      <c r="AE9" s="33"/>
    </row>
    <row r="10" spans="1:31" x14ac:dyDescent="0.35">
      <c r="A10" s="29" t="s">
        <v>48</v>
      </c>
      <c r="B10" s="29" t="s">
        <v>49</v>
      </c>
      <c r="C10" s="48">
        <v>3221</v>
      </c>
      <c r="D10" s="48">
        <v>949</v>
      </c>
      <c r="E10" s="49">
        <f>uptake_in_those_aged_70_by_ccg1110[[#This Row],[Number of adults turning 66 vaccinated with dose 1]]/uptake_in_those_aged_70_by_ccg1110[[#This Row],[Number of adults turning 66]]*100</f>
        <v>29.462899720583668</v>
      </c>
      <c r="F10" s="48">
        <v>465</v>
      </c>
      <c r="G10" s="49">
        <f>uptake_in_those_aged_70_by_ccg1110[[#This Row],[Number of adults turning 66 vaccinated with dose 2]]/uptake_in_those_aged_70_by_ccg1110[[#This Row],[Number of adults turning 66]]*100</f>
        <v>14.436510400496742</v>
      </c>
      <c r="H10" s="32"/>
      <c r="I10" s="33"/>
      <c r="J10" s="33"/>
      <c r="L10" s="33"/>
      <c r="M10" s="33"/>
      <c r="O10" s="33"/>
      <c r="P10" s="33"/>
      <c r="R10" s="33"/>
      <c r="S10" s="33"/>
      <c r="U10" s="33"/>
      <c r="V10" s="33"/>
      <c r="X10" s="33"/>
      <c r="Y10" s="33"/>
      <c r="AA10" s="33"/>
      <c r="AB10" s="33"/>
      <c r="AD10" s="33"/>
      <c r="AE10" s="33"/>
    </row>
    <row r="11" spans="1:31" x14ac:dyDescent="0.35">
      <c r="A11" s="29" t="s">
        <v>50</v>
      </c>
      <c r="B11" s="29" t="s">
        <v>51</v>
      </c>
      <c r="C11" s="48">
        <v>2287</v>
      </c>
      <c r="D11" s="48">
        <v>882</v>
      </c>
      <c r="E11" s="49">
        <f>uptake_in_those_aged_70_by_ccg1110[[#This Row],[Number of adults turning 66 vaccinated with dose 1]]/uptake_in_those_aged_70_by_ccg1110[[#This Row],[Number of adults turning 66]]*100</f>
        <v>38.565806733712286</v>
      </c>
      <c r="F11" s="48">
        <v>515</v>
      </c>
      <c r="G11" s="49">
        <f>uptake_in_those_aged_70_by_ccg1110[[#This Row],[Number of adults turning 66 vaccinated with dose 2]]/uptake_in_those_aged_70_by_ccg1110[[#This Row],[Number of adults turning 66]]*100</f>
        <v>22.518583296895496</v>
      </c>
      <c r="H11" s="32"/>
      <c r="I11" s="33"/>
      <c r="J11" s="33"/>
      <c r="L11" s="33"/>
      <c r="M11" s="33"/>
      <c r="O11" s="33"/>
      <c r="P11" s="33"/>
      <c r="R11" s="33"/>
      <c r="S11" s="33"/>
      <c r="U11" s="33"/>
      <c r="V11" s="33"/>
      <c r="X11" s="33"/>
      <c r="Y11" s="33"/>
      <c r="AA11" s="33"/>
      <c r="AB11" s="33"/>
      <c r="AD11" s="33"/>
      <c r="AE11" s="33"/>
    </row>
    <row r="12" spans="1:31" x14ac:dyDescent="0.35">
      <c r="A12" s="29" t="s">
        <v>52</v>
      </c>
      <c r="B12" s="29" t="s">
        <v>53</v>
      </c>
      <c r="C12" s="48">
        <v>2150</v>
      </c>
      <c r="D12" s="48">
        <v>833</v>
      </c>
      <c r="E12" s="49">
        <f>uptake_in_those_aged_70_by_ccg1110[[#This Row],[Number of adults turning 66 vaccinated with dose 1]]/uptake_in_those_aged_70_by_ccg1110[[#This Row],[Number of adults turning 66]]*100</f>
        <v>38.744186046511629</v>
      </c>
      <c r="F12" s="48">
        <v>502</v>
      </c>
      <c r="G12" s="49">
        <f>uptake_in_those_aged_70_by_ccg1110[[#This Row],[Number of adults turning 66 vaccinated with dose 2]]/uptake_in_those_aged_70_by_ccg1110[[#This Row],[Number of adults turning 66]]*100</f>
        <v>23.348837209302324</v>
      </c>
      <c r="H12" s="32"/>
      <c r="I12" s="33"/>
      <c r="J12" s="33"/>
      <c r="L12" s="33"/>
      <c r="M12" s="33"/>
      <c r="O12" s="33"/>
      <c r="P12" s="33"/>
      <c r="R12" s="33"/>
      <c r="S12" s="33"/>
      <c r="U12" s="33"/>
      <c r="V12" s="33"/>
      <c r="X12" s="33"/>
      <c r="Y12" s="33"/>
      <c r="AA12" s="33"/>
      <c r="AB12" s="33"/>
      <c r="AD12" s="33"/>
      <c r="AE12" s="33"/>
    </row>
    <row r="13" spans="1:31" x14ac:dyDescent="0.35">
      <c r="A13" s="29" t="s">
        <v>54</v>
      </c>
      <c r="B13" s="29" t="s">
        <v>55</v>
      </c>
      <c r="C13" s="48">
        <v>2604</v>
      </c>
      <c r="D13" s="48">
        <v>698</v>
      </c>
      <c r="E13" s="49">
        <f>uptake_in_those_aged_70_by_ccg1110[[#This Row],[Number of adults turning 66 vaccinated with dose 1]]/uptake_in_those_aged_70_by_ccg1110[[#This Row],[Number of adults turning 66]]*100</f>
        <v>26.804915514592935</v>
      </c>
      <c r="F13" s="48">
        <v>327</v>
      </c>
      <c r="G13" s="49">
        <f>uptake_in_those_aged_70_by_ccg1110[[#This Row],[Number of adults turning 66 vaccinated with dose 2]]/uptake_in_those_aged_70_by_ccg1110[[#This Row],[Number of adults turning 66]]*100</f>
        <v>12.557603686635947</v>
      </c>
      <c r="H13" s="32"/>
      <c r="I13" s="33"/>
      <c r="J13" s="33"/>
      <c r="L13" s="33"/>
      <c r="M13" s="33"/>
      <c r="O13" s="33"/>
      <c r="P13" s="33"/>
      <c r="R13" s="33"/>
      <c r="S13" s="33"/>
      <c r="U13" s="33"/>
      <c r="V13" s="33"/>
      <c r="X13" s="33"/>
      <c r="Y13" s="33"/>
      <c r="AA13" s="33"/>
      <c r="AB13" s="33"/>
      <c r="AD13" s="33"/>
      <c r="AE13" s="33"/>
    </row>
    <row r="14" spans="1:31" x14ac:dyDescent="0.35">
      <c r="A14" s="29" t="s">
        <v>56</v>
      </c>
      <c r="B14" s="29" t="s">
        <v>57</v>
      </c>
      <c r="C14" s="48">
        <v>4550</v>
      </c>
      <c r="D14" s="48">
        <v>1442</v>
      </c>
      <c r="E14" s="49">
        <f>uptake_in_those_aged_70_by_ccg1110[[#This Row],[Number of adults turning 66 vaccinated with dose 1]]/uptake_in_those_aged_70_by_ccg1110[[#This Row],[Number of adults turning 66]]*100</f>
        <v>31.692307692307693</v>
      </c>
      <c r="F14" s="48">
        <v>837</v>
      </c>
      <c r="G14" s="49">
        <f>uptake_in_those_aged_70_by_ccg1110[[#This Row],[Number of adults turning 66 vaccinated with dose 2]]/uptake_in_those_aged_70_by_ccg1110[[#This Row],[Number of adults turning 66]]*100</f>
        <v>18.395604395604394</v>
      </c>
      <c r="H14" s="32"/>
      <c r="I14" s="33"/>
      <c r="J14" s="33"/>
      <c r="L14" s="33"/>
      <c r="M14" s="33"/>
      <c r="O14" s="33"/>
      <c r="P14" s="33"/>
      <c r="R14" s="33"/>
      <c r="S14" s="33"/>
      <c r="U14" s="33"/>
      <c r="V14" s="33"/>
      <c r="X14" s="33"/>
      <c r="Y14" s="33"/>
      <c r="AA14" s="33"/>
      <c r="AB14" s="33"/>
      <c r="AD14" s="33"/>
      <c r="AE14" s="33"/>
    </row>
    <row r="15" spans="1:31" x14ac:dyDescent="0.35">
      <c r="A15" s="29" t="s">
        <v>58</v>
      </c>
      <c r="B15" s="29" t="s">
        <v>59</v>
      </c>
      <c r="C15" s="48">
        <v>2400</v>
      </c>
      <c r="D15" s="48">
        <v>791</v>
      </c>
      <c r="E15" s="49">
        <f>uptake_in_those_aged_70_by_ccg1110[[#This Row],[Number of adults turning 66 vaccinated with dose 1]]/uptake_in_those_aged_70_by_ccg1110[[#This Row],[Number of adults turning 66]]*100</f>
        <v>32.958333333333336</v>
      </c>
      <c r="F15" s="48">
        <v>431</v>
      </c>
      <c r="G15" s="49">
        <f>uptake_in_those_aged_70_by_ccg1110[[#This Row],[Number of adults turning 66 vaccinated with dose 2]]/uptake_in_those_aged_70_by_ccg1110[[#This Row],[Number of adults turning 66]]*100</f>
        <v>17.958333333333336</v>
      </c>
      <c r="H15" s="32"/>
      <c r="I15" s="33"/>
      <c r="J15" s="33"/>
      <c r="L15" s="33"/>
      <c r="M15" s="33"/>
      <c r="O15" s="33"/>
      <c r="P15" s="33"/>
      <c r="R15" s="33"/>
      <c r="S15" s="33"/>
      <c r="U15" s="33"/>
      <c r="V15" s="33"/>
      <c r="X15" s="33"/>
      <c r="Y15" s="33"/>
      <c r="AA15" s="33"/>
      <c r="AB15" s="33"/>
      <c r="AD15" s="33"/>
      <c r="AE15" s="33"/>
    </row>
    <row r="16" spans="1:31" x14ac:dyDescent="0.35">
      <c r="A16" s="29" t="s">
        <v>60</v>
      </c>
      <c r="B16" s="29" t="s">
        <v>61</v>
      </c>
      <c r="C16" s="48">
        <v>2308</v>
      </c>
      <c r="D16" s="48">
        <v>940</v>
      </c>
      <c r="E16" s="49">
        <f>uptake_in_those_aged_70_by_ccg1110[[#This Row],[Number of adults turning 66 vaccinated with dose 1]]/uptake_in_those_aged_70_by_ccg1110[[#This Row],[Number of adults turning 66]]*100</f>
        <v>40.727902946273829</v>
      </c>
      <c r="F16" s="48">
        <v>537</v>
      </c>
      <c r="G16" s="49">
        <f>uptake_in_those_aged_70_by_ccg1110[[#This Row],[Number of adults turning 66 vaccinated with dose 2]]/uptake_in_those_aged_70_by_ccg1110[[#This Row],[Number of adults turning 66]]*100</f>
        <v>23.266897746967071</v>
      </c>
      <c r="H16" s="32"/>
      <c r="I16" s="33"/>
      <c r="J16" s="33"/>
      <c r="L16" s="33"/>
      <c r="M16" s="33"/>
      <c r="O16" s="33"/>
      <c r="P16" s="33"/>
      <c r="R16" s="33"/>
      <c r="S16" s="33"/>
      <c r="U16" s="33"/>
      <c r="V16" s="33"/>
      <c r="X16" s="33"/>
      <c r="Y16" s="33"/>
      <c r="AA16" s="33"/>
      <c r="AB16" s="33"/>
      <c r="AD16" s="33"/>
      <c r="AE16" s="33"/>
    </row>
    <row r="17" spans="1:31" x14ac:dyDescent="0.35">
      <c r="A17" s="29" t="s">
        <v>62</v>
      </c>
      <c r="B17" s="29" t="s">
        <v>63</v>
      </c>
      <c r="C17" s="48">
        <v>1689</v>
      </c>
      <c r="D17" s="48">
        <v>556</v>
      </c>
      <c r="E17" s="49">
        <f>uptake_in_those_aged_70_by_ccg1110[[#This Row],[Number of adults turning 66 vaccinated with dose 1]]/uptake_in_those_aged_70_by_ccg1110[[#This Row],[Number of adults turning 66]]*100</f>
        <v>32.918886915334518</v>
      </c>
      <c r="F17" s="48">
        <v>302</v>
      </c>
      <c r="G17" s="49">
        <f>uptake_in_those_aged_70_by_ccg1110[[#This Row],[Number of adults turning 66 vaccinated with dose 2]]/uptake_in_those_aged_70_by_ccg1110[[#This Row],[Number of adults turning 66]]*100</f>
        <v>17.880402605091771</v>
      </c>
      <c r="H17" s="32"/>
      <c r="I17" s="33"/>
      <c r="J17" s="33"/>
      <c r="L17" s="33"/>
      <c r="M17" s="33"/>
      <c r="O17" s="33"/>
      <c r="P17" s="33"/>
      <c r="R17" s="33"/>
      <c r="S17" s="33"/>
      <c r="U17" s="33"/>
      <c r="V17" s="33"/>
      <c r="X17" s="33"/>
      <c r="Y17" s="33"/>
      <c r="AA17" s="33"/>
      <c r="AB17" s="33"/>
      <c r="AD17" s="33"/>
      <c r="AE17" s="33"/>
    </row>
    <row r="18" spans="1:31" x14ac:dyDescent="0.35">
      <c r="A18" s="29" t="s">
        <v>64</v>
      </c>
      <c r="B18" s="29" t="s">
        <v>65</v>
      </c>
      <c r="C18" s="48">
        <v>2631</v>
      </c>
      <c r="D18" s="48">
        <v>789</v>
      </c>
      <c r="E18" s="49">
        <f>uptake_in_those_aged_70_by_ccg1110[[#This Row],[Number of adults turning 66 vaccinated with dose 1]]/uptake_in_those_aged_70_by_ccg1110[[#This Row],[Number of adults turning 66]]*100</f>
        <v>29.988597491448122</v>
      </c>
      <c r="F18" s="48">
        <v>411</v>
      </c>
      <c r="G18" s="49">
        <f>uptake_in_those_aged_70_by_ccg1110[[#This Row],[Number of adults turning 66 vaccinated with dose 2]]/uptake_in_those_aged_70_by_ccg1110[[#This Row],[Number of adults turning 66]]*100</f>
        <v>15.621436716077536</v>
      </c>
      <c r="H18" s="32"/>
      <c r="I18" s="33"/>
      <c r="J18" s="33"/>
      <c r="L18" s="33"/>
      <c r="M18" s="33"/>
      <c r="O18" s="33"/>
      <c r="P18" s="33"/>
      <c r="R18" s="33"/>
      <c r="S18" s="33"/>
      <c r="U18" s="33"/>
      <c r="V18" s="33"/>
      <c r="X18" s="33"/>
      <c r="Y18" s="33"/>
      <c r="AA18" s="33"/>
      <c r="AB18" s="33"/>
      <c r="AD18" s="33"/>
      <c r="AE18" s="33"/>
    </row>
    <row r="19" spans="1:31" x14ac:dyDescent="0.35">
      <c r="A19" s="29" t="s">
        <v>66</v>
      </c>
      <c r="B19" s="29" t="s">
        <v>67</v>
      </c>
      <c r="C19" s="48">
        <v>4861</v>
      </c>
      <c r="D19" s="48">
        <v>1593</v>
      </c>
      <c r="E19" s="49">
        <f>uptake_in_those_aged_70_by_ccg1110[[#This Row],[Number of adults turning 66 vaccinated with dose 1]]/uptake_in_those_aged_70_by_ccg1110[[#This Row],[Number of adults turning 66]]*100</f>
        <v>32.771034766508947</v>
      </c>
      <c r="F19" s="48">
        <v>937</v>
      </c>
      <c r="G19" s="49">
        <f>uptake_in_those_aged_70_by_ccg1110[[#This Row],[Number of adults turning 66 vaccinated with dose 2]]/uptake_in_those_aged_70_by_ccg1110[[#This Row],[Number of adults turning 66]]*100</f>
        <v>19.275869162723719</v>
      </c>
      <c r="H19" s="32"/>
      <c r="I19" s="33"/>
      <c r="J19" s="33"/>
      <c r="L19" s="33"/>
      <c r="M19" s="33"/>
      <c r="O19" s="33"/>
      <c r="P19" s="33"/>
      <c r="R19" s="33"/>
      <c r="S19" s="33"/>
      <c r="U19" s="33"/>
      <c r="V19" s="33"/>
      <c r="X19" s="33"/>
      <c r="Y19" s="33"/>
      <c r="AA19" s="33"/>
      <c r="AB19" s="33"/>
      <c r="AD19" s="33"/>
      <c r="AE19" s="33"/>
    </row>
    <row r="20" spans="1:31" x14ac:dyDescent="0.35">
      <c r="A20" s="29" t="s">
        <v>68</v>
      </c>
      <c r="B20" s="29" t="s">
        <v>69</v>
      </c>
      <c r="C20" s="48">
        <v>2066</v>
      </c>
      <c r="D20" s="48">
        <v>642</v>
      </c>
      <c r="E20" s="49">
        <f>uptake_in_those_aged_70_by_ccg1110[[#This Row],[Number of adults turning 66 vaccinated with dose 1]]/uptake_in_those_aged_70_by_ccg1110[[#This Row],[Number of adults turning 66]]*100</f>
        <v>31.074540174249758</v>
      </c>
      <c r="F20" s="48">
        <v>267</v>
      </c>
      <c r="G20" s="49">
        <f>uptake_in_those_aged_70_by_ccg1110[[#This Row],[Number of adults turning 66 vaccinated with dose 2]]/uptake_in_those_aged_70_by_ccg1110[[#This Row],[Number of adults turning 66]]*100</f>
        <v>12.92352371732817</v>
      </c>
      <c r="H20" s="32"/>
      <c r="I20" s="33"/>
      <c r="J20" s="33"/>
      <c r="L20" s="33"/>
      <c r="M20" s="33"/>
      <c r="O20" s="33"/>
      <c r="P20" s="33"/>
      <c r="R20" s="33"/>
      <c r="S20" s="33"/>
      <c r="U20" s="33"/>
      <c r="V20" s="33"/>
      <c r="X20" s="33"/>
      <c r="Y20" s="33"/>
      <c r="AA20" s="33"/>
      <c r="AB20" s="33"/>
      <c r="AD20" s="33"/>
      <c r="AE20" s="33"/>
    </row>
    <row r="21" spans="1:31" x14ac:dyDescent="0.35">
      <c r="A21" s="29" t="s">
        <v>70</v>
      </c>
      <c r="B21" s="29" t="s">
        <v>71</v>
      </c>
      <c r="C21" s="48">
        <v>4746</v>
      </c>
      <c r="D21" s="48">
        <v>1532</v>
      </c>
      <c r="E21" s="49">
        <f>uptake_in_those_aged_70_by_ccg1110[[#This Row],[Number of adults turning 66 vaccinated with dose 1]]/uptake_in_those_aged_70_by_ccg1110[[#This Row],[Number of adults turning 66]]*100</f>
        <v>32.279814580699536</v>
      </c>
      <c r="F21" s="48">
        <v>973</v>
      </c>
      <c r="G21" s="49">
        <f>uptake_in_those_aged_70_by_ccg1110[[#This Row],[Number of adults turning 66 vaccinated with dose 2]]/uptake_in_those_aged_70_by_ccg1110[[#This Row],[Number of adults turning 66]]*100</f>
        <v>20.501474926253689</v>
      </c>
      <c r="H21" s="32"/>
      <c r="I21" s="33"/>
      <c r="J21" s="33"/>
      <c r="L21" s="33"/>
      <c r="M21" s="33"/>
      <c r="O21" s="33"/>
      <c r="P21" s="33"/>
      <c r="R21" s="33"/>
      <c r="S21" s="33"/>
      <c r="U21" s="33"/>
      <c r="V21" s="33"/>
      <c r="X21" s="33"/>
      <c r="Y21" s="33"/>
      <c r="AA21" s="33"/>
      <c r="AB21" s="33"/>
      <c r="AD21" s="33"/>
      <c r="AE21" s="33"/>
    </row>
    <row r="22" spans="1:31" x14ac:dyDescent="0.35">
      <c r="A22" s="29" t="s">
        <v>72</v>
      </c>
      <c r="B22" s="29" t="s">
        <v>73</v>
      </c>
      <c r="C22" s="48">
        <v>2069</v>
      </c>
      <c r="D22" s="48">
        <v>527</v>
      </c>
      <c r="E22" s="49">
        <f>uptake_in_those_aged_70_by_ccg1110[[#This Row],[Number of adults turning 66 vaccinated with dose 1]]/uptake_in_those_aged_70_by_ccg1110[[#This Row],[Number of adults turning 66]]*100</f>
        <v>25.471242145964233</v>
      </c>
      <c r="F22" s="48">
        <v>279</v>
      </c>
      <c r="G22" s="49">
        <f>uptake_in_those_aged_70_by_ccg1110[[#This Row],[Number of adults turning 66 vaccinated with dose 2]]/uptake_in_those_aged_70_by_ccg1110[[#This Row],[Number of adults turning 66]]*100</f>
        <v>13.48477525374577</v>
      </c>
      <c r="H22" s="32"/>
      <c r="I22" s="33"/>
      <c r="J22" s="33"/>
      <c r="L22" s="33"/>
      <c r="M22" s="33"/>
      <c r="O22" s="33"/>
      <c r="P22" s="33"/>
      <c r="R22" s="33"/>
      <c r="S22" s="33"/>
      <c r="U22" s="33"/>
      <c r="V22" s="33"/>
      <c r="X22" s="33"/>
      <c r="Y22" s="33"/>
      <c r="AA22" s="33"/>
      <c r="AB22" s="33"/>
      <c r="AD22" s="33"/>
      <c r="AE22" s="33"/>
    </row>
    <row r="23" spans="1:31" x14ac:dyDescent="0.35">
      <c r="A23" s="29" t="s">
        <v>74</v>
      </c>
      <c r="B23" s="29" t="s">
        <v>75</v>
      </c>
      <c r="C23" s="48">
        <v>1780</v>
      </c>
      <c r="D23" s="48">
        <v>647</v>
      </c>
      <c r="E23" s="49">
        <f>uptake_in_those_aged_70_by_ccg1110[[#This Row],[Number of adults turning 66 vaccinated with dose 1]]/uptake_in_those_aged_70_by_ccg1110[[#This Row],[Number of adults turning 66]]*100</f>
        <v>36.348314606741575</v>
      </c>
      <c r="F23" s="48">
        <v>380</v>
      </c>
      <c r="G23" s="49">
        <f>uptake_in_those_aged_70_by_ccg1110[[#This Row],[Number of adults turning 66 vaccinated with dose 2]]/uptake_in_those_aged_70_by_ccg1110[[#This Row],[Number of adults turning 66]]*100</f>
        <v>21.348314606741571</v>
      </c>
      <c r="H23" s="32"/>
      <c r="I23" s="33"/>
      <c r="J23" s="33"/>
      <c r="L23" s="33"/>
      <c r="M23" s="33"/>
      <c r="O23" s="33"/>
      <c r="P23" s="33"/>
      <c r="R23" s="33"/>
      <c r="S23" s="33"/>
      <c r="U23" s="33"/>
      <c r="V23" s="33"/>
      <c r="X23" s="33"/>
      <c r="Y23" s="33"/>
      <c r="AA23" s="33"/>
      <c r="AB23" s="33"/>
      <c r="AD23" s="33"/>
      <c r="AE23" s="33"/>
    </row>
    <row r="24" spans="1:31" x14ac:dyDescent="0.35">
      <c r="A24" s="29" t="s">
        <v>76</v>
      </c>
      <c r="B24" s="29" t="s">
        <v>77</v>
      </c>
      <c r="C24" s="48">
        <v>3573</v>
      </c>
      <c r="D24" s="48">
        <v>1468</v>
      </c>
      <c r="E24" s="49">
        <f>uptake_in_those_aged_70_by_ccg1110[[#This Row],[Number of adults turning 66 vaccinated with dose 1]]/uptake_in_those_aged_70_by_ccg1110[[#This Row],[Number of adults turning 66]]*100</f>
        <v>41.085922194234534</v>
      </c>
      <c r="F24" s="48">
        <v>856</v>
      </c>
      <c r="G24" s="49">
        <f>uptake_in_those_aged_70_by_ccg1110[[#This Row],[Number of adults turning 66 vaccinated with dose 2]]/uptake_in_those_aged_70_by_ccg1110[[#This Row],[Number of adults turning 66]]*100</f>
        <v>23.957458718164006</v>
      </c>
      <c r="H24" s="32"/>
      <c r="I24" s="33"/>
      <c r="J24" s="33"/>
      <c r="L24" s="33"/>
      <c r="M24" s="33"/>
      <c r="O24" s="33"/>
      <c r="P24" s="33"/>
      <c r="R24" s="33"/>
      <c r="S24" s="33"/>
      <c r="U24" s="33"/>
      <c r="V24" s="33"/>
      <c r="X24" s="33"/>
      <c r="Y24" s="33"/>
      <c r="AA24" s="33"/>
      <c r="AB24" s="33"/>
      <c r="AD24" s="33"/>
      <c r="AE24" s="33"/>
    </row>
    <row r="25" spans="1:31" x14ac:dyDescent="0.35">
      <c r="A25" s="29" t="s">
        <v>78</v>
      </c>
      <c r="B25" s="29" t="s">
        <v>79</v>
      </c>
      <c r="C25" s="48">
        <v>2391</v>
      </c>
      <c r="D25" s="48">
        <v>764</v>
      </c>
      <c r="E25" s="49">
        <f>uptake_in_those_aged_70_by_ccg1110[[#This Row],[Number of adults turning 66 vaccinated with dose 1]]/uptake_in_those_aged_70_by_ccg1110[[#This Row],[Number of adults turning 66]]*100</f>
        <v>31.953157674613131</v>
      </c>
      <c r="F25" s="48">
        <v>426</v>
      </c>
      <c r="G25" s="49">
        <f>uptake_in_those_aged_70_by_ccg1110[[#This Row],[Number of adults turning 66 vaccinated with dose 2]]/uptake_in_those_aged_70_by_ccg1110[[#This Row],[Number of adults turning 66]]*100</f>
        <v>17.816813048933501</v>
      </c>
      <c r="H25" s="32"/>
      <c r="I25" s="33"/>
      <c r="J25" s="33"/>
      <c r="L25" s="33"/>
      <c r="M25" s="33"/>
      <c r="O25" s="33"/>
      <c r="P25" s="33"/>
      <c r="R25" s="33"/>
      <c r="S25" s="33"/>
      <c r="U25" s="33"/>
      <c r="V25" s="33"/>
      <c r="X25" s="33"/>
      <c r="Y25" s="33"/>
      <c r="AA25" s="33"/>
      <c r="AB25" s="33"/>
      <c r="AD25" s="33"/>
      <c r="AE25" s="33"/>
    </row>
    <row r="26" spans="1:31" x14ac:dyDescent="0.35">
      <c r="A26" s="29" t="s">
        <v>80</v>
      </c>
      <c r="B26" s="29" t="s">
        <v>81</v>
      </c>
      <c r="C26" s="48">
        <v>2453</v>
      </c>
      <c r="D26" s="48">
        <v>617</v>
      </c>
      <c r="E26" s="49">
        <f>uptake_in_those_aged_70_by_ccg1110[[#This Row],[Number of adults turning 66 vaccinated with dose 1]]/uptake_in_those_aged_70_by_ccg1110[[#This Row],[Number of adults turning 66]]*100</f>
        <v>25.152874031797801</v>
      </c>
      <c r="F26" s="48">
        <v>339</v>
      </c>
      <c r="G26" s="49">
        <f>uptake_in_those_aged_70_by_ccg1110[[#This Row],[Number of adults turning 66 vaccinated with dose 2]]/uptake_in_those_aged_70_by_ccg1110[[#This Row],[Number of adults turning 66]]*100</f>
        <v>13.819812474520996</v>
      </c>
      <c r="H26" s="32"/>
      <c r="I26" s="33"/>
      <c r="J26" s="33"/>
      <c r="L26" s="33"/>
      <c r="M26" s="33"/>
      <c r="O26" s="33"/>
      <c r="P26" s="33"/>
      <c r="R26" s="33"/>
      <c r="S26" s="33"/>
      <c r="U26" s="33"/>
      <c r="V26" s="33"/>
      <c r="X26" s="33"/>
      <c r="Y26" s="33"/>
      <c r="AA26" s="33"/>
      <c r="AB26" s="33"/>
      <c r="AD26" s="33"/>
      <c r="AE26" s="33"/>
    </row>
    <row r="27" spans="1:31" x14ac:dyDescent="0.35">
      <c r="A27" s="29" t="s">
        <v>82</v>
      </c>
      <c r="B27" s="29" t="s">
        <v>83</v>
      </c>
      <c r="C27" s="48">
        <v>2584</v>
      </c>
      <c r="D27" s="48">
        <v>793</v>
      </c>
      <c r="E27" s="49">
        <f>uptake_in_those_aged_70_by_ccg1110[[#This Row],[Number of adults turning 66 vaccinated with dose 1]]/uptake_in_those_aged_70_by_ccg1110[[#This Row],[Number of adults turning 66]]*100</f>
        <v>30.688854489164086</v>
      </c>
      <c r="F27" s="48">
        <v>515</v>
      </c>
      <c r="G27" s="49">
        <f>uptake_in_those_aged_70_by_ccg1110[[#This Row],[Number of adults turning 66 vaccinated with dose 2]]/uptake_in_those_aged_70_by_ccg1110[[#This Row],[Number of adults turning 66]]*100</f>
        <v>19.930340557275542</v>
      </c>
      <c r="H27" s="32"/>
      <c r="I27" s="33"/>
      <c r="J27" s="33"/>
      <c r="L27" s="33"/>
      <c r="M27" s="33"/>
      <c r="O27" s="33"/>
      <c r="P27" s="33"/>
      <c r="R27" s="33"/>
      <c r="S27" s="33"/>
      <c r="U27" s="33"/>
      <c r="V27" s="33"/>
      <c r="X27" s="33"/>
      <c r="Y27" s="33"/>
      <c r="AA27" s="33"/>
      <c r="AB27" s="33"/>
      <c r="AD27" s="33"/>
      <c r="AE27" s="33"/>
    </row>
    <row r="28" spans="1:31" x14ac:dyDescent="0.35">
      <c r="A28" s="29" t="s">
        <v>84</v>
      </c>
      <c r="B28" s="29" t="s">
        <v>85</v>
      </c>
      <c r="C28" s="48">
        <v>2676</v>
      </c>
      <c r="D28" s="48">
        <v>889</v>
      </c>
      <c r="E28" s="49">
        <f>uptake_in_those_aged_70_by_ccg1110[[#This Row],[Number of adults turning 66 vaccinated with dose 1]]/uptake_in_those_aged_70_by_ccg1110[[#This Row],[Number of adults turning 66]]*100</f>
        <v>33.221225710014949</v>
      </c>
      <c r="F28" s="48">
        <v>405</v>
      </c>
      <c r="G28" s="49">
        <f>uptake_in_those_aged_70_by_ccg1110[[#This Row],[Number of adults turning 66 vaccinated with dose 2]]/uptake_in_those_aged_70_by_ccg1110[[#This Row],[Number of adults turning 66]]*100</f>
        <v>15.134529147982063</v>
      </c>
      <c r="H28" s="32"/>
      <c r="I28" s="33"/>
      <c r="J28" s="33"/>
      <c r="L28" s="33"/>
      <c r="M28" s="33"/>
      <c r="O28" s="33"/>
      <c r="P28" s="33"/>
      <c r="R28" s="33"/>
      <c r="S28" s="33"/>
      <c r="U28" s="33"/>
      <c r="V28" s="33"/>
      <c r="X28" s="33"/>
      <c r="Y28" s="33"/>
      <c r="AA28" s="33"/>
      <c r="AB28" s="33"/>
      <c r="AD28" s="33"/>
      <c r="AE28" s="33"/>
    </row>
    <row r="29" spans="1:31" x14ac:dyDescent="0.35">
      <c r="A29" s="29" t="s">
        <v>86</v>
      </c>
      <c r="B29" s="29" t="s">
        <v>87</v>
      </c>
      <c r="C29" s="48">
        <v>1454</v>
      </c>
      <c r="D29" s="48">
        <v>533</v>
      </c>
      <c r="E29" s="49">
        <f>uptake_in_those_aged_70_by_ccg1110[[#This Row],[Number of adults turning 66 vaccinated with dose 1]]/uptake_in_those_aged_70_by_ccg1110[[#This Row],[Number of adults turning 66]]*100</f>
        <v>36.657496561210458</v>
      </c>
      <c r="F29" s="48">
        <v>357</v>
      </c>
      <c r="G29" s="49">
        <f>uptake_in_those_aged_70_by_ccg1110[[#This Row],[Number of adults turning 66 vaccinated with dose 2]]/uptake_in_those_aged_70_by_ccg1110[[#This Row],[Number of adults turning 66]]*100</f>
        <v>24.552957359009628</v>
      </c>
      <c r="H29" s="32"/>
      <c r="I29" s="33"/>
      <c r="J29" s="33"/>
      <c r="L29" s="33"/>
      <c r="M29" s="33"/>
      <c r="O29" s="33"/>
      <c r="P29" s="33"/>
      <c r="R29" s="33"/>
      <c r="S29" s="33"/>
      <c r="U29" s="33"/>
      <c r="V29" s="33"/>
      <c r="X29" s="33"/>
      <c r="Y29" s="33"/>
      <c r="AA29" s="33"/>
      <c r="AB29" s="33"/>
      <c r="AD29" s="33"/>
      <c r="AE29" s="33"/>
    </row>
    <row r="30" spans="1:31" x14ac:dyDescent="0.35">
      <c r="A30" s="29" t="s">
        <v>88</v>
      </c>
      <c r="B30" s="29" t="s">
        <v>89</v>
      </c>
      <c r="C30" s="48">
        <v>3935</v>
      </c>
      <c r="D30" s="48">
        <v>1467</v>
      </c>
      <c r="E30" s="49">
        <f>uptake_in_those_aged_70_by_ccg1110[[#This Row],[Number of adults turning 66 vaccinated with dose 1]]/uptake_in_those_aged_70_by_ccg1110[[#This Row],[Number of adults turning 66]]*100</f>
        <v>37.280813214739517</v>
      </c>
      <c r="F30" s="48">
        <v>718</v>
      </c>
      <c r="G30" s="49">
        <f>uptake_in_those_aged_70_by_ccg1110[[#This Row],[Number of adults turning 66 vaccinated with dose 2]]/uptake_in_those_aged_70_by_ccg1110[[#This Row],[Number of adults turning 66]]*100</f>
        <v>18.246505717916136</v>
      </c>
      <c r="H30" s="32"/>
      <c r="I30" s="33"/>
      <c r="J30" s="33"/>
      <c r="L30" s="33"/>
      <c r="M30" s="33"/>
      <c r="O30" s="33"/>
      <c r="P30" s="33"/>
      <c r="R30" s="33"/>
      <c r="S30" s="33"/>
      <c r="U30" s="33"/>
      <c r="V30" s="33"/>
      <c r="X30" s="33"/>
      <c r="Y30" s="33"/>
      <c r="AA30" s="33"/>
      <c r="AB30" s="33"/>
      <c r="AD30" s="33"/>
      <c r="AE30" s="33"/>
    </row>
    <row r="31" spans="1:31" x14ac:dyDescent="0.35">
      <c r="A31" s="29" t="s">
        <v>90</v>
      </c>
      <c r="B31" s="29" t="s">
        <v>91</v>
      </c>
      <c r="C31" s="48">
        <v>2842</v>
      </c>
      <c r="D31" s="48">
        <v>1004</v>
      </c>
      <c r="E31" s="49">
        <f>uptake_in_those_aged_70_by_ccg1110[[#This Row],[Number of adults turning 66 vaccinated with dose 1]]/uptake_in_those_aged_70_by_ccg1110[[#This Row],[Number of adults turning 66]]*100</f>
        <v>35.327234342012666</v>
      </c>
      <c r="F31" s="48">
        <v>561</v>
      </c>
      <c r="G31" s="49">
        <f>uptake_in_those_aged_70_by_ccg1110[[#This Row],[Number of adults turning 66 vaccinated with dose 2]]/uptake_in_those_aged_70_by_ccg1110[[#This Row],[Number of adults turning 66]]*100</f>
        <v>19.739619985925405</v>
      </c>
      <c r="H31" s="32"/>
      <c r="I31" s="33"/>
      <c r="J31" s="33"/>
      <c r="L31" s="33"/>
      <c r="M31" s="33"/>
      <c r="O31" s="33"/>
      <c r="P31" s="33"/>
      <c r="R31" s="33"/>
      <c r="S31" s="33"/>
      <c r="U31" s="33"/>
      <c r="V31" s="33"/>
      <c r="X31" s="33"/>
      <c r="Y31" s="33"/>
      <c r="AA31" s="33"/>
      <c r="AB31" s="33"/>
      <c r="AD31" s="33"/>
      <c r="AE31" s="33"/>
    </row>
    <row r="32" spans="1:31" x14ac:dyDescent="0.35">
      <c r="A32" s="29" t="s">
        <v>92</v>
      </c>
      <c r="B32" s="29" t="s">
        <v>93</v>
      </c>
      <c r="C32" s="48">
        <v>3202</v>
      </c>
      <c r="D32" s="48">
        <v>1078</v>
      </c>
      <c r="E32" s="49">
        <f>uptake_in_those_aged_70_by_ccg1110[[#This Row],[Number of adults turning 66 vaccinated with dose 1]]/uptake_in_those_aged_70_by_ccg1110[[#This Row],[Number of adults turning 66]]*100</f>
        <v>33.666458463460337</v>
      </c>
      <c r="F32" s="48">
        <v>595</v>
      </c>
      <c r="G32" s="49">
        <f>uptake_in_those_aged_70_by_ccg1110[[#This Row],[Number of adults turning 66 vaccinated with dose 2]]/uptake_in_those_aged_70_by_ccg1110[[#This Row],[Number of adults turning 66]]*100</f>
        <v>18.582136164896941</v>
      </c>
      <c r="H32" s="32"/>
      <c r="I32" s="33"/>
      <c r="J32" s="33"/>
      <c r="L32" s="33"/>
      <c r="M32" s="33"/>
      <c r="O32" s="33"/>
      <c r="P32" s="33"/>
      <c r="R32" s="33"/>
      <c r="S32" s="33"/>
      <c r="U32" s="33"/>
      <c r="V32" s="33"/>
      <c r="X32" s="33"/>
      <c r="Y32" s="33"/>
      <c r="AA32" s="33"/>
      <c r="AB32" s="33"/>
      <c r="AD32" s="33"/>
      <c r="AE32" s="33"/>
    </row>
    <row r="33" spans="1:31" x14ac:dyDescent="0.35">
      <c r="A33" s="29" t="s">
        <v>94</v>
      </c>
      <c r="B33" s="29" t="s">
        <v>95</v>
      </c>
      <c r="C33" s="48">
        <v>1654</v>
      </c>
      <c r="D33" s="48">
        <v>642</v>
      </c>
      <c r="E33" s="49">
        <f>uptake_in_those_aged_70_by_ccg1110[[#This Row],[Number of adults turning 66 vaccinated with dose 1]]/uptake_in_those_aged_70_by_ccg1110[[#This Row],[Number of adults turning 66]]*100</f>
        <v>38.814993954050784</v>
      </c>
      <c r="F33" s="48">
        <v>367</v>
      </c>
      <c r="G33" s="49">
        <f>uptake_in_those_aged_70_by_ccg1110[[#This Row],[Number of adults turning 66 vaccinated with dose 2]]/uptake_in_those_aged_70_by_ccg1110[[#This Row],[Number of adults turning 66]]*100</f>
        <v>22.188633615477631</v>
      </c>
      <c r="H33" s="32"/>
      <c r="I33" s="33"/>
      <c r="J33" s="33"/>
      <c r="L33" s="33"/>
      <c r="M33" s="33"/>
      <c r="O33" s="33"/>
      <c r="P33" s="33"/>
      <c r="R33" s="33"/>
      <c r="S33" s="33"/>
      <c r="U33" s="33"/>
      <c r="V33" s="33"/>
      <c r="X33" s="33"/>
      <c r="Y33" s="33"/>
      <c r="AA33" s="33"/>
      <c r="AB33" s="33"/>
      <c r="AD33" s="33"/>
      <c r="AE33" s="33"/>
    </row>
    <row r="34" spans="1:31" x14ac:dyDescent="0.35">
      <c r="A34" s="29" t="s">
        <v>96</v>
      </c>
      <c r="B34" s="29" t="s">
        <v>97</v>
      </c>
      <c r="C34" s="48">
        <v>2647</v>
      </c>
      <c r="D34" s="48">
        <v>1056</v>
      </c>
      <c r="E34" s="49">
        <f>uptake_in_those_aged_70_by_ccg1110[[#This Row],[Number of adults turning 66 vaccinated with dose 1]]/uptake_in_those_aged_70_by_ccg1110[[#This Row],[Number of adults turning 66]]*100</f>
        <v>39.8942198715527</v>
      </c>
      <c r="F34" s="48">
        <v>613</v>
      </c>
      <c r="G34" s="49">
        <f>uptake_in_those_aged_70_by_ccg1110[[#This Row],[Number of adults turning 66 vaccinated with dose 2]]/uptake_in_those_aged_70_by_ccg1110[[#This Row],[Number of adults turning 66]]*100</f>
        <v>23.158292406497921</v>
      </c>
      <c r="H34" s="32"/>
      <c r="I34" s="33"/>
      <c r="J34" s="33"/>
      <c r="L34" s="33"/>
      <c r="M34" s="33"/>
      <c r="O34" s="33"/>
      <c r="P34" s="33"/>
      <c r="R34" s="33"/>
      <c r="S34" s="33"/>
      <c r="U34" s="33"/>
      <c r="V34" s="33"/>
      <c r="X34" s="33"/>
      <c r="Y34" s="33"/>
      <c r="AA34" s="33"/>
      <c r="AB34" s="33"/>
      <c r="AD34" s="33"/>
      <c r="AE34" s="33"/>
    </row>
    <row r="35" spans="1:31" x14ac:dyDescent="0.35">
      <c r="A35" s="29" t="s">
        <v>98</v>
      </c>
      <c r="B35" s="29" t="s">
        <v>99</v>
      </c>
      <c r="C35" s="48">
        <v>3948</v>
      </c>
      <c r="D35" s="48">
        <v>1559</v>
      </c>
      <c r="E35" s="49">
        <f>uptake_in_those_aged_70_by_ccg1110[[#This Row],[Number of adults turning 66 vaccinated with dose 1]]/uptake_in_those_aged_70_by_ccg1110[[#This Row],[Number of adults turning 66]]*100</f>
        <v>39.488348530901725</v>
      </c>
      <c r="F35" s="48">
        <v>835</v>
      </c>
      <c r="G35" s="49">
        <f>uptake_in_those_aged_70_by_ccg1110[[#This Row],[Number of adults turning 66 vaccinated with dose 2]]/uptake_in_those_aged_70_by_ccg1110[[#This Row],[Number of adults turning 66]]*100</f>
        <v>21.149949341438703</v>
      </c>
      <c r="H35" s="32"/>
      <c r="I35" s="33"/>
      <c r="J35" s="33"/>
      <c r="L35" s="33"/>
      <c r="M35" s="33"/>
      <c r="O35" s="33"/>
      <c r="P35" s="33"/>
      <c r="R35" s="33"/>
      <c r="S35" s="33"/>
      <c r="U35" s="33"/>
      <c r="V35" s="33"/>
      <c r="X35" s="33"/>
      <c r="Y35" s="33"/>
      <c r="AA35" s="33"/>
      <c r="AB35" s="33"/>
      <c r="AD35" s="33"/>
      <c r="AE35" s="33"/>
    </row>
    <row r="36" spans="1:31" x14ac:dyDescent="0.35">
      <c r="A36" s="29" t="s">
        <v>100</v>
      </c>
      <c r="B36" s="29" t="s">
        <v>101</v>
      </c>
      <c r="C36" s="48">
        <v>4610</v>
      </c>
      <c r="D36" s="48">
        <v>2060</v>
      </c>
      <c r="E36" s="49">
        <f>uptake_in_those_aged_70_by_ccg1110[[#This Row],[Number of adults turning 66 vaccinated with dose 1]]/uptake_in_those_aged_70_by_ccg1110[[#This Row],[Number of adults turning 66]]*100</f>
        <v>44.685466377440349</v>
      </c>
      <c r="F36" s="48">
        <v>1208</v>
      </c>
      <c r="G36" s="49">
        <f>uptake_in_those_aged_70_by_ccg1110[[#This Row],[Number of adults turning 66 vaccinated with dose 2]]/uptake_in_those_aged_70_by_ccg1110[[#This Row],[Number of adults turning 66]]*100</f>
        <v>26.203904555314534</v>
      </c>
      <c r="H36" s="32"/>
      <c r="I36" s="33"/>
      <c r="J36" s="33"/>
      <c r="L36" s="33"/>
      <c r="M36" s="33"/>
      <c r="O36" s="33"/>
      <c r="P36" s="33"/>
      <c r="R36" s="33"/>
      <c r="S36" s="33"/>
      <c r="U36" s="33"/>
      <c r="V36" s="33"/>
      <c r="X36" s="33"/>
      <c r="Y36" s="33"/>
      <c r="AA36" s="33"/>
      <c r="AB36" s="33"/>
      <c r="AD36" s="33"/>
      <c r="AE36" s="33"/>
    </row>
    <row r="37" spans="1:31" x14ac:dyDescent="0.35">
      <c r="A37" s="29" t="s">
        <v>102</v>
      </c>
      <c r="B37" s="29" t="s">
        <v>103</v>
      </c>
      <c r="C37" s="48">
        <v>3227</v>
      </c>
      <c r="D37" s="48">
        <v>1065</v>
      </c>
      <c r="E37" s="49">
        <f>uptake_in_those_aged_70_by_ccg1110[[#This Row],[Number of adults turning 66 vaccinated with dose 1]]/uptake_in_those_aged_70_by_ccg1110[[#This Row],[Number of adults turning 66]]*100</f>
        <v>33.002788968081809</v>
      </c>
      <c r="F37" s="48">
        <v>492</v>
      </c>
      <c r="G37" s="49">
        <f>uptake_in_those_aged_70_by_ccg1110[[#This Row],[Number of adults turning 66 vaccinated with dose 2]]/uptake_in_those_aged_70_by_ccg1110[[#This Row],[Number of adults turning 66]]*100</f>
        <v>15.246358847226526</v>
      </c>
      <c r="H37" s="32"/>
      <c r="I37" s="33"/>
      <c r="J37" s="33"/>
      <c r="L37" s="33"/>
      <c r="M37" s="33"/>
      <c r="O37" s="33"/>
      <c r="P37" s="33"/>
      <c r="R37" s="33"/>
      <c r="S37" s="33"/>
      <c r="U37" s="33"/>
      <c r="V37" s="33"/>
      <c r="X37" s="33"/>
      <c r="Y37" s="33"/>
      <c r="AA37" s="33"/>
      <c r="AB37" s="33"/>
      <c r="AD37" s="33"/>
      <c r="AE37" s="33"/>
    </row>
    <row r="38" spans="1:31" x14ac:dyDescent="0.35">
      <c r="A38" s="29" t="s">
        <v>104</v>
      </c>
      <c r="B38" s="29" t="s">
        <v>105</v>
      </c>
      <c r="C38" s="48">
        <v>2207</v>
      </c>
      <c r="D38" s="48">
        <v>688</v>
      </c>
      <c r="E38" s="49">
        <f>uptake_in_those_aged_70_by_ccg1110[[#This Row],[Number of adults turning 66 vaccinated with dose 1]]/uptake_in_those_aged_70_by_ccg1110[[#This Row],[Number of adults turning 66]]*100</f>
        <v>31.173538740371541</v>
      </c>
      <c r="F38" s="48">
        <v>313</v>
      </c>
      <c r="G38" s="49">
        <f>uptake_in_those_aged_70_by_ccg1110[[#This Row],[Number of adults turning 66 vaccinated with dose 2]]/uptake_in_those_aged_70_by_ccg1110[[#This Row],[Number of adults turning 66]]*100</f>
        <v>14.182147711826007</v>
      </c>
      <c r="H38" s="32"/>
      <c r="I38" s="33"/>
      <c r="J38" s="33"/>
      <c r="L38" s="33"/>
      <c r="M38" s="33"/>
      <c r="O38" s="33"/>
      <c r="P38" s="33"/>
      <c r="R38" s="33"/>
      <c r="S38" s="33"/>
      <c r="U38" s="33"/>
      <c r="V38" s="33"/>
      <c r="X38" s="33"/>
      <c r="Y38" s="33"/>
      <c r="AA38" s="33"/>
      <c r="AB38" s="33"/>
      <c r="AD38" s="33"/>
      <c r="AE38" s="33"/>
    </row>
    <row r="39" spans="1:31" x14ac:dyDescent="0.35">
      <c r="A39" s="29" t="s">
        <v>106</v>
      </c>
      <c r="B39" s="29" t="s">
        <v>107</v>
      </c>
      <c r="C39" s="48">
        <v>2394</v>
      </c>
      <c r="D39" s="48">
        <v>844</v>
      </c>
      <c r="E39" s="49">
        <f>uptake_in_those_aged_70_by_ccg1110[[#This Row],[Number of adults turning 66 vaccinated with dose 1]]/uptake_in_those_aged_70_by_ccg1110[[#This Row],[Number of adults turning 66]]*100</f>
        <v>35.254803675856309</v>
      </c>
      <c r="F39" s="48">
        <v>371</v>
      </c>
      <c r="G39" s="49">
        <f>uptake_in_those_aged_70_by_ccg1110[[#This Row],[Number of adults turning 66 vaccinated with dose 2]]/uptake_in_those_aged_70_by_ccg1110[[#This Row],[Number of adults turning 66]]*100</f>
        <v>15.497076023391813</v>
      </c>
      <c r="H39" s="32"/>
      <c r="I39" s="33"/>
      <c r="J39" s="33"/>
      <c r="L39" s="33"/>
      <c r="M39" s="33"/>
      <c r="O39" s="33"/>
      <c r="P39" s="33"/>
      <c r="R39" s="33"/>
      <c r="S39" s="33"/>
      <c r="U39" s="33"/>
      <c r="V39" s="33"/>
      <c r="X39" s="33"/>
      <c r="Y39" s="33"/>
      <c r="AA39" s="33"/>
      <c r="AB39" s="33"/>
      <c r="AD39" s="33"/>
      <c r="AE39" s="33"/>
    </row>
    <row r="40" spans="1:31" x14ac:dyDescent="0.35">
      <c r="A40" s="29" t="s">
        <v>108</v>
      </c>
      <c r="B40" s="29" t="s">
        <v>109</v>
      </c>
      <c r="C40" s="48">
        <v>3077</v>
      </c>
      <c r="D40" s="48">
        <v>1079</v>
      </c>
      <c r="E40" s="49">
        <f>uptake_in_those_aged_70_by_ccg1110[[#This Row],[Number of adults turning 66 vaccinated with dose 1]]/uptake_in_those_aged_70_by_ccg1110[[#This Row],[Number of adults turning 66]]*100</f>
        <v>35.06662333441664</v>
      </c>
      <c r="F40" s="48">
        <v>550</v>
      </c>
      <c r="G40" s="49">
        <f>uptake_in_those_aged_70_by_ccg1110[[#This Row],[Number of adults turning 66 vaccinated with dose 2]]/uptake_in_those_aged_70_by_ccg1110[[#This Row],[Number of adults turning 66]]*100</f>
        <v>17.874553136171595</v>
      </c>
      <c r="H40" s="32"/>
      <c r="I40" s="33"/>
      <c r="J40" s="33"/>
      <c r="L40" s="33"/>
      <c r="M40" s="33"/>
      <c r="O40" s="33"/>
      <c r="P40" s="33"/>
      <c r="R40" s="33"/>
      <c r="S40" s="33"/>
      <c r="U40" s="33"/>
      <c r="V40" s="33"/>
      <c r="X40" s="33"/>
      <c r="Y40" s="33"/>
      <c r="AA40" s="33"/>
      <c r="AB40" s="33"/>
      <c r="AD40" s="33"/>
      <c r="AE40" s="33"/>
    </row>
    <row r="41" spans="1:31" x14ac:dyDescent="0.35">
      <c r="A41" s="29" t="s">
        <v>110</v>
      </c>
      <c r="B41" s="29" t="s">
        <v>111</v>
      </c>
      <c r="C41" s="48">
        <v>5913</v>
      </c>
      <c r="D41" s="48">
        <v>2267</v>
      </c>
      <c r="E41" s="49">
        <f>uptake_in_those_aged_70_by_ccg1110[[#This Row],[Number of adults turning 66 vaccinated with dose 1]]/uptake_in_those_aged_70_by_ccg1110[[#This Row],[Number of adults turning 66]]*100</f>
        <v>38.339252494503633</v>
      </c>
      <c r="F41" s="48">
        <v>1213</v>
      </c>
      <c r="G41" s="49">
        <f>uptake_in_those_aged_70_by_ccg1110[[#This Row],[Number of adults turning 66 vaccinated with dose 2]]/uptake_in_those_aged_70_by_ccg1110[[#This Row],[Number of adults turning 66]]*100</f>
        <v>20.514121427363435</v>
      </c>
      <c r="H41" s="32"/>
      <c r="I41" s="33"/>
      <c r="J41" s="33"/>
      <c r="L41" s="33"/>
      <c r="M41" s="33"/>
      <c r="O41" s="33"/>
      <c r="P41" s="33"/>
      <c r="R41" s="33"/>
      <c r="S41" s="33"/>
      <c r="U41" s="33"/>
      <c r="V41" s="33"/>
      <c r="X41" s="33"/>
      <c r="Y41" s="33"/>
      <c r="AA41" s="33"/>
      <c r="AB41" s="33"/>
      <c r="AD41" s="33"/>
      <c r="AE41" s="33"/>
    </row>
    <row r="42" spans="1:31" x14ac:dyDescent="0.35">
      <c r="A42" s="29" t="s">
        <v>112</v>
      </c>
      <c r="B42" s="29" t="s">
        <v>113</v>
      </c>
      <c r="C42" s="48">
        <v>4349</v>
      </c>
      <c r="D42" s="48">
        <v>1897</v>
      </c>
      <c r="E42" s="49">
        <f>uptake_in_those_aged_70_by_ccg1110[[#This Row],[Number of adults turning 66 vaccinated with dose 1]]/uptake_in_those_aged_70_by_ccg1110[[#This Row],[Number of adults turning 66]]*100</f>
        <v>43.619222809841339</v>
      </c>
      <c r="F42" s="48">
        <v>1035</v>
      </c>
      <c r="G42" s="49">
        <f>uptake_in_those_aged_70_by_ccg1110[[#This Row],[Number of adults turning 66 vaccinated with dose 2]]/uptake_in_those_aged_70_by_ccg1110[[#This Row],[Number of adults turning 66]]*100</f>
        <v>23.798574384916073</v>
      </c>
      <c r="H42" s="32"/>
      <c r="I42" s="33"/>
      <c r="J42" s="33"/>
      <c r="L42" s="33"/>
      <c r="M42" s="33"/>
      <c r="O42" s="33"/>
      <c r="P42" s="33"/>
      <c r="R42" s="33"/>
      <c r="S42" s="33"/>
      <c r="U42" s="33"/>
      <c r="V42" s="33"/>
      <c r="X42" s="33"/>
      <c r="Y42" s="33"/>
      <c r="AA42" s="33"/>
      <c r="AB42" s="33"/>
      <c r="AD42" s="33"/>
      <c r="AE42" s="33"/>
    </row>
    <row r="43" spans="1:31" x14ac:dyDescent="0.35">
      <c r="A43" s="29" t="s">
        <v>114</v>
      </c>
      <c r="B43" s="29" t="s">
        <v>115</v>
      </c>
      <c r="C43" s="48">
        <v>4538</v>
      </c>
      <c r="D43" s="48">
        <v>1706</v>
      </c>
      <c r="E43" s="49">
        <f>uptake_in_those_aged_70_by_ccg1110[[#This Row],[Number of adults turning 66 vaccinated with dose 1]]/uptake_in_those_aged_70_by_ccg1110[[#This Row],[Number of adults turning 66]]*100</f>
        <v>37.5936535918907</v>
      </c>
      <c r="F43" s="48">
        <v>894</v>
      </c>
      <c r="G43" s="49">
        <f>uptake_in_those_aged_70_by_ccg1110[[#This Row],[Number of adults turning 66 vaccinated with dose 2]]/uptake_in_those_aged_70_by_ccg1110[[#This Row],[Number of adults turning 66]]*100</f>
        <v>19.700308505949756</v>
      </c>
      <c r="H43" s="32"/>
      <c r="I43" s="33"/>
      <c r="J43" s="33"/>
      <c r="L43" s="33"/>
      <c r="M43" s="33"/>
      <c r="O43" s="33"/>
      <c r="P43" s="33"/>
      <c r="R43" s="33"/>
      <c r="S43" s="33"/>
      <c r="U43" s="33"/>
      <c r="V43" s="33"/>
      <c r="X43" s="33"/>
      <c r="Y43" s="33"/>
      <c r="AA43" s="33"/>
      <c r="AB43" s="33"/>
      <c r="AD43" s="33"/>
      <c r="AE43" s="33"/>
    </row>
    <row r="44" spans="1:31" x14ac:dyDescent="0.35">
      <c r="A44" s="29" t="s">
        <v>116</v>
      </c>
      <c r="B44" s="29" t="s">
        <v>117</v>
      </c>
      <c r="C44" s="48">
        <v>4467</v>
      </c>
      <c r="D44" s="48">
        <v>1437</v>
      </c>
      <c r="E44" s="49">
        <f>uptake_in_those_aged_70_by_ccg1110[[#This Row],[Number of adults turning 66 vaccinated with dose 1]]/uptake_in_those_aged_70_by_ccg1110[[#This Row],[Number of adults turning 66]]*100</f>
        <v>32.169241101410343</v>
      </c>
      <c r="F44" s="48">
        <v>652</v>
      </c>
      <c r="G44" s="49">
        <f>uptake_in_those_aged_70_by_ccg1110[[#This Row],[Number of adults turning 66 vaccinated with dose 2]]/uptake_in_those_aged_70_by_ccg1110[[#This Row],[Number of adults turning 66]]*100</f>
        <v>14.595925677188271</v>
      </c>
      <c r="H44" s="32"/>
      <c r="I44" s="33"/>
      <c r="J44" s="33"/>
      <c r="L44" s="33"/>
      <c r="M44" s="33"/>
      <c r="O44" s="33"/>
      <c r="P44" s="33"/>
      <c r="R44" s="33"/>
      <c r="S44" s="33"/>
      <c r="U44" s="33"/>
      <c r="V44" s="33"/>
      <c r="X44" s="33"/>
      <c r="Y44" s="33"/>
      <c r="AA44" s="33"/>
      <c r="AB44" s="33"/>
      <c r="AD44" s="33"/>
      <c r="AE44" s="33"/>
    </row>
    <row r="45" spans="1:31" x14ac:dyDescent="0.35">
      <c r="A45" s="29" t="s">
        <v>118</v>
      </c>
      <c r="B45" s="29" t="s">
        <v>119</v>
      </c>
      <c r="C45" s="48">
        <v>3677</v>
      </c>
      <c r="D45" s="48">
        <v>842</v>
      </c>
      <c r="E45" s="49">
        <f>uptake_in_those_aged_70_by_ccg1110[[#This Row],[Number of adults turning 66 vaccinated with dose 1]]/uptake_in_those_aged_70_by_ccg1110[[#This Row],[Number of adults turning 66]]*100</f>
        <v>22.89910252923579</v>
      </c>
      <c r="F45" s="48">
        <v>410</v>
      </c>
      <c r="G45" s="49">
        <f>uptake_in_those_aged_70_by_ccg1110[[#This Row],[Number of adults turning 66 vaccinated with dose 2]]/uptake_in_those_aged_70_by_ccg1110[[#This Row],[Number of adults turning 66]]*100</f>
        <v>11.150394343214577</v>
      </c>
      <c r="H45" s="32"/>
      <c r="I45" s="33"/>
      <c r="J45" s="33"/>
      <c r="L45" s="33"/>
      <c r="M45" s="33"/>
      <c r="O45" s="33"/>
      <c r="P45" s="33"/>
      <c r="R45" s="33"/>
      <c r="S45" s="33"/>
      <c r="U45" s="33"/>
      <c r="V45" s="33"/>
      <c r="X45" s="33"/>
      <c r="Y45" s="33"/>
      <c r="AA45" s="33"/>
      <c r="AB45" s="33"/>
      <c r="AD45" s="33"/>
      <c r="AE45" s="33"/>
    </row>
    <row r="46" spans="1:31" x14ac:dyDescent="0.35">
      <c r="A46" s="29" t="s">
        <v>120</v>
      </c>
      <c r="B46" s="29" t="s">
        <v>121</v>
      </c>
      <c r="C46" s="48">
        <v>4823</v>
      </c>
      <c r="D46" s="48">
        <v>2092</v>
      </c>
      <c r="E46" s="49">
        <f>uptake_in_those_aged_70_by_ccg1110[[#This Row],[Number of adults turning 66 vaccinated with dose 1]]/uptake_in_those_aged_70_by_ccg1110[[#This Row],[Number of adults turning 66]]*100</f>
        <v>43.375492432096209</v>
      </c>
      <c r="F46" s="48">
        <v>1038</v>
      </c>
      <c r="G46" s="49">
        <f>uptake_in_those_aged_70_by_ccg1110[[#This Row],[Number of adults turning 66 vaccinated with dose 2]]/uptake_in_those_aged_70_by_ccg1110[[#This Row],[Number of adults turning 66]]*100</f>
        <v>21.52187435206303</v>
      </c>
      <c r="H46" s="32"/>
      <c r="I46" s="33"/>
      <c r="J46" s="33"/>
      <c r="L46" s="33"/>
      <c r="M46" s="33"/>
      <c r="O46" s="33"/>
      <c r="P46" s="33"/>
      <c r="R46" s="33"/>
      <c r="S46" s="33"/>
      <c r="U46" s="33"/>
      <c r="V46" s="33"/>
      <c r="X46" s="33"/>
      <c r="Y46" s="33"/>
      <c r="AA46" s="33"/>
      <c r="AB46" s="33"/>
      <c r="AD46" s="33"/>
      <c r="AE46" s="33"/>
    </row>
    <row r="47" spans="1:31" x14ac:dyDescent="0.35">
      <c r="A47" s="29" t="s">
        <v>122</v>
      </c>
      <c r="B47" s="29" t="s">
        <v>123</v>
      </c>
      <c r="C47" s="48">
        <v>1701</v>
      </c>
      <c r="D47" s="48">
        <v>559</v>
      </c>
      <c r="E47" s="49">
        <f>uptake_in_those_aged_70_by_ccg1110[[#This Row],[Number of adults turning 66 vaccinated with dose 1]]/uptake_in_those_aged_70_by_ccg1110[[#This Row],[Number of adults turning 66]]*100</f>
        <v>32.863021751910644</v>
      </c>
      <c r="F47" s="48">
        <v>311</v>
      </c>
      <c r="G47" s="49">
        <f>uptake_in_those_aged_70_by_ccg1110[[#This Row],[Number of adults turning 66 vaccinated with dose 2]]/uptake_in_those_aged_70_by_ccg1110[[#This Row],[Number of adults turning 66]]*100</f>
        <v>18.283362727807173</v>
      </c>
      <c r="H47" s="32"/>
      <c r="I47" s="33"/>
      <c r="J47" s="33"/>
      <c r="L47" s="33"/>
      <c r="M47" s="33"/>
      <c r="O47" s="33"/>
      <c r="P47" s="33"/>
      <c r="R47" s="33"/>
      <c r="S47" s="33"/>
      <c r="U47" s="33"/>
      <c r="V47" s="33"/>
      <c r="X47" s="33"/>
      <c r="Y47" s="33"/>
      <c r="AA47" s="33"/>
      <c r="AB47" s="33"/>
      <c r="AD47" s="33"/>
      <c r="AE47" s="33"/>
    </row>
    <row r="48" spans="1:31" x14ac:dyDescent="0.35">
      <c r="A48" s="29" t="s">
        <v>124</v>
      </c>
      <c r="B48" s="29" t="s">
        <v>125</v>
      </c>
      <c r="C48" s="48">
        <v>1801</v>
      </c>
      <c r="D48" s="48">
        <v>828</v>
      </c>
      <c r="E48" s="49">
        <f>uptake_in_those_aged_70_by_ccg1110[[#This Row],[Number of adults turning 66 vaccinated with dose 1]]/uptake_in_those_aged_70_by_ccg1110[[#This Row],[Number of adults turning 66]]*100</f>
        <v>45.974458634092166</v>
      </c>
      <c r="F48" s="48">
        <v>487</v>
      </c>
      <c r="G48" s="49">
        <f>uptake_in_those_aged_70_by_ccg1110[[#This Row],[Number of adults turning 66 vaccinated with dose 2]]/uptake_in_those_aged_70_by_ccg1110[[#This Row],[Number of adults turning 66]]*100</f>
        <v>27.040533037201552</v>
      </c>
      <c r="H48" s="32"/>
      <c r="I48" s="33"/>
      <c r="J48" s="33"/>
      <c r="L48" s="33"/>
      <c r="M48" s="33"/>
      <c r="O48" s="33"/>
      <c r="P48" s="33"/>
      <c r="R48" s="33"/>
      <c r="S48" s="33"/>
      <c r="U48" s="33"/>
      <c r="V48" s="33"/>
      <c r="X48" s="33"/>
      <c r="Y48" s="33"/>
      <c r="AA48" s="33"/>
      <c r="AB48" s="33"/>
      <c r="AD48" s="33"/>
      <c r="AE48" s="33"/>
    </row>
    <row r="49" spans="1:31" x14ac:dyDescent="0.35">
      <c r="A49" s="29" t="s">
        <v>126</v>
      </c>
      <c r="B49" s="29" t="s">
        <v>127</v>
      </c>
      <c r="C49" s="48">
        <v>2775</v>
      </c>
      <c r="D49" s="48">
        <v>1121</v>
      </c>
      <c r="E49" s="49">
        <f>uptake_in_those_aged_70_by_ccg1110[[#This Row],[Number of adults turning 66 vaccinated with dose 1]]/uptake_in_those_aged_70_by_ccg1110[[#This Row],[Number of adults turning 66]]*100</f>
        <v>40.396396396396398</v>
      </c>
      <c r="F49" s="48">
        <v>618</v>
      </c>
      <c r="G49" s="49">
        <f>uptake_in_those_aged_70_by_ccg1110[[#This Row],[Number of adults turning 66 vaccinated with dose 2]]/uptake_in_those_aged_70_by_ccg1110[[#This Row],[Number of adults turning 66]]*100</f>
        <v>22.27027027027027</v>
      </c>
      <c r="H49" s="32"/>
      <c r="I49" s="33"/>
      <c r="J49" s="33"/>
      <c r="L49" s="33"/>
      <c r="M49" s="33"/>
      <c r="O49" s="33"/>
      <c r="P49" s="33"/>
      <c r="R49" s="33"/>
      <c r="S49" s="33"/>
      <c r="U49" s="33"/>
      <c r="V49" s="33"/>
      <c r="X49" s="33"/>
      <c r="Y49" s="33"/>
      <c r="AA49" s="33"/>
      <c r="AB49" s="33"/>
      <c r="AD49" s="33"/>
      <c r="AE49" s="33"/>
    </row>
    <row r="50" spans="1:31" x14ac:dyDescent="0.35">
      <c r="A50" s="29" t="s">
        <v>128</v>
      </c>
      <c r="B50" s="29" t="s">
        <v>129</v>
      </c>
      <c r="C50" s="48">
        <v>2604</v>
      </c>
      <c r="D50" s="48">
        <v>1031</v>
      </c>
      <c r="E50" s="49">
        <f>uptake_in_those_aged_70_by_ccg1110[[#This Row],[Number of adults turning 66 vaccinated with dose 1]]/uptake_in_those_aged_70_by_ccg1110[[#This Row],[Number of adults turning 66]]*100</f>
        <v>39.592933947772657</v>
      </c>
      <c r="F50" s="48">
        <v>632</v>
      </c>
      <c r="G50" s="49">
        <f>uptake_in_those_aged_70_by_ccg1110[[#This Row],[Number of adults turning 66 vaccinated with dose 2]]/uptake_in_those_aged_70_by_ccg1110[[#This Row],[Number of adults turning 66]]*100</f>
        <v>24.270353302611365</v>
      </c>
      <c r="H50" s="32"/>
      <c r="I50" s="33"/>
      <c r="J50" s="33"/>
      <c r="L50" s="33"/>
      <c r="M50" s="33"/>
      <c r="O50" s="33"/>
      <c r="P50" s="33"/>
      <c r="R50" s="33"/>
      <c r="S50" s="33"/>
      <c r="U50" s="33"/>
      <c r="V50" s="33"/>
      <c r="X50" s="33"/>
      <c r="Y50" s="33"/>
      <c r="AA50" s="33"/>
      <c r="AB50" s="33"/>
      <c r="AD50" s="33"/>
      <c r="AE50" s="33"/>
    </row>
    <row r="51" spans="1:31" x14ac:dyDescent="0.35">
      <c r="A51" s="29" t="s">
        <v>130</v>
      </c>
      <c r="B51" s="29" t="s">
        <v>131</v>
      </c>
      <c r="C51" s="48">
        <v>1949</v>
      </c>
      <c r="D51" s="48">
        <v>741</v>
      </c>
      <c r="E51" s="49">
        <f>uptake_in_those_aged_70_by_ccg1110[[#This Row],[Number of adults turning 66 vaccinated with dose 1]]/uptake_in_those_aged_70_by_ccg1110[[#This Row],[Number of adults turning 66]]*100</f>
        <v>38.019497178040019</v>
      </c>
      <c r="F51" s="48">
        <v>391</v>
      </c>
      <c r="G51" s="49">
        <f>uptake_in_those_aged_70_by_ccg1110[[#This Row],[Number of adults turning 66 vaccinated with dose 2]]/uptake_in_those_aged_70_by_ccg1110[[#This Row],[Number of adults turning 66]]*100</f>
        <v>20.061570035915853</v>
      </c>
      <c r="H51" s="32"/>
      <c r="I51" s="33"/>
      <c r="J51" s="33"/>
      <c r="L51" s="33"/>
      <c r="M51" s="33"/>
      <c r="O51" s="33"/>
      <c r="P51" s="33"/>
      <c r="R51" s="33"/>
      <c r="S51" s="33"/>
      <c r="U51" s="33"/>
      <c r="V51" s="33"/>
      <c r="X51" s="33"/>
      <c r="Y51" s="33"/>
      <c r="AA51" s="33"/>
      <c r="AB51" s="33"/>
      <c r="AD51" s="33"/>
      <c r="AE51" s="33"/>
    </row>
    <row r="52" spans="1:31" x14ac:dyDescent="0.35">
      <c r="A52" s="29" t="s">
        <v>132</v>
      </c>
      <c r="B52" s="29" t="s">
        <v>133</v>
      </c>
      <c r="C52" s="48">
        <v>3031</v>
      </c>
      <c r="D52" s="48">
        <v>1086</v>
      </c>
      <c r="E52" s="49">
        <f>uptake_in_those_aged_70_by_ccg1110[[#This Row],[Number of adults turning 66 vaccinated with dose 1]]/uptake_in_those_aged_70_by_ccg1110[[#This Row],[Number of adults turning 66]]*100</f>
        <v>35.829759155394257</v>
      </c>
      <c r="F52" s="48">
        <v>491</v>
      </c>
      <c r="G52" s="49">
        <f>uptake_in_those_aged_70_by_ccg1110[[#This Row],[Number of adults turning 66 vaccinated with dose 2]]/uptake_in_those_aged_70_by_ccg1110[[#This Row],[Number of adults turning 66]]*100</f>
        <v>16.199274166941606</v>
      </c>
      <c r="H52" s="32"/>
      <c r="I52" s="33"/>
      <c r="J52" s="33"/>
      <c r="L52" s="33"/>
      <c r="M52" s="33"/>
      <c r="O52" s="33"/>
      <c r="P52" s="33"/>
      <c r="R52" s="33"/>
      <c r="S52" s="33"/>
      <c r="U52" s="33"/>
      <c r="V52" s="33"/>
      <c r="X52" s="33"/>
      <c r="Y52" s="33"/>
      <c r="AA52" s="33"/>
      <c r="AB52" s="33"/>
      <c r="AD52" s="33"/>
      <c r="AE52" s="33"/>
    </row>
    <row r="53" spans="1:31" x14ac:dyDescent="0.35">
      <c r="A53" s="29" t="s">
        <v>134</v>
      </c>
      <c r="B53" s="29" t="s">
        <v>135</v>
      </c>
      <c r="C53" s="48">
        <v>9964</v>
      </c>
      <c r="D53" s="48">
        <v>3989</v>
      </c>
      <c r="E53" s="49">
        <f>uptake_in_those_aged_70_by_ccg1110[[#This Row],[Number of adults turning 66 vaccinated with dose 1]]/uptake_in_those_aged_70_by_ccg1110[[#This Row],[Number of adults turning 66]]*100</f>
        <v>40.034122842232037</v>
      </c>
      <c r="F53" s="48">
        <v>2143</v>
      </c>
      <c r="G53" s="49">
        <f>uptake_in_those_aged_70_by_ccg1110[[#This Row],[Number of adults turning 66 vaccinated with dose 2]]/uptake_in_those_aged_70_by_ccg1110[[#This Row],[Number of adults turning 66]]*100</f>
        <v>21.507426736250501</v>
      </c>
      <c r="H53" s="32"/>
      <c r="I53" s="33"/>
      <c r="J53" s="33"/>
      <c r="L53" s="33"/>
      <c r="M53" s="33"/>
      <c r="O53" s="33"/>
      <c r="P53" s="33"/>
      <c r="R53" s="33"/>
      <c r="S53" s="33"/>
      <c r="U53" s="33"/>
      <c r="V53" s="33"/>
      <c r="X53" s="33"/>
      <c r="Y53" s="33"/>
      <c r="AA53" s="33"/>
      <c r="AB53" s="33"/>
      <c r="AD53" s="33"/>
      <c r="AE53" s="33"/>
    </row>
    <row r="54" spans="1:31" x14ac:dyDescent="0.35">
      <c r="A54" s="29" t="s">
        <v>136</v>
      </c>
      <c r="B54" s="29" t="s">
        <v>137</v>
      </c>
      <c r="C54" s="48">
        <v>6553</v>
      </c>
      <c r="D54" s="48">
        <v>2445</v>
      </c>
      <c r="E54" s="49">
        <f>uptake_in_those_aged_70_by_ccg1110[[#This Row],[Number of adults turning 66 vaccinated with dose 1]]/uptake_in_those_aged_70_by_ccg1110[[#This Row],[Number of adults turning 66]]*100</f>
        <v>37.311155196093395</v>
      </c>
      <c r="F54" s="48">
        <v>1334</v>
      </c>
      <c r="G54" s="49">
        <f>uptake_in_those_aged_70_by_ccg1110[[#This Row],[Number of adults turning 66 vaccinated with dose 2]]/uptake_in_those_aged_70_by_ccg1110[[#This Row],[Number of adults turning 66]]*100</f>
        <v>20.357088356477949</v>
      </c>
      <c r="H54" s="32"/>
      <c r="I54" s="33"/>
      <c r="J54" s="33"/>
      <c r="L54" s="33"/>
      <c r="M54" s="33"/>
      <c r="O54" s="33"/>
      <c r="P54" s="33"/>
      <c r="R54" s="33"/>
      <c r="S54" s="33"/>
      <c r="U54" s="33"/>
      <c r="V54" s="33"/>
      <c r="X54" s="33"/>
      <c r="Y54" s="33"/>
      <c r="AA54" s="33"/>
      <c r="AB54" s="33"/>
      <c r="AD54" s="33"/>
      <c r="AE54" s="33"/>
    </row>
    <row r="55" spans="1:31" x14ac:dyDescent="0.35">
      <c r="A55" s="29" t="s">
        <v>138</v>
      </c>
      <c r="B55" s="29" t="s">
        <v>139</v>
      </c>
      <c r="C55" s="48">
        <v>5350</v>
      </c>
      <c r="D55" s="48">
        <v>2679</v>
      </c>
      <c r="E55" s="49">
        <f>uptake_in_those_aged_70_by_ccg1110[[#This Row],[Number of adults turning 66 vaccinated with dose 1]]/uptake_in_those_aged_70_by_ccg1110[[#This Row],[Number of adults turning 66]]*100</f>
        <v>50.074766355140184</v>
      </c>
      <c r="F55" s="48">
        <v>1681</v>
      </c>
      <c r="G55" s="49">
        <f>uptake_in_those_aged_70_by_ccg1110[[#This Row],[Number of adults turning 66 vaccinated with dose 2]]/uptake_in_those_aged_70_by_ccg1110[[#This Row],[Number of adults turning 66]]*100</f>
        <v>31.420560747663551</v>
      </c>
      <c r="H55" s="32"/>
      <c r="I55" s="33"/>
      <c r="J55" s="33"/>
      <c r="L55" s="33"/>
      <c r="M55" s="33"/>
      <c r="O55" s="33"/>
      <c r="P55" s="33"/>
      <c r="R55" s="33"/>
      <c r="S55" s="33"/>
      <c r="U55" s="33"/>
      <c r="V55" s="33"/>
      <c r="X55" s="33"/>
      <c r="Y55" s="33"/>
      <c r="AA55" s="33"/>
      <c r="AB55" s="33"/>
      <c r="AD55" s="33"/>
      <c r="AE55" s="33"/>
    </row>
    <row r="56" spans="1:31" x14ac:dyDescent="0.35">
      <c r="A56" s="29" t="s">
        <v>140</v>
      </c>
      <c r="B56" s="29" t="s">
        <v>141</v>
      </c>
      <c r="C56" s="48">
        <v>6781</v>
      </c>
      <c r="D56" s="48">
        <v>2850</v>
      </c>
      <c r="E56" s="49">
        <f>uptake_in_those_aged_70_by_ccg1110[[#This Row],[Number of adults turning 66 vaccinated with dose 1]]/uptake_in_those_aged_70_by_ccg1110[[#This Row],[Number of adults turning 66]]*100</f>
        <v>42.029199233151452</v>
      </c>
      <c r="F56" s="48">
        <v>1632</v>
      </c>
      <c r="G56" s="49">
        <f>uptake_in_those_aged_70_by_ccg1110[[#This Row],[Number of adults turning 66 vaccinated with dose 2]]/uptake_in_those_aged_70_by_ccg1110[[#This Row],[Number of adults turning 66]]*100</f>
        <v>24.067246718773042</v>
      </c>
      <c r="H56" s="32"/>
      <c r="I56" s="33"/>
      <c r="J56" s="33"/>
      <c r="L56" s="33"/>
      <c r="M56" s="33"/>
      <c r="O56" s="33"/>
      <c r="P56" s="33"/>
      <c r="R56" s="33"/>
      <c r="S56" s="33"/>
      <c r="U56" s="33"/>
      <c r="V56" s="33"/>
      <c r="X56" s="33"/>
      <c r="Y56" s="33"/>
      <c r="AA56" s="33"/>
      <c r="AB56" s="33"/>
      <c r="AD56" s="33"/>
      <c r="AE56" s="33"/>
    </row>
    <row r="57" spans="1:31" x14ac:dyDescent="0.35">
      <c r="A57" s="29" t="s">
        <v>142</v>
      </c>
      <c r="B57" s="29" t="s">
        <v>143</v>
      </c>
      <c r="C57" s="48">
        <v>4645</v>
      </c>
      <c r="D57" s="48">
        <v>1567</v>
      </c>
      <c r="E57" s="49">
        <f>uptake_in_those_aged_70_by_ccg1110[[#This Row],[Number of adults turning 66 vaccinated with dose 1]]/uptake_in_those_aged_70_by_ccg1110[[#This Row],[Number of adults turning 66]]*100</f>
        <v>33.735199138858988</v>
      </c>
      <c r="F57" s="48">
        <v>650</v>
      </c>
      <c r="G57" s="49">
        <f>uptake_in_those_aged_70_by_ccg1110[[#This Row],[Number of adults turning 66 vaccinated with dose 2]]/uptake_in_those_aged_70_by_ccg1110[[#This Row],[Number of adults turning 66]]*100</f>
        <v>13.993541442411194</v>
      </c>
      <c r="H57" s="32"/>
      <c r="I57" s="33"/>
      <c r="J57" s="33"/>
      <c r="L57" s="33"/>
      <c r="M57" s="33"/>
      <c r="O57" s="33"/>
      <c r="P57" s="33"/>
      <c r="R57" s="33"/>
      <c r="S57" s="33"/>
      <c r="U57" s="33"/>
      <c r="V57" s="33"/>
      <c r="X57" s="33"/>
      <c r="Y57" s="33"/>
      <c r="AA57" s="33"/>
      <c r="AB57" s="33"/>
      <c r="AD57" s="33"/>
      <c r="AE57" s="33"/>
    </row>
    <row r="58" spans="1:31" x14ac:dyDescent="0.35">
      <c r="A58" s="29" t="s">
        <v>144</v>
      </c>
      <c r="B58" s="29" t="s">
        <v>145</v>
      </c>
      <c r="C58" s="48">
        <v>4420</v>
      </c>
      <c r="D58" s="48">
        <v>1899</v>
      </c>
      <c r="E58" s="49">
        <f>uptake_in_those_aged_70_by_ccg1110[[#This Row],[Number of adults turning 66 vaccinated with dose 1]]/uptake_in_those_aged_70_by_ccg1110[[#This Row],[Number of adults turning 66]]*100</f>
        <v>42.963800904977376</v>
      </c>
      <c r="F58" s="48">
        <v>1038</v>
      </c>
      <c r="G58" s="49">
        <f>uptake_in_those_aged_70_by_ccg1110[[#This Row],[Number of adults turning 66 vaccinated with dose 2]]/uptake_in_those_aged_70_by_ccg1110[[#This Row],[Number of adults turning 66]]*100</f>
        <v>23.4841628959276</v>
      </c>
      <c r="H58" s="32"/>
      <c r="I58" s="33"/>
      <c r="J58" s="33"/>
      <c r="L58" s="33"/>
      <c r="M58" s="33"/>
      <c r="O58" s="33"/>
      <c r="P58" s="33"/>
      <c r="R58" s="33"/>
      <c r="S58" s="33"/>
      <c r="U58" s="33"/>
      <c r="V58" s="33"/>
      <c r="X58" s="33"/>
      <c r="Y58" s="33"/>
      <c r="AA58" s="33"/>
      <c r="AB58" s="33"/>
      <c r="AD58" s="33"/>
      <c r="AE58" s="33"/>
    </row>
    <row r="59" spans="1:31" x14ac:dyDescent="0.35">
      <c r="A59" s="29" t="s">
        <v>146</v>
      </c>
      <c r="B59" s="29" t="s">
        <v>147</v>
      </c>
      <c r="C59" s="48">
        <v>1579</v>
      </c>
      <c r="D59" s="48">
        <v>453</v>
      </c>
      <c r="E59" s="49">
        <f>uptake_in_those_aged_70_by_ccg1110[[#This Row],[Number of adults turning 66 vaccinated with dose 1]]/uptake_in_those_aged_70_by_ccg1110[[#This Row],[Number of adults turning 66]]*100</f>
        <v>28.689043698543383</v>
      </c>
      <c r="F59" s="48">
        <v>153</v>
      </c>
      <c r="G59" s="49">
        <f>uptake_in_those_aged_70_by_ccg1110[[#This Row],[Number of adults turning 66 vaccinated with dose 2]]/uptake_in_those_aged_70_by_ccg1110[[#This Row],[Number of adults turning 66]]*100</f>
        <v>9.6896770107663084</v>
      </c>
      <c r="H59" s="32"/>
      <c r="I59" s="33"/>
      <c r="J59" s="33"/>
      <c r="L59" s="33"/>
      <c r="M59" s="33"/>
      <c r="O59" s="33"/>
      <c r="P59" s="33"/>
      <c r="R59" s="33"/>
      <c r="S59" s="33"/>
      <c r="U59" s="33"/>
      <c r="V59" s="33"/>
      <c r="X59" s="33"/>
      <c r="Y59" s="33"/>
      <c r="AA59" s="33"/>
      <c r="AB59" s="33"/>
      <c r="AD59" s="33"/>
      <c r="AE59" s="33"/>
    </row>
    <row r="60" spans="1:31" x14ac:dyDescent="0.35">
      <c r="A60" s="29" t="s">
        <v>148</v>
      </c>
      <c r="B60" s="29" t="s">
        <v>149</v>
      </c>
      <c r="C60" s="48">
        <v>3593</v>
      </c>
      <c r="D60" s="48">
        <v>1166</v>
      </c>
      <c r="E60" s="49">
        <f>uptake_in_those_aged_70_by_ccg1110[[#This Row],[Number of adults turning 66 vaccinated with dose 1]]/uptake_in_those_aged_70_by_ccg1110[[#This Row],[Number of adults turning 66]]*100</f>
        <v>32.451989980517673</v>
      </c>
      <c r="F60" s="48">
        <v>632</v>
      </c>
      <c r="G60" s="49">
        <f>uptake_in_those_aged_70_by_ccg1110[[#This Row],[Number of adults turning 66 vaccinated with dose 2]]/uptake_in_those_aged_70_by_ccg1110[[#This Row],[Number of adults turning 66]]*100</f>
        <v>17.589757862510435</v>
      </c>
      <c r="H60" s="32"/>
      <c r="I60" s="33"/>
      <c r="J60" s="33"/>
      <c r="L60" s="33"/>
      <c r="M60" s="33"/>
      <c r="O60" s="33"/>
      <c r="P60" s="33"/>
      <c r="R60" s="33"/>
      <c r="S60" s="33"/>
      <c r="U60" s="33"/>
      <c r="V60" s="33"/>
      <c r="X60" s="33"/>
      <c r="Y60" s="33"/>
      <c r="AA60" s="33"/>
      <c r="AB60" s="33"/>
      <c r="AD60" s="33"/>
      <c r="AE60" s="33"/>
    </row>
    <row r="61" spans="1:31" x14ac:dyDescent="0.35">
      <c r="A61" s="29" t="s">
        <v>150</v>
      </c>
      <c r="B61" s="29" t="s">
        <v>151</v>
      </c>
      <c r="C61" s="48">
        <v>3267</v>
      </c>
      <c r="D61" s="48">
        <v>1403</v>
      </c>
      <c r="E61" s="49">
        <f>uptake_in_those_aged_70_by_ccg1110[[#This Row],[Number of adults turning 66 vaccinated with dose 1]]/uptake_in_those_aged_70_by_ccg1110[[#This Row],[Number of adults turning 66]]*100</f>
        <v>42.944597490052033</v>
      </c>
      <c r="F61" s="48">
        <v>824</v>
      </c>
      <c r="G61" s="49">
        <f>uptake_in_those_aged_70_by_ccg1110[[#This Row],[Number of adults turning 66 vaccinated with dose 2]]/uptake_in_those_aged_70_by_ccg1110[[#This Row],[Number of adults turning 66]]*100</f>
        <v>25.221916131007038</v>
      </c>
      <c r="H61" s="32"/>
      <c r="I61" s="33"/>
      <c r="J61" s="33"/>
      <c r="L61" s="33"/>
      <c r="M61" s="33"/>
      <c r="O61" s="33"/>
      <c r="P61" s="33"/>
      <c r="R61" s="33"/>
      <c r="S61" s="33"/>
      <c r="U61" s="33"/>
      <c r="V61" s="33"/>
      <c r="X61" s="33"/>
      <c r="Y61" s="33"/>
      <c r="AA61" s="33"/>
      <c r="AB61" s="33"/>
      <c r="AD61" s="33"/>
      <c r="AE61" s="33"/>
    </row>
    <row r="62" spans="1:31" x14ac:dyDescent="0.35">
      <c r="A62" s="29" t="s">
        <v>152</v>
      </c>
      <c r="B62" s="29" t="s">
        <v>153</v>
      </c>
      <c r="C62" s="48">
        <v>2904</v>
      </c>
      <c r="D62" s="48">
        <v>1018</v>
      </c>
      <c r="E62" s="49">
        <f>uptake_in_those_aged_70_by_ccg1110[[#This Row],[Number of adults turning 66 vaccinated with dose 1]]/uptake_in_those_aged_70_by_ccg1110[[#This Row],[Number of adults turning 66]]*100</f>
        <v>35.055096418732781</v>
      </c>
      <c r="F62" s="48">
        <v>495</v>
      </c>
      <c r="G62" s="49">
        <f>uptake_in_those_aged_70_by_ccg1110[[#This Row],[Number of adults turning 66 vaccinated with dose 2]]/uptake_in_those_aged_70_by_ccg1110[[#This Row],[Number of adults turning 66]]*100</f>
        <v>17.045454545454543</v>
      </c>
      <c r="H62" s="32"/>
      <c r="I62" s="33"/>
      <c r="J62" s="33"/>
      <c r="L62" s="33"/>
      <c r="M62" s="33"/>
      <c r="O62" s="33"/>
      <c r="P62" s="33"/>
      <c r="R62" s="33"/>
      <c r="S62" s="33"/>
      <c r="U62" s="33"/>
      <c r="V62" s="33"/>
      <c r="X62" s="33"/>
      <c r="Y62" s="33"/>
      <c r="AA62" s="33"/>
      <c r="AB62" s="33"/>
      <c r="AD62" s="33"/>
      <c r="AE62" s="33"/>
    </row>
    <row r="63" spans="1:31" x14ac:dyDescent="0.35">
      <c r="A63" s="29" t="s">
        <v>154</v>
      </c>
      <c r="B63" s="29" t="s">
        <v>155</v>
      </c>
      <c r="C63" s="48">
        <v>7802</v>
      </c>
      <c r="D63" s="48">
        <v>3438</v>
      </c>
      <c r="E63" s="49">
        <f>uptake_in_those_aged_70_by_ccg1110[[#This Row],[Number of adults turning 66 vaccinated with dose 1]]/uptake_in_those_aged_70_by_ccg1110[[#This Row],[Number of adults turning 66]]*100</f>
        <v>44.065624198923352</v>
      </c>
      <c r="F63" s="48">
        <v>2050</v>
      </c>
      <c r="G63" s="49">
        <f>uptake_in_those_aged_70_by_ccg1110[[#This Row],[Number of adults turning 66 vaccinated with dose 2]]/uptake_in_those_aged_70_by_ccg1110[[#This Row],[Number of adults turning 66]]*100</f>
        <v>26.275314022045631</v>
      </c>
      <c r="H63" s="32"/>
      <c r="I63" s="33"/>
      <c r="J63" s="33"/>
      <c r="L63" s="33"/>
      <c r="M63" s="33"/>
      <c r="O63" s="33"/>
      <c r="P63" s="33"/>
      <c r="R63" s="33"/>
      <c r="S63" s="33"/>
      <c r="U63" s="33"/>
      <c r="V63" s="33"/>
      <c r="X63" s="33"/>
      <c r="Y63" s="33"/>
      <c r="AA63" s="33"/>
      <c r="AB63" s="33"/>
      <c r="AD63" s="33"/>
      <c r="AE63" s="33"/>
    </row>
    <row r="64" spans="1:31" x14ac:dyDescent="0.35">
      <c r="A64" s="29" t="s">
        <v>156</v>
      </c>
      <c r="B64" s="29" t="s">
        <v>157</v>
      </c>
      <c r="C64" s="48">
        <v>2251</v>
      </c>
      <c r="D64" s="48">
        <v>1068</v>
      </c>
      <c r="E64" s="49">
        <f>uptake_in_those_aged_70_by_ccg1110[[#This Row],[Number of adults turning 66 vaccinated with dose 1]]/uptake_in_those_aged_70_by_ccg1110[[#This Row],[Number of adults turning 66]]*100</f>
        <v>47.44557974233674</v>
      </c>
      <c r="F64" s="48">
        <v>693</v>
      </c>
      <c r="G64" s="49">
        <f>uptake_in_those_aged_70_by_ccg1110[[#This Row],[Number of adults turning 66 vaccinated with dose 2]]/uptake_in_those_aged_70_by_ccg1110[[#This Row],[Number of adults turning 66]]*100</f>
        <v>30.786317192358954</v>
      </c>
      <c r="H64" s="32"/>
      <c r="I64" s="33"/>
      <c r="J64" s="33"/>
      <c r="L64" s="33"/>
      <c r="M64" s="33"/>
      <c r="O64" s="33"/>
      <c r="P64" s="33"/>
      <c r="R64" s="33"/>
      <c r="S64" s="33"/>
      <c r="U64" s="33"/>
      <c r="V64" s="33"/>
      <c r="X64" s="33"/>
      <c r="Y64" s="33"/>
      <c r="AA64" s="33"/>
      <c r="AB64" s="33"/>
      <c r="AD64" s="33"/>
      <c r="AE64" s="33"/>
    </row>
    <row r="65" spans="1:31" x14ac:dyDescent="0.35">
      <c r="A65" s="29" t="s">
        <v>158</v>
      </c>
      <c r="B65" s="29" t="s">
        <v>159</v>
      </c>
      <c r="C65" s="48">
        <v>10909</v>
      </c>
      <c r="D65" s="48">
        <v>4623</v>
      </c>
      <c r="E65" s="49">
        <f>uptake_in_those_aged_70_by_ccg1110[[#This Row],[Number of adults turning 66 vaccinated with dose 1]]/uptake_in_those_aged_70_by_ccg1110[[#This Row],[Number of adults turning 66]]*100</f>
        <v>42.377853148776239</v>
      </c>
      <c r="F65" s="48">
        <v>2496</v>
      </c>
      <c r="G65" s="49">
        <f>uptake_in_those_aged_70_by_ccg1110[[#This Row],[Number of adults turning 66 vaccinated with dose 2]]/uptake_in_those_aged_70_by_ccg1110[[#This Row],[Number of adults turning 66]]*100</f>
        <v>22.880190668255569</v>
      </c>
      <c r="H65" s="32"/>
      <c r="I65" s="33"/>
      <c r="J65" s="33"/>
      <c r="L65" s="33"/>
      <c r="M65" s="33"/>
      <c r="O65" s="33"/>
      <c r="P65" s="33"/>
      <c r="R65" s="33"/>
      <c r="S65" s="33"/>
      <c r="U65" s="33"/>
      <c r="V65" s="33"/>
      <c r="X65" s="33"/>
      <c r="Y65" s="33"/>
      <c r="AA65" s="33"/>
      <c r="AB65" s="33"/>
      <c r="AD65" s="33"/>
      <c r="AE65" s="33"/>
    </row>
    <row r="66" spans="1:31" x14ac:dyDescent="0.35">
      <c r="A66" s="29" t="s">
        <v>160</v>
      </c>
      <c r="B66" s="29" t="s">
        <v>161</v>
      </c>
      <c r="C66" s="48">
        <v>8528</v>
      </c>
      <c r="D66" s="48">
        <v>3773</v>
      </c>
      <c r="E66" s="49">
        <f>uptake_in_those_aged_70_by_ccg1110[[#This Row],[Number of adults turning 66 vaccinated with dose 1]]/uptake_in_those_aged_70_by_ccg1110[[#This Row],[Number of adults turning 66]]*100</f>
        <v>44.242495309568483</v>
      </c>
      <c r="F66" s="48">
        <v>1977</v>
      </c>
      <c r="G66" s="49">
        <f>uptake_in_those_aged_70_by_ccg1110[[#This Row],[Number of adults turning 66 vaccinated with dose 2]]/uptake_in_those_aged_70_by_ccg1110[[#This Row],[Number of adults turning 66]]*100</f>
        <v>23.182457786116323</v>
      </c>
      <c r="H66" s="32"/>
      <c r="I66" s="33"/>
      <c r="J66" s="33"/>
      <c r="L66" s="33"/>
      <c r="M66" s="33"/>
      <c r="O66" s="33"/>
      <c r="P66" s="33"/>
      <c r="R66" s="33"/>
      <c r="S66" s="33"/>
      <c r="U66" s="33"/>
      <c r="V66" s="33"/>
      <c r="X66" s="33"/>
      <c r="Y66" s="33"/>
      <c r="AA66" s="33"/>
      <c r="AB66" s="33"/>
      <c r="AD66" s="33"/>
      <c r="AE66" s="33"/>
    </row>
    <row r="67" spans="1:31" x14ac:dyDescent="0.35">
      <c r="A67" s="29" t="s">
        <v>162</v>
      </c>
      <c r="B67" s="29" t="s">
        <v>163</v>
      </c>
      <c r="C67" s="48">
        <v>8301</v>
      </c>
      <c r="D67" s="48">
        <v>3059</v>
      </c>
      <c r="E67" s="49">
        <f>uptake_in_those_aged_70_by_ccg1110[[#This Row],[Number of adults turning 66 vaccinated with dose 1]]/uptake_in_those_aged_70_by_ccg1110[[#This Row],[Number of adults turning 66]]*100</f>
        <v>36.850981809420553</v>
      </c>
      <c r="F67" s="48">
        <v>1742</v>
      </c>
      <c r="G67" s="49">
        <f>uptake_in_those_aged_70_by_ccg1110[[#This Row],[Number of adults turning 66 vaccinated with dose 2]]/uptake_in_those_aged_70_by_ccg1110[[#This Row],[Number of adults turning 66]]*100</f>
        <v>20.985423442958677</v>
      </c>
      <c r="H67" s="32"/>
      <c r="I67" s="33"/>
      <c r="J67" s="33"/>
      <c r="L67" s="33"/>
      <c r="M67" s="33"/>
      <c r="O67" s="33"/>
      <c r="P67" s="33"/>
      <c r="R67" s="33"/>
      <c r="S67" s="33"/>
      <c r="U67" s="33"/>
      <c r="V67" s="33"/>
      <c r="X67" s="33"/>
      <c r="Y67" s="33"/>
      <c r="AA67" s="33"/>
      <c r="AB67" s="33"/>
      <c r="AD67" s="33"/>
      <c r="AE67" s="33"/>
    </row>
    <row r="68" spans="1:31" x14ac:dyDescent="0.35">
      <c r="A68" s="29" t="s">
        <v>164</v>
      </c>
      <c r="B68" s="29" t="s">
        <v>165</v>
      </c>
      <c r="C68" s="48">
        <v>8043</v>
      </c>
      <c r="D68" s="48">
        <v>3208</v>
      </c>
      <c r="E68" s="49">
        <f>uptake_in_those_aged_70_by_ccg1110[[#This Row],[Number of adults turning 66 vaccinated with dose 1]]/uptake_in_those_aged_70_by_ccg1110[[#This Row],[Number of adults turning 66]]*100</f>
        <v>39.88561482034067</v>
      </c>
      <c r="F68" s="48">
        <v>1828</v>
      </c>
      <c r="G68" s="49">
        <f>uptake_in_those_aged_70_by_ccg1110[[#This Row],[Number of adults turning 66 vaccinated with dose 2]]/uptake_in_those_aged_70_by_ccg1110[[#This Row],[Number of adults turning 66]]*100</f>
        <v>22.727837871441004</v>
      </c>
      <c r="H68" s="32"/>
      <c r="I68" s="33"/>
      <c r="J68" s="33"/>
      <c r="L68" s="33"/>
      <c r="M68" s="33"/>
      <c r="O68" s="33"/>
      <c r="P68" s="33"/>
      <c r="R68" s="33"/>
      <c r="S68" s="33"/>
      <c r="U68" s="33"/>
      <c r="V68" s="33"/>
      <c r="X68" s="33"/>
      <c r="Y68" s="33"/>
      <c r="AA68" s="33"/>
      <c r="AB68" s="33"/>
      <c r="AD68" s="33"/>
      <c r="AE68" s="33"/>
    </row>
    <row r="69" spans="1:31" x14ac:dyDescent="0.35">
      <c r="A69" s="29" t="s">
        <v>166</v>
      </c>
      <c r="B69" s="29" t="s">
        <v>167</v>
      </c>
      <c r="C69" s="48">
        <v>4401</v>
      </c>
      <c r="D69" s="48">
        <v>1658</v>
      </c>
      <c r="E69" s="49">
        <f>uptake_in_those_aged_70_by_ccg1110[[#This Row],[Number of adults turning 66 vaccinated with dose 1]]/uptake_in_those_aged_70_by_ccg1110[[#This Row],[Number of adults turning 66]]*100</f>
        <v>37.673256078164052</v>
      </c>
      <c r="F69" s="48">
        <v>860</v>
      </c>
      <c r="G69" s="49">
        <f>uptake_in_those_aged_70_by_ccg1110[[#This Row],[Number of adults turning 66 vaccinated with dose 2]]/uptake_in_those_aged_70_by_ccg1110[[#This Row],[Number of adults turning 66]]*100</f>
        <v>19.54101340604408</v>
      </c>
      <c r="H69" s="32"/>
      <c r="I69" s="33"/>
      <c r="J69" s="33"/>
      <c r="L69" s="33"/>
      <c r="M69" s="33"/>
      <c r="O69" s="33"/>
      <c r="P69" s="33"/>
      <c r="R69" s="33"/>
      <c r="S69" s="33"/>
      <c r="U69" s="33"/>
      <c r="V69" s="33"/>
      <c r="X69" s="33"/>
      <c r="Y69" s="33"/>
      <c r="AA69" s="33"/>
      <c r="AB69" s="33"/>
      <c r="AD69" s="33"/>
      <c r="AE69" s="33"/>
    </row>
    <row r="70" spans="1:31" x14ac:dyDescent="0.35">
      <c r="A70" s="29" t="s">
        <v>168</v>
      </c>
      <c r="B70" s="29" t="s">
        <v>169</v>
      </c>
      <c r="C70" s="48">
        <v>5616</v>
      </c>
      <c r="D70" s="48">
        <v>1930</v>
      </c>
      <c r="E70" s="49">
        <f>uptake_in_those_aged_70_by_ccg1110[[#This Row],[Number of adults turning 66 vaccinated with dose 1]]/uptake_in_those_aged_70_by_ccg1110[[#This Row],[Number of adults turning 66]]*100</f>
        <v>34.366096866096868</v>
      </c>
      <c r="F70" s="48">
        <v>1027</v>
      </c>
      <c r="G70" s="49">
        <f>uptake_in_those_aged_70_by_ccg1110[[#This Row],[Number of adults turning 66 vaccinated with dose 2]]/uptake_in_those_aged_70_by_ccg1110[[#This Row],[Number of adults turning 66]]*100</f>
        <v>18.287037037037038</v>
      </c>
      <c r="H70" s="32"/>
      <c r="I70" s="33"/>
      <c r="J70" s="33"/>
      <c r="L70" s="33"/>
      <c r="M70" s="33"/>
      <c r="O70" s="33"/>
      <c r="P70" s="33"/>
      <c r="R70" s="33"/>
      <c r="S70" s="33"/>
      <c r="U70" s="33"/>
      <c r="V70" s="33"/>
      <c r="X70" s="33"/>
      <c r="Y70" s="33"/>
      <c r="AA70" s="33"/>
      <c r="AB70" s="33"/>
      <c r="AD70" s="33"/>
      <c r="AE70" s="33"/>
    </row>
    <row r="71" spans="1:31" x14ac:dyDescent="0.35">
      <c r="A71" s="29" t="s">
        <v>170</v>
      </c>
      <c r="B71" s="29" t="s">
        <v>171</v>
      </c>
      <c r="C71" s="48">
        <v>4961</v>
      </c>
      <c r="D71" s="48">
        <v>1135</v>
      </c>
      <c r="E71" s="49">
        <f>uptake_in_those_aged_70_by_ccg1110[[#This Row],[Number of adults turning 66 vaccinated with dose 1]]/uptake_in_those_aged_70_by_ccg1110[[#This Row],[Number of adults turning 66]]*100</f>
        <v>22.878451925015117</v>
      </c>
      <c r="F71" s="48">
        <v>496</v>
      </c>
      <c r="G71" s="49">
        <f>uptake_in_those_aged_70_by_ccg1110[[#This Row],[Number of adults turning 66 vaccinated with dose 2]]/uptake_in_those_aged_70_by_ccg1110[[#This Row],[Number of adults turning 66]]*100</f>
        <v>9.9979842773634342</v>
      </c>
      <c r="H71" s="32"/>
      <c r="I71" s="33"/>
      <c r="J71" s="33"/>
      <c r="L71" s="33"/>
      <c r="M71" s="33"/>
      <c r="O71" s="33"/>
      <c r="P71" s="33"/>
      <c r="R71" s="33"/>
      <c r="S71" s="33"/>
      <c r="U71" s="33"/>
      <c r="V71" s="33"/>
      <c r="X71" s="33"/>
      <c r="Y71" s="33"/>
      <c r="AA71" s="33"/>
      <c r="AB71" s="33"/>
      <c r="AD71" s="33"/>
      <c r="AE71" s="33"/>
    </row>
    <row r="72" spans="1:31" x14ac:dyDescent="0.35">
      <c r="A72" s="29" t="s">
        <v>172</v>
      </c>
      <c r="B72" s="29" t="s">
        <v>173</v>
      </c>
      <c r="C72" s="48">
        <v>6272</v>
      </c>
      <c r="D72" s="48">
        <v>2392</v>
      </c>
      <c r="E72" s="49">
        <f>uptake_in_those_aged_70_by_ccg1110[[#This Row],[Number of adults turning 66 vaccinated with dose 1]]/uptake_in_those_aged_70_by_ccg1110[[#This Row],[Number of adults turning 66]]*100</f>
        <v>38.137755102040813</v>
      </c>
      <c r="F72" s="48">
        <v>1378</v>
      </c>
      <c r="G72" s="49">
        <f>uptake_in_those_aged_70_by_ccg1110[[#This Row],[Number of adults turning 66 vaccinated with dose 2]]/uptake_in_those_aged_70_by_ccg1110[[#This Row],[Number of adults turning 66]]*100</f>
        <v>21.970663265306122</v>
      </c>
      <c r="H72" s="32"/>
      <c r="I72" s="33"/>
      <c r="J72" s="33"/>
      <c r="L72" s="33"/>
      <c r="M72" s="33"/>
      <c r="O72" s="33"/>
      <c r="P72" s="33"/>
      <c r="R72" s="33"/>
      <c r="S72" s="33"/>
      <c r="U72" s="33"/>
      <c r="V72" s="33"/>
      <c r="X72" s="33"/>
      <c r="Y72" s="33"/>
      <c r="AA72" s="33"/>
      <c r="AB72" s="33"/>
      <c r="AD72" s="33"/>
      <c r="AE72" s="33"/>
    </row>
    <row r="73" spans="1:31" x14ac:dyDescent="0.35">
      <c r="A73" s="29" t="s">
        <v>174</v>
      </c>
      <c r="B73" s="29" t="s">
        <v>175</v>
      </c>
      <c r="C73" s="48">
        <v>5593</v>
      </c>
      <c r="D73" s="48">
        <v>2080</v>
      </c>
      <c r="E73" s="49">
        <f>uptake_in_those_aged_70_by_ccg1110[[#This Row],[Number of adults turning 66 vaccinated with dose 1]]/uptake_in_those_aged_70_by_ccg1110[[#This Row],[Number of adults turning 66]]*100</f>
        <v>37.189343822635436</v>
      </c>
      <c r="F73" s="48">
        <v>1230</v>
      </c>
      <c r="G73" s="49">
        <f>uptake_in_those_aged_70_by_ccg1110[[#This Row],[Number of adults turning 66 vaccinated with dose 2]]/uptake_in_those_aged_70_by_ccg1110[[#This Row],[Number of adults turning 66]]*100</f>
        <v>21.991775433577686</v>
      </c>
      <c r="H73" s="32"/>
      <c r="I73" s="33"/>
      <c r="J73" s="33"/>
      <c r="L73" s="33"/>
      <c r="M73" s="33"/>
      <c r="O73" s="33"/>
      <c r="P73" s="33"/>
      <c r="R73" s="33"/>
      <c r="S73" s="33"/>
      <c r="U73" s="33"/>
      <c r="V73" s="33"/>
      <c r="X73" s="33"/>
      <c r="Y73" s="33"/>
      <c r="AA73" s="33"/>
      <c r="AB73" s="33"/>
      <c r="AD73" s="33"/>
      <c r="AE73" s="33"/>
    </row>
    <row r="74" spans="1:31" x14ac:dyDescent="0.35">
      <c r="A74" s="29" t="s">
        <v>176</v>
      </c>
      <c r="B74" s="29" t="s">
        <v>177</v>
      </c>
      <c r="C74" s="48">
        <v>10018</v>
      </c>
      <c r="D74" s="48">
        <v>4046</v>
      </c>
      <c r="E74" s="49">
        <f>uptake_in_those_aged_70_by_ccg1110[[#This Row],[Number of adults turning 66 vaccinated with dose 1]]/uptake_in_those_aged_70_by_ccg1110[[#This Row],[Number of adults turning 66]]*100</f>
        <v>40.387302854861254</v>
      </c>
      <c r="F74" s="48">
        <v>2323</v>
      </c>
      <c r="G74" s="49">
        <f>uptake_in_those_aged_70_by_ccg1110[[#This Row],[Number of adults turning 66 vaccinated with dose 2]]/uptake_in_those_aged_70_by_ccg1110[[#This Row],[Number of adults turning 66]]*100</f>
        <v>23.188261129966062</v>
      </c>
      <c r="H74" s="32"/>
      <c r="I74" s="33"/>
      <c r="J74" s="33"/>
      <c r="L74" s="33"/>
      <c r="M74" s="33"/>
      <c r="O74" s="33"/>
      <c r="P74" s="33"/>
      <c r="R74" s="33"/>
      <c r="S74" s="33"/>
      <c r="U74" s="33"/>
      <c r="V74" s="33"/>
      <c r="X74" s="33"/>
      <c r="Y74" s="33"/>
      <c r="AA74" s="33"/>
      <c r="AB74" s="33"/>
      <c r="AD74" s="33"/>
      <c r="AE74" s="33"/>
    </row>
    <row r="75" spans="1:31" x14ac:dyDescent="0.35">
      <c r="A75" s="29" t="s">
        <v>178</v>
      </c>
      <c r="B75" s="29" t="s">
        <v>179</v>
      </c>
      <c r="C75" s="48">
        <v>13656</v>
      </c>
      <c r="D75" s="48">
        <v>3847</v>
      </c>
      <c r="E75" s="49">
        <f>uptake_in_those_aged_70_by_ccg1110[[#This Row],[Number of adults turning 66 vaccinated with dose 1]]/uptake_in_those_aged_70_by_ccg1110[[#This Row],[Number of adults turning 66]]*100</f>
        <v>28.170767428236669</v>
      </c>
      <c r="F75" s="48">
        <v>1739</v>
      </c>
      <c r="G75" s="49">
        <f>uptake_in_those_aged_70_by_ccg1110[[#This Row],[Number of adults turning 66 vaccinated with dose 2]]/uptake_in_those_aged_70_by_ccg1110[[#This Row],[Number of adults turning 66]]*100</f>
        <v>12.734329232571765</v>
      </c>
      <c r="H75" s="32"/>
      <c r="I75" s="33"/>
      <c r="J75" s="33"/>
      <c r="L75" s="33"/>
      <c r="M75" s="33"/>
      <c r="O75" s="33"/>
      <c r="P75" s="33"/>
      <c r="R75" s="33"/>
      <c r="S75" s="33"/>
      <c r="U75" s="33"/>
      <c r="V75" s="33"/>
      <c r="X75" s="33"/>
      <c r="Y75" s="33"/>
      <c r="AA75" s="33"/>
      <c r="AB75" s="33"/>
      <c r="AD75" s="33"/>
      <c r="AE75" s="33"/>
    </row>
    <row r="76" spans="1:31" x14ac:dyDescent="0.35">
      <c r="A76" s="29" t="s">
        <v>180</v>
      </c>
      <c r="B76" s="29" t="s">
        <v>181</v>
      </c>
      <c r="C76" s="48">
        <v>8337</v>
      </c>
      <c r="D76" s="48">
        <v>2866</v>
      </c>
      <c r="E76" s="49">
        <f>uptake_in_those_aged_70_by_ccg1110[[#This Row],[Number of adults turning 66 vaccinated with dose 1]]/uptake_in_those_aged_70_by_ccg1110[[#This Row],[Number of adults turning 66]]*100</f>
        <v>34.376874175362843</v>
      </c>
      <c r="F76" s="48">
        <v>1128</v>
      </c>
      <c r="G76" s="49">
        <f>uptake_in_those_aged_70_by_ccg1110[[#This Row],[Number of adults turning 66 vaccinated with dose 2]]/uptake_in_those_aged_70_by_ccg1110[[#This Row],[Number of adults turning 66]]*100</f>
        <v>13.530046779417058</v>
      </c>
      <c r="H76" s="32"/>
      <c r="I76" s="33"/>
      <c r="J76" s="33"/>
      <c r="L76" s="33"/>
      <c r="M76" s="33"/>
      <c r="O76" s="33"/>
      <c r="P76" s="33"/>
      <c r="R76" s="33"/>
      <c r="S76" s="33"/>
      <c r="U76" s="33"/>
      <c r="V76" s="33"/>
      <c r="X76" s="33"/>
      <c r="Y76" s="33"/>
      <c r="AA76" s="33"/>
      <c r="AB76" s="33"/>
      <c r="AD76" s="33"/>
      <c r="AE76" s="33"/>
    </row>
    <row r="77" spans="1:31" x14ac:dyDescent="0.35">
      <c r="A77" s="29" t="s">
        <v>182</v>
      </c>
      <c r="B77" s="29" t="s">
        <v>183</v>
      </c>
      <c r="C77" s="48">
        <v>13579</v>
      </c>
      <c r="D77" s="48">
        <v>5962</v>
      </c>
      <c r="E77" s="49">
        <f>uptake_in_those_aged_70_by_ccg1110[[#This Row],[Number of adults turning 66 vaccinated with dose 1]]/uptake_in_those_aged_70_by_ccg1110[[#This Row],[Number of adults turning 66]]*100</f>
        <v>43.90603137197143</v>
      </c>
      <c r="F77" s="48">
        <v>3016</v>
      </c>
      <c r="G77" s="49">
        <f>uptake_in_those_aged_70_by_ccg1110[[#This Row],[Number of adults turning 66 vaccinated with dose 2]]/uptake_in_those_aged_70_by_ccg1110[[#This Row],[Number of adults turning 66]]*100</f>
        <v>22.210766624935562</v>
      </c>
      <c r="H77" s="32"/>
      <c r="I77" s="33"/>
      <c r="J77" s="33"/>
      <c r="L77" s="33"/>
      <c r="M77" s="33"/>
      <c r="O77" s="33"/>
      <c r="P77" s="33"/>
      <c r="R77" s="33"/>
      <c r="S77" s="33"/>
      <c r="U77" s="33"/>
      <c r="V77" s="33"/>
      <c r="X77" s="33"/>
      <c r="Y77" s="33"/>
      <c r="AA77" s="33"/>
      <c r="AB77" s="33"/>
      <c r="AD77" s="33"/>
      <c r="AE77" s="33"/>
    </row>
    <row r="78" spans="1:31" x14ac:dyDescent="0.35">
      <c r="A78" s="29" t="s">
        <v>184</v>
      </c>
      <c r="B78" s="29" t="s">
        <v>185</v>
      </c>
      <c r="C78" s="48">
        <v>16939</v>
      </c>
      <c r="D78" s="48">
        <v>7285</v>
      </c>
      <c r="E78" s="49">
        <f>uptake_in_those_aged_70_by_ccg1110[[#This Row],[Number of adults turning 66 vaccinated with dose 1]]/uptake_in_those_aged_70_by_ccg1110[[#This Row],[Number of adults turning 66]]*100</f>
        <v>43.007261349548379</v>
      </c>
      <c r="F78" s="48">
        <v>3892</v>
      </c>
      <c r="G78" s="49">
        <f>uptake_in_those_aged_70_by_ccg1110[[#This Row],[Number of adults turning 66 vaccinated with dose 2]]/uptake_in_those_aged_70_by_ccg1110[[#This Row],[Number of adults turning 66]]*100</f>
        <v>22.976562961213766</v>
      </c>
      <c r="H78" s="32"/>
      <c r="I78" s="33"/>
      <c r="J78" s="33"/>
      <c r="L78" s="33"/>
      <c r="M78" s="33"/>
      <c r="O78" s="33"/>
      <c r="P78" s="33"/>
      <c r="R78" s="33"/>
      <c r="S78" s="33"/>
      <c r="U78" s="33"/>
      <c r="V78" s="33"/>
      <c r="X78" s="33"/>
      <c r="Y78" s="33"/>
      <c r="AA78" s="33"/>
      <c r="AB78" s="33"/>
      <c r="AD78" s="33"/>
      <c r="AE78" s="33"/>
    </row>
    <row r="79" spans="1:31" x14ac:dyDescent="0.35">
      <c r="A79" s="29" t="s">
        <v>186</v>
      </c>
      <c r="B79" s="29" t="s">
        <v>187</v>
      </c>
      <c r="C79" s="48">
        <v>8866</v>
      </c>
      <c r="D79" s="48">
        <v>3263</v>
      </c>
      <c r="E79" s="49">
        <f>uptake_in_those_aged_70_by_ccg1110[[#This Row],[Number of adults turning 66 vaccinated with dose 1]]/uptake_in_those_aged_70_by_ccg1110[[#This Row],[Number of adults turning 66]]*100</f>
        <v>36.803519061583579</v>
      </c>
      <c r="F79" s="48">
        <v>1501</v>
      </c>
      <c r="G79" s="49">
        <f>uptake_in_those_aged_70_by_ccg1110[[#This Row],[Number of adults turning 66 vaccinated with dose 2]]/uptake_in_those_aged_70_by_ccg1110[[#This Row],[Number of adults turning 66]]*100</f>
        <v>16.92984434919919</v>
      </c>
      <c r="H79" s="32"/>
      <c r="I79" s="33"/>
      <c r="J79" s="33"/>
      <c r="L79" s="33"/>
      <c r="M79" s="33"/>
      <c r="O79" s="33"/>
      <c r="P79" s="33"/>
      <c r="R79" s="33"/>
      <c r="S79" s="33"/>
      <c r="U79" s="33"/>
      <c r="V79" s="33"/>
      <c r="X79" s="33"/>
      <c r="Y79" s="33"/>
      <c r="AA79" s="33"/>
      <c r="AB79" s="33"/>
      <c r="AD79" s="33"/>
      <c r="AE79" s="33"/>
    </row>
    <row r="80" spans="1:31" x14ac:dyDescent="0.35">
      <c r="A80" s="29" t="s">
        <v>188</v>
      </c>
      <c r="B80" s="29" t="s">
        <v>189</v>
      </c>
      <c r="C80" s="48">
        <v>10669</v>
      </c>
      <c r="D80" s="48">
        <v>4449</v>
      </c>
      <c r="E80" s="49">
        <f>uptake_in_those_aged_70_by_ccg1110[[#This Row],[Number of adults turning 66 vaccinated with dose 1]]/uptake_in_those_aged_70_by_ccg1110[[#This Row],[Number of adults turning 66]]*100</f>
        <v>41.700253069641015</v>
      </c>
      <c r="F80" s="48">
        <v>2942</v>
      </c>
      <c r="G80" s="49">
        <f>uptake_in_those_aged_70_by_ccg1110[[#This Row],[Number of adults turning 66 vaccinated with dose 2]]/uptake_in_those_aged_70_by_ccg1110[[#This Row],[Number of adults turning 66]]*100</f>
        <v>27.575217921079766</v>
      </c>
      <c r="H80" s="32"/>
      <c r="I80" s="33"/>
      <c r="J80" s="33"/>
      <c r="L80" s="33"/>
      <c r="M80" s="33"/>
      <c r="O80" s="33"/>
      <c r="P80" s="33"/>
      <c r="R80" s="33"/>
      <c r="S80" s="33"/>
      <c r="U80" s="33"/>
      <c r="V80" s="33"/>
      <c r="X80" s="33"/>
      <c r="Y80" s="33"/>
      <c r="AA80" s="33"/>
      <c r="AB80" s="33"/>
      <c r="AD80" s="33"/>
      <c r="AE80" s="33"/>
    </row>
    <row r="81" spans="1:31" x14ac:dyDescent="0.35">
      <c r="A81" s="29" t="s">
        <v>190</v>
      </c>
      <c r="B81" s="29" t="s">
        <v>191</v>
      </c>
      <c r="C81" s="48">
        <v>14016</v>
      </c>
      <c r="D81" s="48">
        <v>6091</v>
      </c>
      <c r="E81" s="49">
        <f>uptake_in_those_aged_70_by_ccg1110[[#This Row],[Number of adults turning 66 vaccinated with dose 1]]/uptake_in_those_aged_70_by_ccg1110[[#This Row],[Number of adults turning 66]]*100</f>
        <v>43.457477168949772</v>
      </c>
      <c r="F81" s="48">
        <v>3398</v>
      </c>
      <c r="G81" s="49">
        <f>uptake_in_those_aged_70_by_ccg1110[[#This Row],[Number of adults turning 66 vaccinated with dose 2]]/uptake_in_those_aged_70_by_ccg1110[[#This Row],[Number of adults turning 66]]*100</f>
        <v>24.243721461187214</v>
      </c>
      <c r="H81" s="32"/>
      <c r="I81" s="33"/>
      <c r="J81" s="33"/>
      <c r="L81" s="33"/>
      <c r="M81" s="33"/>
      <c r="O81" s="33"/>
      <c r="P81" s="33"/>
      <c r="R81" s="33"/>
      <c r="S81" s="33"/>
      <c r="U81" s="33"/>
      <c r="V81" s="33"/>
      <c r="X81" s="33"/>
      <c r="Y81" s="33"/>
      <c r="AA81" s="33"/>
      <c r="AB81" s="33"/>
      <c r="AD81" s="33"/>
      <c r="AE81" s="33"/>
    </row>
    <row r="82" spans="1:31" x14ac:dyDescent="0.35">
      <c r="A82" s="29" t="s">
        <v>192</v>
      </c>
      <c r="B82" s="29" t="s">
        <v>193</v>
      </c>
      <c r="C82" s="48">
        <v>9873</v>
      </c>
      <c r="D82" s="48">
        <v>4427</v>
      </c>
      <c r="E82" s="49">
        <f>uptake_in_those_aged_70_by_ccg1110[[#This Row],[Number of adults turning 66 vaccinated with dose 1]]/uptake_in_those_aged_70_by_ccg1110[[#This Row],[Number of adults turning 66]]*100</f>
        <v>44.839461156689964</v>
      </c>
      <c r="F82" s="48">
        <v>2596</v>
      </c>
      <c r="G82" s="49">
        <f>uptake_in_those_aged_70_by_ccg1110[[#This Row],[Number of adults turning 66 vaccinated with dose 2]]/uptake_in_those_aged_70_by_ccg1110[[#This Row],[Number of adults turning 66]]*100</f>
        <v>26.293932948445253</v>
      </c>
      <c r="H82" s="32"/>
      <c r="I82" s="33"/>
      <c r="J82" s="33"/>
      <c r="L82" s="33"/>
      <c r="M82" s="33"/>
      <c r="O82" s="33"/>
      <c r="P82" s="33"/>
      <c r="R82" s="33"/>
      <c r="S82" s="33"/>
      <c r="U82" s="33"/>
      <c r="V82" s="33"/>
      <c r="X82" s="33"/>
      <c r="Y82" s="33"/>
      <c r="AA82" s="33"/>
      <c r="AB82" s="33"/>
      <c r="AD82" s="33"/>
      <c r="AE82" s="33"/>
    </row>
    <row r="83" spans="1:31" x14ac:dyDescent="0.35">
      <c r="A83" s="29" t="s">
        <v>194</v>
      </c>
      <c r="B83" s="29" t="s">
        <v>195</v>
      </c>
      <c r="C83" s="48">
        <v>6435</v>
      </c>
      <c r="D83" s="48">
        <v>2375</v>
      </c>
      <c r="E83" s="49">
        <f>uptake_in_those_aged_70_by_ccg1110[[#This Row],[Number of adults turning 66 vaccinated with dose 1]]/uptake_in_those_aged_70_by_ccg1110[[#This Row],[Number of adults turning 66]]*100</f>
        <v>36.907536907536908</v>
      </c>
      <c r="F83" s="48">
        <v>893</v>
      </c>
      <c r="G83" s="49">
        <f>uptake_in_those_aged_70_by_ccg1110[[#This Row],[Number of adults turning 66 vaccinated with dose 2]]/uptake_in_those_aged_70_by_ccg1110[[#This Row],[Number of adults turning 66]]*100</f>
        <v>13.877233877233877</v>
      </c>
      <c r="H83" s="32"/>
      <c r="I83" s="33"/>
      <c r="J83" s="33"/>
      <c r="L83" s="33"/>
      <c r="M83" s="33"/>
      <c r="O83" s="33"/>
      <c r="P83" s="33"/>
      <c r="R83" s="33"/>
      <c r="S83" s="33"/>
      <c r="U83" s="33"/>
      <c r="V83" s="33"/>
      <c r="X83" s="33"/>
      <c r="Y83" s="33"/>
      <c r="AA83" s="33"/>
      <c r="AB83" s="33"/>
      <c r="AD83" s="33"/>
      <c r="AE83" s="33"/>
    </row>
    <row r="84" spans="1:31" x14ac:dyDescent="0.35">
      <c r="A84" s="29" t="s">
        <v>196</v>
      </c>
      <c r="B84" s="29" t="s">
        <v>197</v>
      </c>
      <c r="C84" s="48">
        <v>14690</v>
      </c>
      <c r="D84" s="48">
        <v>4665</v>
      </c>
      <c r="E84" s="49">
        <f>uptake_in_those_aged_70_by_ccg1110[[#This Row],[Number of adults turning 66 vaccinated with dose 1]]/uptake_in_those_aged_70_by_ccg1110[[#This Row],[Number of adults turning 66]]*100</f>
        <v>31.756296800544586</v>
      </c>
      <c r="F84" s="48">
        <v>2577</v>
      </c>
      <c r="G84" s="49">
        <f>uptake_in_those_aged_70_by_ccg1110[[#This Row],[Number of adults turning 66 vaccinated with dose 2]]/uptake_in_those_aged_70_by_ccg1110[[#This Row],[Number of adults turning 66]]*100</f>
        <v>17.542545949625595</v>
      </c>
      <c r="H84" s="32"/>
      <c r="I84" s="33"/>
      <c r="J84" s="33"/>
      <c r="L84" s="33"/>
      <c r="M84" s="33"/>
      <c r="O84" s="33"/>
      <c r="P84" s="33"/>
      <c r="R84" s="33"/>
      <c r="S84" s="33"/>
      <c r="U84" s="33"/>
      <c r="V84" s="33"/>
      <c r="X84" s="33"/>
      <c r="Y84" s="33"/>
      <c r="AA84" s="33"/>
      <c r="AB84" s="33"/>
      <c r="AD84" s="33"/>
      <c r="AE84" s="33"/>
    </row>
    <row r="85" spans="1:31" x14ac:dyDescent="0.35">
      <c r="A85" s="29" t="s">
        <v>198</v>
      </c>
      <c r="B85" s="29" t="s">
        <v>199</v>
      </c>
      <c r="C85" s="48">
        <v>6592</v>
      </c>
      <c r="D85" s="48">
        <v>3018</v>
      </c>
      <c r="E85" s="49">
        <f>uptake_in_those_aged_70_by_ccg1110[[#This Row],[Number of adults turning 66 vaccinated with dose 1]]/uptake_in_those_aged_70_by_ccg1110[[#This Row],[Number of adults turning 66]]*100</f>
        <v>45.782766990291265</v>
      </c>
      <c r="F85" s="48">
        <v>1907</v>
      </c>
      <c r="G85" s="49">
        <f>uptake_in_those_aged_70_by_ccg1110[[#This Row],[Number of adults turning 66 vaccinated with dose 2]]/uptake_in_those_aged_70_by_ccg1110[[#This Row],[Number of adults turning 66]]*100</f>
        <v>28.929004854368934</v>
      </c>
      <c r="H85" s="32"/>
      <c r="I85" s="33"/>
      <c r="J85" s="33"/>
      <c r="L85" s="33"/>
      <c r="M85" s="33"/>
      <c r="O85" s="33"/>
      <c r="P85" s="33"/>
      <c r="R85" s="33"/>
      <c r="S85" s="33"/>
      <c r="U85" s="33"/>
      <c r="V85" s="33"/>
      <c r="X85" s="33"/>
      <c r="Y85" s="33"/>
      <c r="AA85" s="33"/>
      <c r="AB85" s="33"/>
      <c r="AD85" s="33"/>
      <c r="AE85" s="33"/>
    </row>
    <row r="86" spans="1:31" x14ac:dyDescent="0.35">
      <c r="A86" s="29" t="s">
        <v>200</v>
      </c>
      <c r="B86" s="29" t="s">
        <v>201</v>
      </c>
      <c r="C86" s="48">
        <v>11959</v>
      </c>
      <c r="D86" s="48">
        <v>4316</v>
      </c>
      <c r="E86" s="49">
        <f>uptake_in_those_aged_70_by_ccg1110[[#This Row],[Number of adults turning 66 vaccinated with dose 1]]/uptake_in_those_aged_70_by_ccg1110[[#This Row],[Number of adults turning 66]]*100</f>
        <v>36.08997407810017</v>
      </c>
      <c r="F86" s="48">
        <v>2178</v>
      </c>
      <c r="G86" s="49">
        <f>uptake_in_those_aged_70_by_ccg1110[[#This Row],[Number of adults turning 66 vaccinated with dose 2]]/uptake_in_those_aged_70_by_ccg1110[[#This Row],[Number of adults turning 66]]*100</f>
        <v>18.212225102433312</v>
      </c>
      <c r="H86" s="32"/>
      <c r="I86" s="33"/>
      <c r="J86" s="33"/>
      <c r="L86" s="33"/>
      <c r="M86" s="33"/>
      <c r="O86" s="33"/>
      <c r="P86" s="33"/>
      <c r="R86" s="33"/>
      <c r="S86" s="33"/>
      <c r="U86" s="33"/>
      <c r="V86" s="33"/>
      <c r="X86" s="33"/>
      <c r="Y86" s="33"/>
      <c r="AA86" s="33"/>
      <c r="AB86" s="33"/>
      <c r="AD86" s="33"/>
      <c r="AE86" s="33"/>
    </row>
    <row r="87" spans="1:31" x14ac:dyDescent="0.35">
      <c r="A87" s="29" t="s">
        <v>202</v>
      </c>
      <c r="B87" s="29" t="s">
        <v>203</v>
      </c>
      <c r="C87" s="48">
        <v>11440</v>
      </c>
      <c r="D87" s="48">
        <v>4907</v>
      </c>
      <c r="E87" s="49">
        <f>uptake_in_those_aged_70_by_ccg1110[[#This Row],[Number of adults turning 66 vaccinated with dose 1]]/uptake_in_those_aged_70_by_ccg1110[[#This Row],[Number of adults turning 66]]*100</f>
        <v>42.893356643356647</v>
      </c>
      <c r="F87" s="48">
        <v>2679</v>
      </c>
      <c r="G87" s="49">
        <f>uptake_in_those_aged_70_by_ccg1110[[#This Row],[Number of adults turning 66 vaccinated with dose 2]]/uptake_in_those_aged_70_by_ccg1110[[#This Row],[Number of adults turning 66]]*100</f>
        <v>23.417832167832167</v>
      </c>
      <c r="H87" s="32"/>
      <c r="I87" s="33"/>
      <c r="J87" s="33"/>
      <c r="L87" s="33"/>
      <c r="M87" s="33"/>
      <c r="O87" s="33"/>
      <c r="P87" s="33"/>
      <c r="R87" s="33"/>
      <c r="S87" s="33"/>
      <c r="U87" s="33"/>
      <c r="V87" s="33"/>
      <c r="X87" s="33"/>
      <c r="Y87" s="33"/>
      <c r="AA87" s="33"/>
      <c r="AB87" s="33"/>
      <c r="AD87" s="33"/>
      <c r="AE87" s="33"/>
    </row>
    <row r="88" spans="1:31" x14ac:dyDescent="0.35">
      <c r="A88" s="29" t="s">
        <v>204</v>
      </c>
      <c r="B88" s="29" t="s">
        <v>205</v>
      </c>
      <c r="C88" s="48">
        <v>10710</v>
      </c>
      <c r="D88" s="48">
        <v>4394</v>
      </c>
      <c r="E88" s="49">
        <f>uptake_in_those_aged_70_by_ccg1110[[#This Row],[Number of adults turning 66 vaccinated with dose 1]]/uptake_in_those_aged_70_by_ccg1110[[#This Row],[Number of adults turning 66]]*100</f>
        <v>41.027077497665729</v>
      </c>
      <c r="F88" s="48">
        <v>2308</v>
      </c>
      <c r="G88" s="49">
        <f>uptake_in_those_aged_70_by_ccg1110[[#This Row],[Number of adults turning 66 vaccinated with dose 2]]/uptake_in_those_aged_70_by_ccg1110[[#This Row],[Number of adults turning 66]]*100</f>
        <v>21.549953314659199</v>
      </c>
      <c r="H88" s="32"/>
      <c r="I88" s="33"/>
      <c r="J88" s="33"/>
      <c r="L88" s="33"/>
      <c r="M88" s="33"/>
      <c r="O88" s="33"/>
      <c r="P88" s="33"/>
      <c r="R88" s="33"/>
      <c r="S88" s="33"/>
      <c r="U88" s="33"/>
      <c r="V88" s="33"/>
      <c r="X88" s="33"/>
      <c r="Y88" s="33"/>
      <c r="AA88" s="33"/>
      <c r="AB88" s="33"/>
      <c r="AD88" s="33"/>
      <c r="AE88" s="33"/>
    </row>
    <row r="89" spans="1:31" x14ac:dyDescent="0.35">
      <c r="A89" s="29" t="s">
        <v>206</v>
      </c>
      <c r="B89" s="29" t="s">
        <v>207</v>
      </c>
      <c r="C89" s="48">
        <v>17374</v>
      </c>
      <c r="D89" s="48">
        <v>4205</v>
      </c>
      <c r="E89" s="49">
        <f>uptake_in_those_aged_70_by_ccg1110[[#This Row],[Number of adults turning 66 vaccinated with dose 1]]/uptake_in_those_aged_70_by_ccg1110[[#This Row],[Number of adults turning 66]]*100</f>
        <v>24.20283181765857</v>
      </c>
      <c r="F89" s="48">
        <v>1949</v>
      </c>
      <c r="G89" s="49">
        <f>uptake_in_those_aged_70_by_ccg1110[[#This Row],[Number of adults turning 66 vaccinated with dose 2]]/uptake_in_those_aged_70_by_ccg1110[[#This Row],[Number of adults turning 66]]*100</f>
        <v>11.217911822263153</v>
      </c>
      <c r="H89" s="32"/>
      <c r="I89" s="33"/>
      <c r="J89" s="33"/>
      <c r="L89" s="33"/>
      <c r="M89" s="33"/>
      <c r="O89" s="33"/>
      <c r="P89" s="33"/>
      <c r="R89" s="33"/>
      <c r="S89" s="33"/>
      <c r="U89" s="33"/>
      <c r="V89" s="33"/>
      <c r="X89" s="33"/>
      <c r="Y89" s="33"/>
      <c r="AA89" s="33"/>
      <c r="AB89" s="33"/>
      <c r="AD89" s="33"/>
      <c r="AE89" s="33"/>
    </row>
    <row r="90" spans="1:31" x14ac:dyDescent="0.35">
      <c r="A90" s="29" t="s">
        <v>208</v>
      </c>
      <c r="B90" s="29" t="s">
        <v>209</v>
      </c>
      <c r="C90" s="48">
        <v>8717</v>
      </c>
      <c r="D90" s="48">
        <v>2434</v>
      </c>
      <c r="E90" s="49">
        <f>uptake_in_those_aged_70_by_ccg1110[[#This Row],[Number of adults turning 66 vaccinated with dose 1]]/uptake_in_those_aged_70_by_ccg1110[[#This Row],[Number of adults turning 66]]*100</f>
        <v>27.922450384306529</v>
      </c>
      <c r="F90" s="48">
        <v>1154</v>
      </c>
      <c r="G90" s="49">
        <f>uptake_in_those_aged_70_by_ccg1110[[#This Row],[Number of adults turning 66 vaccinated with dose 2]]/uptake_in_those_aged_70_by_ccg1110[[#This Row],[Number of adults turning 66]]*100</f>
        <v>13.238499483767352</v>
      </c>
      <c r="H90" s="32"/>
      <c r="I90" s="33"/>
      <c r="J90" s="33"/>
      <c r="L90" s="33"/>
      <c r="M90" s="33"/>
      <c r="O90" s="33"/>
      <c r="P90" s="33"/>
      <c r="R90" s="33"/>
      <c r="S90" s="33"/>
      <c r="U90" s="33"/>
      <c r="V90" s="33"/>
      <c r="X90" s="33"/>
      <c r="Y90" s="33"/>
      <c r="AA90" s="33"/>
      <c r="AB90" s="33"/>
      <c r="AD90" s="33"/>
      <c r="AE90" s="33"/>
    </row>
    <row r="91" spans="1:31" x14ac:dyDescent="0.35">
      <c r="A91" s="29" t="s">
        <v>210</v>
      </c>
      <c r="B91" s="29" t="s">
        <v>211</v>
      </c>
      <c r="C91" s="48">
        <v>7362</v>
      </c>
      <c r="D91" s="48">
        <v>2923</v>
      </c>
      <c r="E91" s="49">
        <f>uptake_in_those_aged_70_by_ccg1110[[#This Row],[Number of adults turning 66 vaccinated with dose 1]]/uptake_in_those_aged_70_by_ccg1110[[#This Row],[Number of adults turning 66]]*100</f>
        <v>39.703884813909262</v>
      </c>
      <c r="F91" s="48">
        <v>1600</v>
      </c>
      <c r="G91" s="49">
        <f>uptake_in_those_aged_70_by_ccg1110[[#This Row],[Number of adults turning 66 vaccinated with dose 2]]/uptake_in_those_aged_70_by_ccg1110[[#This Row],[Number of adults turning 66]]*100</f>
        <v>21.733224667209996</v>
      </c>
      <c r="H91" s="32"/>
      <c r="I91" s="33"/>
      <c r="J91" s="33"/>
      <c r="L91" s="33"/>
      <c r="M91" s="33"/>
      <c r="O91" s="33"/>
      <c r="P91" s="33"/>
      <c r="R91" s="33"/>
      <c r="S91" s="33"/>
      <c r="U91" s="33"/>
      <c r="V91" s="33"/>
      <c r="X91" s="33"/>
      <c r="Y91" s="33"/>
      <c r="AA91" s="33"/>
      <c r="AB91" s="33"/>
      <c r="AD91" s="33"/>
      <c r="AE91" s="33"/>
    </row>
    <row r="92" spans="1:31" x14ac:dyDescent="0.35">
      <c r="A92" s="29" t="s">
        <v>212</v>
      </c>
      <c r="B92" s="29" t="s">
        <v>213</v>
      </c>
      <c r="C92" s="48">
        <v>22499</v>
      </c>
      <c r="D92" s="48">
        <v>9316</v>
      </c>
      <c r="E92" s="49">
        <f>uptake_in_those_aged_70_by_ccg1110[[#This Row],[Number of adults turning 66 vaccinated with dose 1]]/uptake_in_those_aged_70_by_ccg1110[[#This Row],[Number of adults turning 66]]*100</f>
        <v>41.406284723765502</v>
      </c>
      <c r="F92" s="48">
        <v>5152</v>
      </c>
      <c r="G92" s="49">
        <f>uptake_in_those_aged_70_by_ccg1110[[#This Row],[Number of adults turning 66 vaccinated with dose 2]]/uptake_in_those_aged_70_by_ccg1110[[#This Row],[Number of adults turning 66]]*100</f>
        <v>22.898795502022313</v>
      </c>
      <c r="H92" s="32"/>
      <c r="I92" s="33"/>
      <c r="J92" s="33"/>
      <c r="L92" s="33"/>
      <c r="M92" s="33"/>
      <c r="O92" s="33"/>
      <c r="P92" s="33"/>
      <c r="R92" s="33"/>
      <c r="S92" s="33"/>
      <c r="U92" s="33"/>
      <c r="V92" s="33"/>
      <c r="X92" s="33"/>
      <c r="Y92" s="33"/>
      <c r="AA92" s="33"/>
      <c r="AB92" s="33"/>
      <c r="AD92" s="33"/>
      <c r="AE92" s="33"/>
    </row>
    <row r="93" spans="1:31" x14ac:dyDescent="0.35">
      <c r="A93" s="29" t="s">
        <v>214</v>
      </c>
      <c r="B93" s="29" t="s">
        <v>215</v>
      </c>
      <c r="C93" s="48">
        <v>12176</v>
      </c>
      <c r="D93" s="48">
        <v>4782</v>
      </c>
      <c r="E93" s="49">
        <f>uptake_in_those_aged_70_by_ccg1110[[#This Row],[Number of adults turning 66 vaccinated with dose 1]]/uptake_in_those_aged_70_by_ccg1110[[#This Row],[Number of adults turning 66]]*100</f>
        <v>39.273981603153743</v>
      </c>
      <c r="F93" s="48">
        <v>2802</v>
      </c>
      <c r="G93" s="49">
        <f>uptake_in_those_aged_70_by_ccg1110[[#This Row],[Number of adults turning 66 vaccinated with dose 2]]/uptake_in_those_aged_70_by_ccg1110[[#This Row],[Number of adults turning 66]]*100</f>
        <v>23.012483574244417</v>
      </c>
      <c r="H93" s="32"/>
      <c r="I93" s="33"/>
      <c r="J93" s="33"/>
      <c r="L93" s="33"/>
      <c r="M93" s="33"/>
      <c r="O93" s="33"/>
      <c r="P93" s="33"/>
      <c r="R93" s="33"/>
      <c r="S93" s="33"/>
      <c r="U93" s="33"/>
      <c r="V93" s="33"/>
      <c r="X93" s="33"/>
      <c r="Y93" s="33"/>
      <c r="AA93" s="33"/>
      <c r="AB93" s="33"/>
      <c r="AD93" s="33"/>
      <c r="AE93" s="33"/>
    </row>
    <row r="94" spans="1:31" x14ac:dyDescent="0.35">
      <c r="A94" s="29" t="s">
        <v>216</v>
      </c>
      <c r="B94" s="29" t="s">
        <v>217</v>
      </c>
      <c r="C94" s="48">
        <v>12104</v>
      </c>
      <c r="D94" s="48">
        <v>5136</v>
      </c>
      <c r="E94" s="49">
        <f>uptake_in_those_aged_70_by_ccg1110[[#This Row],[Number of adults turning 66 vaccinated with dose 1]]/uptake_in_those_aged_70_by_ccg1110[[#This Row],[Number of adults turning 66]]*100</f>
        <v>42.432253800396566</v>
      </c>
      <c r="F94" s="48">
        <v>2936</v>
      </c>
      <c r="G94" s="49">
        <f>uptake_in_those_aged_70_by_ccg1110[[#This Row],[Number of adults turning 66 vaccinated with dose 2]]/uptake_in_those_aged_70_by_ccg1110[[#This Row],[Number of adults turning 66]]*100</f>
        <v>24.256444150693984</v>
      </c>
      <c r="H94" s="32"/>
      <c r="I94" s="33"/>
      <c r="J94" s="33"/>
      <c r="L94" s="33"/>
      <c r="M94" s="33"/>
      <c r="O94" s="33"/>
      <c r="P94" s="33"/>
      <c r="R94" s="33"/>
      <c r="S94" s="33"/>
      <c r="U94" s="33"/>
      <c r="V94" s="33"/>
      <c r="X94" s="33"/>
      <c r="Y94" s="33"/>
      <c r="AA94" s="33"/>
      <c r="AB94" s="33"/>
      <c r="AD94" s="33"/>
      <c r="AE94" s="33"/>
    </row>
    <row r="95" spans="1:31" x14ac:dyDescent="0.35">
      <c r="A95" s="29" t="s">
        <v>218</v>
      </c>
      <c r="B95" s="29" t="s">
        <v>219</v>
      </c>
      <c r="C95" s="48">
        <v>14206</v>
      </c>
      <c r="D95" s="48">
        <v>3359</v>
      </c>
      <c r="E95" s="49">
        <f>uptake_in_those_aged_70_by_ccg1110[[#This Row],[Number of adults turning 66 vaccinated with dose 1]]/uptake_in_those_aged_70_by_ccg1110[[#This Row],[Number of adults turning 66]]*100</f>
        <v>23.644938758271152</v>
      </c>
      <c r="F95" s="48">
        <v>1636</v>
      </c>
      <c r="G95" s="49">
        <f>uptake_in_those_aged_70_by_ccg1110[[#This Row],[Number of adults turning 66 vaccinated with dose 2]]/uptake_in_those_aged_70_by_ccg1110[[#This Row],[Number of adults turning 66]]*100</f>
        <v>11.516260734900746</v>
      </c>
      <c r="H95" s="32"/>
      <c r="I95" s="33"/>
      <c r="J95" s="33"/>
      <c r="L95" s="33"/>
      <c r="M95" s="33"/>
      <c r="O95" s="33"/>
      <c r="P95" s="33"/>
      <c r="R95" s="33"/>
      <c r="S95" s="33"/>
      <c r="U95" s="33"/>
      <c r="V95" s="33"/>
      <c r="X95" s="33"/>
      <c r="Y95" s="33"/>
      <c r="AA95" s="33"/>
      <c r="AB95" s="33"/>
      <c r="AD95" s="33"/>
      <c r="AE95" s="33"/>
    </row>
    <row r="96" spans="1:31" x14ac:dyDescent="0.35">
      <c r="A96" s="29" t="s">
        <v>220</v>
      </c>
      <c r="B96" s="29" t="s">
        <v>221</v>
      </c>
      <c r="C96" s="48">
        <v>7720</v>
      </c>
      <c r="D96" s="48">
        <v>2931</v>
      </c>
      <c r="E96" s="49">
        <f>uptake_in_those_aged_70_by_ccg1110[[#This Row],[Number of adults turning 66 vaccinated with dose 1]]/uptake_in_those_aged_70_by_ccg1110[[#This Row],[Number of adults turning 66]]*100</f>
        <v>37.966321243523318</v>
      </c>
      <c r="F96" s="48">
        <v>1607</v>
      </c>
      <c r="G96" s="49">
        <f>uptake_in_those_aged_70_by_ccg1110[[#This Row],[Number of adults turning 66 vaccinated with dose 2]]/uptake_in_those_aged_70_by_ccg1110[[#This Row],[Number of adults turning 66]]*100</f>
        <v>20.816062176165804</v>
      </c>
      <c r="H96" s="32"/>
      <c r="I96" s="33"/>
      <c r="J96" s="33"/>
      <c r="L96" s="33"/>
      <c r="M96" s="33"/>
      <c r="O96" s="33"/>
      <c r="P96" s="33"/>
      <c r="R96" s="33"/>
      <c r="S96" s="33"/>
      <c r="U96" s="33"/>
      <c r="V96" s="33"/>
      <c r="X96" s="33"/>
      <c r="Y96" s="33"/>
      <c r="AA96" s="33"/>
      <c r="AB96" s="33"/>
      <c r="AD96" s="33"/>
      <c r="AE96" s="33"/>
    </row>
    <row r="97" spans="1:31" x14ac:dyDescent="0.35">
      <c r="A97" s="29" t="s">
        <v>222</v>
      </c>
      <c r="B97" s="29" t="s">
        <v>223</v>
      </c>
      <c r="C97" s="48">
        <v>5922</v>
      </c>
      <c r="D97" s="48">
        <v>1517</v>
      </c>
      <c r="E97" s="49">
        <f>uptake_in_those_aged_70_by_ccg1110[[#This Row],[Number of adults turning 66 vaccinated with dose 1]]/uptake_in_those_aged_70_by_ccg1110[[#This Row],[Number of adults turning 66]]*100</f>
        <v>25.616345829111786</v>
      </c>
      <c r="F97" s="48">
        <v>847</v>
      </c>
      <c r="G97" s="49">
        <f>uptake_in_those_aged_70_by_ccg1110[[#This Row],[Number of adults turning 66 vaccinated with dose 2]]/uptake_in_those_aged_70_by_ccg1110[[#This Row],[Number of adults turning 66]]*100</f>
        <v>14.302600472813239</v>
      </c>
      <c r="H97" s="32"/>
      <c r="I97" s="33"/>
      <c r="J97" s="33"/>
      <c r="L97" s="33"/>
      <c r="M97" s="33"/>
      <c r="O97" s="33"/>
      <c r="P97" s="33"/>
      <c r="R97" s="33"/>
      <c r="S97" s="33"/>
      <c r="U97" s="33"/>
      <c r="V97" s="33"/>
      <c r="X97" s="33"/>
      <c r="Y97" s="33"/>
      <c r="AA97" s="33"/>
      <c r="AB97" s="33"/>
      <c r="AD97" s="33"/>
      <c r="AE97" s="33"/>
    </row>
    <row r="98" spans="1:31" x14ac:dyDescent="0.35">
      <c r="A98" s="29" t="s">
        <v>224</v>
      </c>
      <c r="B98" s="29" t="s">
        <v>225</v>
      </c>
      <c r="C98" s="48">
        <v>2757</v>
      </c>
      <c r="D98" s="48">
        <v>932</v>
      </c>
      <c r="E98" s="49">
        <f>uptake_in_those_aged_70_by_ccg1110[[#This Row],[Number of adults turning 66 vaccinated with dose 1]]/uptake_in_those_aged_70_by_ccg1110[[#This Row],[Number of adults turning 66]]*100</f>
        <v>33.804860355458835</v>
      </c>
      <c r="F98" s="48">
        <v>541</v>
      </c>
      <c r="G98" s="49">
        <f>uptake_in_those_aged_70_by_ccg1110[[#This Row],[Number of adults turning 66 vaccinated with dose 2]]/uptake_in_those_aged_70_by_ccg1110[[#This Row],[Number of adults turning 66]]*100</f>
        <v>19.622778382299604</v>
      </c>
      <c r="H98" s="32"/>
      <c r="I98" s="33"/>
      <c r="J98" s="33"/>
      <c r="L98" s="33"/>
      <c r="M98" s="33"/>
      <c r="O98" s="33"/>
      <c r="P98" s="33"/>
      <c r="R98" s="33"/>
      <c r="S98" s="33"/>
      <c r="U98" s="33"/>
      <c r="V98" s="33"/>
      <c r="X98" s="33"/>
      <c r="Y98" s="33"/>
      <c r="AA98" s="33"/>
      <c r="AB98" s="33"/>
      <c r="AD98" s="33"/>
      <c r="AE98" s="33"/>
    </row>
    <row r="99" spans="1:31" x14ac:dyDescent="0.35">
      <c r="A99" s="29" t="s">
        <v>226</v>
      </c>
      <c r="B99" s="29" t="s">
        <v>227</v>
      </c>
      <c r="C99" s="48">
        <v>3007</v>
      </c>
      <c r="D99" s="48">
        <v>1014</v>
      </c>
      <c r="E99" s="49">
        <f>uptake_in_those_aged_70_by_ccg1110[[#This Row],[Number of adults turning 66 vaccinated with dose 1]]/uptake_in_those_aged_70_by_ccg1110[[#This Row],[Number of adults turning 66]]*100</f>
        <v>33.721316927169937</v>
      </c>
      <c r="F99" s="48">
        <v>310</v>
      </c>
      <c r="G99" s="49">
        <f>uptake_in_those_aged_70_by_ccg1110[[#This Row],[Number of adults turning 66 vaccinated with dose 2]]/uptake_in_those_aged_70_by_ccg1110[[#This Row],[Number of adults turning 66]]*100</f>
        <v>10.309278350515463</v>
      </c>
      <c r="H99" s="32"/>
      <c r="I99" s="33"/>
      <c r="J99" s="33"/>
      <c r="L99" s="33"/>
      <c r="M99" s="33"/>
      <c r="O99" s="33"/>
      <c r="P99" s="33"/>
      <c r="R99" s="33"/>
      <c r="S99" s="33"/>
      <c r="U99" s="33"/>
      <c r="V99" s="33"/>
      <c r="X99" s="33"/>
      <c r="Y99" s="33"/>
      <c r="AA99" s="33"/>
      <c r="AB99" s="33"/>
      <c r="AD99" s="33"/>
      <c r="AE99" s="33"/>
    </row>
    <row r="100" spans="1:31" x14ac:dyDescent="0.35">
      <c r="A100" s="29" t="s">
        <v>228</v>
      </c>
      <c r="B100" s="29" t="s">
        <v>229</v>
      </c>
      <c r="C100" s="48">
        <v>2417</v>
      </c>
      <c r="D100" s="48">
        <v>685</v>
      </c>
      <c r="E100" s="49">
        <f>uptake_in_those_aged_70_by_ccg1110[[#This Row],[Number of adults turning 66 vaccinated with dose 1]]/uptake_in_those_aged_70_by_ccg1110[[#This Row],[Number of adults turning 66]]*100</f>
        <v>28.340918494000828</v>
      </c>
      <c r="F100" s="48">
        <v>304</v>
      </c>
      <c r="G100" s="49">
        <f>uptake_in_those_aged_70_by_ccg1110[[#This Row],[Number of adults turning 66 vaccinated with dose 2]]/uptake_in_those_aged_70_by_ccg1110[[#This Row],[Number of adults turning 66]]*100</f>
        <v>12.577575506826644</v>
      </c>
      <c r="H100" s="32"/>
      <c r="I100" s="33"/>
      <c r="J100" s="33"/>
      <c r="L100" s="33"/>
      <c r="M100" s="33"/>
      <c r="O100" s="33"/>
      <c r="P100" s="33"/>
      <c r="R100" s="33"/>
      <c r="S100" s="33"/>
      <c r="U100" s="33"/>
      <c r="V100" s="33"/>
      <c r="X100" s="33"/>
      <c r="Y100" s="33"/>
      <c r="AA100" s="33"/>
      <c r="AB100" s="33"/>
      <c r="AD100" s="33"/>
      <c r="AE100" s="33"/>
    </row>
    <row r="101" spans="1:31" x14ac:dyDescent="0.35">
      <c r="A101" s="29" t="s">
        <v>230</v>
      </c>
      <c r="B101" s="29" t="s">
        <v>231</v>
      </c>
      <c r="C101" s="48">
        <v>2091</v>
      </c>
      <c r="D101" s="48">
        <v>582</v>
      </c>
      <c r="E101" s="49">
        <f>uptake_in_those_aged_70_by_ccg1110[[#This Row],[Number of adults turning 66 vaccinated with dose 1]]/uptake_in_those_aged_70_by_ccg1110[[#This Row],[Number of adults turning 66]]*100</f>
        <v>27.833572453371591</v>
      </c>
      <c r="F101" s="48">
        <v>186</v>
      </c>
      <c r="G101" s="49">
        <f>uptake_in_those_aged_70_by_ccg1110[[#This Row],[Number of adults turning 66 vaccinated with dose 2]]/uptake_in_those_aged_70_by_ccg1110[[#This Row],[Number of adults turning 66]]*100</f>
        <v>8.8952654232424688</v>
      </c>
      <c r="H101" s="32"/>
      <c r="I101" s="33"/>
      <c r="J101" s="33"/>
      <c r="L101" s="33"/>
      <c r="M101" s="33"/>
      <c r="O101" s="33"/>
      <c r="P101" s="33"/>
      <c r="R101" s="33"/>
      <c r="S101" s="33"/>
      <c r="U101" s="33"/>
      <c r="V101" s="33"/>
      <c r="X101" s="33"/>
      <c r="Y101" s="33"/>
      <c r="AA101" s="33"/>
      <c r="AB101" s="33"/>
      <c r="AD101" s="33"/>
      <c r="AE101" s="33"/>
    </row>
    <row r="102" spans="1:31" x14ac:dyDescent="0.35">
      <c r="A102" s="29" t="s">
        <v>232</v>
      </c>
      <c r="B102" s="29" t="s">
        <v>233</v>
      </c>
      <c r="C102" s="48">
        <v>16716</v>
      </c>
      <c r="D102" s="48">
        <v>4133</v>
      </c>
      <c r="E102" s="49">
        <f>uptake_in_those_aged_70_by_ccg1110[[#This Row],[Number of adults turning 66 vaccinated with dose 1]]/uptake_in_those_aged_70_by_ccg1110[[#This Row],[Number of adults turning 66]]*100</f>
        <v>24.72481454893515</v>
      </c>
      <c r="F102" s="48">
        <v>1878</v>
      </c>
      <c r="G102" s="49">
        <f>uptake_in_those_aged_70_by_ccg1110[[#This Row],[Number of adults turning 66 vaccinated with dose 2]]/uptake_in_those_aged_70_by_ccg1110[[#This Row],[Number of adults turning 66]]*100</f>
        <v>11.234745154343145</v>
      </c>
      <c r="H102" s="32"/>
      <c r="I102" s="33"/>
      <c r="J102" s="33"/>
      <c r="L102" s="33"/>
      <c r="M102" s="33"/>
      <c r="O102" s="33"/>
      <c r="P102" s="33"/>
      <c r="R102" s="33"/>
      <c r="S102" s="33"/>
      <c r="U102" s="33"/>
      <c r="V102" s="33"/>
      <c r="X102" s="33"/>
      <c r="Y102" s="33"/>
      <c r="AA102" s="33"/>
      <c r="AB102" s="33"/>
      <c r="AD102" s="33"/>
      <c r="AE102" s="33"/>
    </row>
    <row r="103" spans="1:31" x14ac:dyDescent="0.35">
      <c r="A103" s="29" t="s">
        <v>234</v>
      </c>
      <c r="B103" s="29" t="s">
        <v>235</v>
      </c>
      <c r="C103" s="48">
        <v>10869</v>
      </c>
      <c r="D103" s="48">
        <v>4350</v>
      </c>
      <c r="E103" s="49">
        <f>uptake_in_those_aged_70_by_ccg1110[[#This Row],[Number of adults turning 66 vaccinated with dose 1]]/uptake_in_those_aged_70_by_ccg1110[[#This Row],[Number of adults turning 66]]*100</f>
        <v>40.022081148219705</v>
      </c>
      <c r="F103" s="48">
        <v>2485</v>
      </c>
      <c r="G103" s="49">
        <f>uptake_in_those_aged_70_by_ccg1110[[#This Row],[Number of adults turning 66 vaccinated with dose 2]]/uptake_in_those_aged_70_by_ccg1110[[#This Row],[Number of adults turning 66]]*100</f>
        <v>22.863188885822066</v>
      </c>
      <c r="H103" s="32"/>
      <c r="I103" s="33"/>
      <c r="J103" s="33"/>
      <c r="L103" s="33"/>
      <c r="M103" s="33"/>
      <c r="O103" s="33"/>
      <c r="P103" s="33"/>
      <c r="R103" s="33"/>
      <c r="S103" s="33"/>
      <c r="U103" s="33"/>
      <c r="V103" s="33"/>
      <c r="X103" s="33"/>
      <c r="Y103" s="33"/>
      <c r="AA103" s="33"/>
      <c r="AB103" s="33"/>
      <c r="AD103" s="33"/>
      <c r="AE103" s="33"/>
    </row>
    <row r="104" spans="1:31" x14ac:dyDescent="0.35">
      <c r="A104" s="29" t="s">
        <v>236</v>
      </c>
      <c r="B104" s="29" t="s">
        <v>237</v>
      </c>
      <c r="C104" s="48">
        <v>12785</v>
      </c>
      <c r="D104" s="48">
        <v>3511</v>
      </c>
      <c r="E104" s="49">
        <f>uptake_in_those_aged_70_by_ccg1110[[#This Row],[Number of adults turning 66 vaccinated with dose 1]]/uptake_in_those_aged_70_by_ccg1110[[#This Row],[Number of adults turning 66]]*100</f>
        <v>27.46186937817755</v>
      </c>
      <c r="F104" s="48">
        <v>1717</v>
      </c>
      <c r="G104" s="49">
        <f>uptake_in_those_aged_70_by_ccg1110[[#This Row],[Number of adults turning 66 vaccinated with dose 2]]/uptake_in_those_aged_70_by_ccg1110[[#This Row],[Number of adults turning 66]]*100</f>
        <v>13.429800547516621</v>
      </c>
      <c r="H104" s="32"/>
      <c r="I104" s="33"/>
      <c r="J104" s="33"/>
      <c r="L104" s="33"/>
      <c r="M104" s="33"/>
      <c r="O104" s="33"/>
      <c r="P104" s="33"/>
      <c r="R104" s="33"/>
      <c r="S104" s="33"/>
      <c r="U104" s="33"/>
      <c r="V104" s="33"/>
      <c r="X104" s="33"/>
      <c r="Y104" s="33"/>
      <c r="AA104" s="33"/>
      <c r="AB104" s="33"/>
      <c r="AD104" s="33"/>
      <c r="AE104" s="33"/>
    </row>
    <row r="105" spans="1:31" x14ac:dyDescent="0.35">
      <c r="A105" s="29" t="s">
        <v>238</v>
      </c>
      <c r="B105" s="29" t="s">
        <v>239</v>
      </c>
      <c r="C105" s="48">
        <v>7969</v>
      </c>
      <c r="D105" s="48">
        <v>3053</v>
      </c>
      <c r="E105" s="49">
        <f>uptake_in_those_aged_70_by_ccg1110[[#This Row],[Number of adults turning 66 vaccinated with dose 1]]/uptake_in_those_aged_70_by_ccg1110[[#This Row],[Number of adults turning 66]]*100</f>
        <v>38.310954950432929</v>
      </c>
      <c r="F105" s="48">
        <v>1676</v>
      </c>
      <c r="G105" s="49">
        <f>uptake_in_those_aged_70_by_ccg1110[[#This Row],[Number of adults turning 66 vaccinated with dose 2]]/uptake_in_those_aged_70_by_ccg1110[[#This Row],[Number of adults turning 66]]*100</f>
        <v>21.031497051072908</v>
      </c>
      <c r="H105" s="32"/>
      <c r="I105" s="33"/>
      <c r="J105" s="33"/>
      <c r="L105" s="33"/>
      <c r="M105" s="33"/>
      <c r="O105" s="33"/>
      <c r="P105" s="33"/>
      <c r="R105" s="33"/>
      <c r="S105" s="33"/>
      <c r="U105" s="33"/>
      <c r="V105" s="33"/>
      <c r="X105" s="33"/>
      <c r="Y105" s="33"/>
      <c r="AA105" s="33"/>
      <c r="AB105" s="33"/>
      <c r="AD105" s="33"/>
      <c r="AE105" s="33"/>
    </row>
    <row r="106" spans="1:31" x14ac:dyDescent="0.35">
      <c r="A106" s="29" t="s">
        <v>240</v>
      </c>
      <c r="B106" s="29" t="s">
        <v>241</v>
      </c>
      <c r="C106" s="48">
        <v>20775</v>
      </c>
      <c r="D106" s="48">
        <v>8539</v>
      </c>
      <c r="E106" s="49">
        <f>uptake_in_those_aged_70_by_ccg1110[[#This Row],[Number of adults turning 66 vaccinated with dose 1]]/uptake_in_those_aged_70_by_ccg1110[[#This Row],[Number of adults turning 66]]*100</f>
        <v>41.10228640192539</v>
      </c>
      <c r="F106" s="48">
        <v>4744</v>
      </c>
      <c r="G106" s="49">
        <f>uptake_in_those_aged_70_by_ccg1110[[#This Row],[Number of adults turning 66 vaccinated with dose 2]]/uptake_in_those_aged_70_by_ccg1110[[#This Row],[Number of adults turning 66]]*100</f>
        <v>22.835138387484957</v>
      </c>
      <c r="H106" s="32"/>
      <c r="I106" s="33"/>
      <c r="J106" s="33"/>
      <c r="L106" s="33"/>
      <c r="M106" s="33"/>
      <c r="O106" s="33"/>
      <c r="P106" s="33"/>
      <c r="R106" s="33"/>
      <c r="S106" s="33"/>
      <c r="U106" s="33"/>
      <c r="V106" s="33"/>
      <c r="X106" s="33"/>
      <c r="Y106" s="33"/>
      <c r="AA106" s="33"/>
      <c r="AB106" s="33"/>
      <c r="AD106" s="33"/>
      <c r="AE106" s="33"/>
    </row>
    <row r="107" spans="1:31" x14ac:dyDescent="0.35">
      <c r="A107" s="29" t="s">
        <v>242</v>
      </c>
      <c r="B107" s="29" t="s">
        <v>243</v>
      </c>
      <c r="C107" s="48">
        <v>10650</v>
      </c>
      <c r="D107" s="48">
        <v>3862</v>
      </c>
      <c r="E107" s="49">
        <f>uptake_in_those_aged_70_by_ccg1110[[#This Row],[Number of adults turning 66 vaccinated with dose 1]]/uptake_in_those_aged_70_by_ccg1110[[#This Row],[Number of adults turning 66]]*100</f>
        <v>36.262910798122064</v>
      </c>
      <c r="F107" s="48">
        <v>1847</v>
      </c>
      <c r="G107" s="49">
        <f>uptake_in_those_aged_70_by_ccg1110[[#This Row],[Number of adults turning 66 vaccinated with dose 2]]/uptake_in_those_aged_70_by_ccg1110[[#This Row],[Number of adults turning 66]]*100</f>
        <v>17.342723004694836</v>
      </c>
      <c r="H107" s="32"/>
      <c r="I107" s="33"/>
      <c r="J107" s="33"/>
      <c r="L107" s="33"/>
      <c r="M107" s="33"/>
      <c r="O107" s="33"/>
      <c r="P107" s="33"/>
      <c r="R107" s="33"/>
      <c r="S107" s="33"/>
      <c r="U107" s="33"/>
      <c r="V107" s="33"/>
      <c r="X107" s="33"/>
      <c r="Y107" s="33"/>
      <c r="AA107" s="33"/>
      <c r="AB107" s="33"/>
      <c r="AD107" s="33"/>
      <c r="AE107" s="33"/>
    </row>
    <row r="108" spans="1:31" x14ac:dyDescent="0.35">
      <c r="A108" s="29" t="s">
        <v>244</v>
      </c>
      <c r="B108" s="29" t="s">
        <v>245</v>
      </c>
      <c r="C108" s="48">
        <v>6776</v>
      </c>
      <c r="D108" s="48">
        <v>2533</v>
      </c>
      <c r="E108" s="49">
        <f>uptake_in_those_aged_70_by_ccg1110[[#This Row],[Number of adults turning 66 vaccinated with dose 1]]/uptake_in_those_aged_70_by_ccg1110[[#This Row],[Number of adults turning 66]]*100</f>
        <v>37.381936245572611</v>
      </c>
      <c r="F108" s="48">
        <v>1543</v>
      </c>
      <c r="G108" s="49">
        <f>uptake_in_those_aged_70_by_ccg1110[[#This Row],[Number of adults turning 66 vaccinated with dose 2]]/uptake_in_those_aged_70_by_ccg1110[[#This Row],[Number of adults turning 66]]*100</f>
        <v>22.771546635183</v>
      </c>
      <c r="H108" s="32"/>
      <c r="I108" s="33"/>
      <c r="J108" s="33"/>
      <c r="L108" s="33"/>
      <c r="M108" s="33"/>
      <c r="O108" s="33"/>
      <c r="P108" s="33"/>
      <c r="R108" s="33"/>
      <c r="S108" s="33"/>
      <c r="U108" s="33"/>
      <c r="V108" s="33"/>
      <c r="X108" s="33"/>
      <c r="Y108" s="33"/>
      <c r="AA108" s="33"/>
      <c r="AB108" s="33"/>
      <c r="AD108" s="33"/>
      <c r="AE108" s="33"/>
    </row>
    <row r="109" spans="1:31" x14ac:dyDescent="0.35">
      <c r="A109" s="29" t="s">
        <v>246</v>
      </c>
      <c r="B109" s="29" t="s">
        <v>247</v>
      </c>
      <c r="C109" s="48">
        <v>22013</v>
      </c>
      <c r="D109" s="48">
        <v>6009</v>
      </c>
      <c r="E109" s="49">
        <f>uptake_in_those_aged_70_by_ccg1110[[#This Row],[Number of adults turning 66 vaccinated with dose 1]]/uptake_in_those_aged_70_by_ccg1110[[#This Row],[Number of adults turning 66]]*100</f>
        <v>27.297506019170491</v>
      </c>
      <c r="F109" s="48">
        <v>2484</v>
      </c>
      <c r="G109" s="49">
        <f>uptake_in_those_aged_70_by_ccg1110[[#This Row],[Number of adults turning 66 vaccinated with dose 2]]/uptake_in_those_aged_70_by_ccg1110[[#This Row],[Number of adults turning 66]]*100</f>
        <v>11.28424113024122</v>
      </c>
      <c r="H109" s="32"/>
      <c r="I109" s="33"/>
      <c r="J109" s="33"/>
      <c r="L109" s="33"/>
      <c r="M109" s="33"/>
      <c r="O109" s="33"/>
      <c r="P109" s="33"/>
      <c r="R109" s="33"/>
      <c r="S109" s="33"/>
      <c r="U109" s="33"/>
      <c r="V109" s="33"/>
      <c r="X109" s="33"/>
      <c r="Y109" s="33"/>
      <c r="AA109" s="33"/>
      <c r="AB109" s="33"/>
      <c r="AD109" s="33"/>
      <c r="AE109" s="33"/>
    </row>
    <row r="110" spans="1:31" x14ac:dyDescent="0.35">
      <c r="A110" s="29" t="s">
        <v>248</v>
      </c>
      <c r="B110" s="29" t="s">
        <v>249</v>
      </c>
      <c r="C110" s="48">
        <v>4743</v>
      </c>
      <c r="D110" s="48">
        <v>1869</v>
      </c>
      <c r="E110" s="49">
        <f>uptake_in_those_aged_70_by_ccg1110[[#This Row],[Number of adults turning 66 vaccinated with dose 1]]/uptake_in_those_aged_70_by_ccg1110[[#This Row],[Number of adults turning 66]]*100</f>
        <v>39.405439595192917</v>
      </c>
      <c r="F110" s="48">
        <v>995</v>
      </c>
      <c r="G110" s="49">
        <f>uptake_in_those_aged_70_by_ccg1110[[#This Row],[Number of adults turning 66 vaccinated with dose 2]]/uptake_in_those_aged_70_by_ccg1110[[#This Row],[Number of adults turning 66]]*100</f>
        <v>20.978283786632932</v>
      </c>
      <c r="H110" s="32"/>
      <c r="I110" s="33"/>
      <c r="J110" s="33"/>
      <c r="L110" s="33"/>
      <c r="M110" s="33"/>
      <c r="O110" s="33"/>
      <c r="P110" s="33"/>
      <c r="R110" s="33"/>
      <c r="S110" s="33"/>
      <c r="U110" s="33"/>
      <c r="V110" s="33"/>
      <c r="X110" s="33"/>
      <c r="Y110" s="33"/>
      <c r="AA110" s="33"/>
      <c r="AB110" s="33"/>
      <c r="AD110" s="33"/>
      <c r="AE110" s="33"/>
    </row>
    <row r="111" spans="1:31" x14ac:dyDescent="0.35">
      <c r="A111" s="23" t="s">
        <v>250</v>
      </c>
      <c r="B111" s="23" t="s">
        <v>250</v>
      </c>
      <c r="C111" s="50">
        <f>SUM(C5:C110)</f>
        <v>666260</v>
      </c>
      <c r="D111" s="50">
        <f t="shared" ref="D111" si="0">SUM(D5:D110)</f>
        <v>242976</v>
      </c>
      <c r="E111" s="51">
        <f>uptake_in_those_aged_70_by_ccg1110[[#This Row],[Number of adults turning 66 vaccinated with dose 1]]/uptake_in_those_aged_70_by_ccg1110[[#This Row],[Number of adults turning 66]]*100</f>
        <v>36.468645873983128</v>
      </c>
      <c r="F111" s="50">
        <f>SUM(F5:F110)</f>
        <v>129632</v>
      </c>
      <c r="G111" s="53">
        <f>uptake_in_those_aged_70_by_ccg1110[[#This Row],[Number of adults turning 66 vaccinated with dose 2]]/uptake_in_those_aged_70_by_ccg1110[[#This Row],[Number of adults turning 66]]*100</f>
        <v>19.456668567826373</v>
      </c>
      <c r="H111" s="34"/>
      <c r="I111" s="33"/>
      <c r="J111" s="33"/>
      <c r="L111" s="33"/>
      <c r="M111" s="33"/>
      <c r="O111" s="33"/>
      <c r="P111" s="33"/>
      <c r="R111" s="33"/>
      <c r="S111" s="33"/>
      <c r="U111" s="33"/>
      <c r="V111" s="33"/>
      <c r="X111" s="33"/>
      <c r="Y111" s="33"/>
      <c r="AA111" s="33"/>
      <c r="AB111" s="33"/>
      <c r="AD111" s="33"/>
      <c r="AE111" s="33"/>
    </row>
    <row r="112" spans="1:31" x14ac:dyDescent="0.35">
      <c r="C112" s="52"/>
      <c r="D112" s="52"/>
      <c r="F112" s="52"/>
      <c r="G112" s="52"/>
      <c r="I112" s="33"/>
      <c r="J112" s="33"/>
      <c r="L112" s="33"/>
      <c r="M112" s="33"/>
      <c r="O112" s="33"/>
      <c r="P112" s="33"/>
      <c r="R112" s="33"/>
      <c r="S112" s="33"/>
      <c r="U112" s="33"/>
      <c r="V112" s="33"/>
      <c r="X112" s="33"/>
      <c r="Y112" s="33"/>
      <c r="AA112" s="33"/>
      <c r="AB112" s="33"/>
      <c r="AD112" s="33"/>
      <c r="AE112"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E8A17-637C-4AC9-8275-13A2F3139911}">
  <dimension ref="A1:AC112"/>
  <sheetViews>
    <sheetView zoomScale="90" zoomScaleNormal="90" workbookViewId="0">
      <selection activeCell="B1" sqref="B1:B1048576"/>
    </sheetView>
  </sheetViews>
  <sheetFormatPr defaultColWidth="11.23046875" defaultRowHeight="15.5" x14ac:dyDescent="0.35"/>
  <cols>
    <col min="1" max="1" width="11.23046875" style="29" customWidth="1"/>
    <col min="2" max="2" width="84.3046875" style="29" customWidth="1"/>
    <col min="3" max="3" width="61.23046875" style="39" customWidth="1"/>
    <col min="4" max="4" width="47.53515625" style="39" customWidth="1"/>
    <col min="5" max="5" width="40.765625" style="39" customWidth="1"/>
    <col min="6" max="6" width="36.765625" style="39" customWidth="1"/>
    <col min="7" max="7" width="40.69140625" style="39" customWidth="1"/>
    <col min="8" max="16384" width="11.23046875" style="29"/>
  </cols>
  <sheetData>
    <row r="1" spans="1:29" ht="20" x14ac:dyDescent="0.35">
      <c r="A1" s="27" t="s">
        <v>669</v>
      </c>
      <c r="B1" s="28"/>
      <c r="C1" s="38"/>
      <c r="D1" s="38"/>
      <c r="E1" s="38"/>
    </row>
    <row r="2" spans="1:29" ht="20" x14ac:dyDescent="0.35">
      <c r="A2" s="37" t="s">
        <v>663</v>
      </c>
      <c r="B2" s="28"/>
      <c r="C2" s="47"/>
      <c r="D2" s="47"/>
      <c r="E2" s="47"/>
    </row>
    <row r="3" spans="1:29" x14ac:dyDescent="0.35">
      <c r="A3" s="29" t="s">
        <v>33</v>
      </c>
    </row>
    <row r="4" spans="1:29" ht="31" x14ac:dyDescent="0.35">
      <c r="A4" s="23" t="s">
        <v>252</v>
      </c>
      <c r="B4" s="23" t="s">
        <v>253</v>
      </c>
      <c r="C4" s="21" t="s">
        <v>664</v>
      </c>
      <c r="D4" s="21" t="s">
        <v>665</v>
      </c>
      <c r="E4" s="21" t="s">
        <v>666</v>
      </c>
      <c r="F4" s="22" t="s">
        <v>667</v>
      </c>
      <c r="G4" s="21" t="s">
        <v>668</v>
      </c>
    </row>
    <row r="5" spans="1:29" x14ac:dyDescent="0.35">
      <c r="A5" s="29" t="s">
        <v>254</v>
      </c>
      <c r="B5" s="29" t="s">
        <v>255</v>
      </c>
      <c r="C5" s="48">
        <v>22134</v>
      </c>
      <c r="D5" s="48">
        <v>7570</v>
      </c>
      <c r="E5" s="49">
        <f>uptake_in_those_aged_70_by_ccg98[[#This Row],[Number of adults turning 66 vaccinated with dose 1]]/uptake_in_those_aged_70_by_ccg98[[#This Row],[Number of adults turning 66 ]]*100</f>
        <v>34.200777085027561</v>
      </c>
      <c r="F5" s="48">
        <v>4453</v>
      </c>
      <c r="G5" s="49">
        <f>uptake_in_those_aged_70_by_ccg98[[#This Row],[Number of adults turning 66 vaccinated with dose 2]]/uptake_in_those_aged_70_by_ccg98[[#This Row],[Number of adults turning 66 ]]*100</f>
        <v>20.118369928616609</v>
      </c>
      <c r="H5" s="33"/>
      <c r="J5" s="33"/>
      <c r="K5" s="33"/>
      <c r="M5" s="33"/>
      <c r="N5" s="33"/>
      <c r="P5" s="33"/>
      <c r="Q5" s="33"/>
      <c r="S5" s="33"/>
      <c r="T5" s="33"/>
      <c r="V5" s="33"/>
      <c r="W5" s="33"/>
      <c r="Y5" s="33"/>
      <c r="Z5" s="33"/>
      <c r="AB5" s="33"/>
      <c r="AC5" s="33"/>
    </row>
    <row r="6" spans="1:29" x14ac:dyDescent="0.35">
      <c r="A6" s="29" t="s">
        <v>256</v>
      </c>
      <c r="B6" s="29" t="s">
        <v>257</v>
      </c>
      <c r="C6" s="48">
        <v>16140</v>
      </c>
      <c r="D6" s="48">
        <v>5983</v>
      </c>
      <c r="E6" s="49">
        <f>uptake_in_those_aged_70_by_ccg98[[#This Row],[Number of adults turning 66 vaccinated with dose 1]]/uptake_in_those_aged_70_by_ccg98[[#This Row],[Number of adults turning 66 ]]*100</f>
        <v>37.069392812887237</v>
      </c>
      <c r="F6" s="48">
        <v>3193</v>
      </c>
      <c r="G6" s="49">
        <f>uptake_in_those_aged_70_by_ccg98[[#This Row],[Number of adults turning 66 vaccinated with dose 2]]/uptake_in_those_aged_70_by_ccg98[[#This Row],[Number of adults turning 66 ]]*100</f>
        <v>19.783147459727385</v>
      </c>
      <c r="H6" s="33"/>
      <c r="J6" s="33"/>
      <c r="K6" s="33"/>
      <c r="M6" s="33"/>
      <c r="N6" s="33"/>
      <c r="P6" s="33"/>
      <c r="Q6" s="33"/>
      <c r="S6" s="33"/>
      <c r="T6" s="33"/>
      <c r="V6" s="33"/>
      <c r="W6" s="33"/>
      <c r="Y6" s="33"/>
      <c r="Z6" s="33"/>
      <c r="AB6" s="33"/>
      <c r="AC6" s="33"/>
    </row>
    <row r="7" spans="1:29" x14ac:dyDescent="0.35">
      <c r="A7" s="29" t="s">
        <v>258</v>
      </c>
      <c r="B7" s="29" t="s">
        <v>259</v>
      </c>
      <c r="C7" s="48">
        <v>10669</v>
      </c>
      <c r="D7" s="48">
        <v>4449</v>
      </c>
      <c r="E7" s="49">
        <f>uptake_in_those_aged_70_by_ccg98[[#This Row],[Number of adults turning 66 vaccinated with dose 1]]/uptake_in_those_aged_70_by_ccg98[[#This Row],[Number of adults turning 66 ]]*100</f>
        <v>41.700253069641015</v>
      </c>
      <c r="F7" s="48">
        <v>2942</v>
      </c>
      <c r="G7" s="49">
        <f>uptake_in_those_aged_70_by_ccg98[[#This Row],[Number of adults turning 66 vaccinated with dose 2]]/uptake_in_those_aged_70_by_ccg98[[#This Row],[Number of adults turning 66 ]]*100</f>
        <v>27.575217921079766</v>
      </c>
      <c r="H7" s="33"/>
      <c r="J7" s="33"/>
      <c r="K7" s="33"/>
      <c r="M7" s="33"/>
      <c r="N7" s="33"/>
      <c r="P7" s="33"/>
      <c r="Q7" s="33"/>
      <c r="S7" s="33"/>
      <c r="T7" s="33"/>
      <c r="V7" s="33"/>
      <c r="W7" s="33"/>
      <c r="Y7" s="33"/>
      <c r="Z7" s="33"/>
      <c r="AB7" s="33"/>
      <c r="AC7" s="33"/>
    </row>
    <row r="8" spans="1:29" x14ac:dyDescent="0.35">
      <c r="A8" s="29" t="s">
        <v>260</v>
      </c>
      <c r="B8" s="29" t="s">
        <v>261</v>
      </c>
      <c r="C8" s="48">
        <v>13739</v>
      </c>
      <c r="D8" s="48">
        <v>4301</v>
      </c>
      <c r="E8" s="49">
        <f>uptake_in_those_aged_70_by_ccg98[[#This Row],[Number of adults turning 66 vaccinated with dose 1]]/uptake_in_those_aged_70_by_ccg98[[#This Row],[Number of adults turning 66 ]]*100</f>
        <v>31.305044035228178</v>
      </c>
      <c r="F8" s="48">
        <v>1603</v>
      </c>
      <c r="G8" s="49">
        <f>uptake_in_those_aged_70_by_ccg98[[#This Row],[Number of adults turning 66 vaccinated with dose 2]]/uptake_in_those_aged_70_by_ccg98[[#This Row],[Number of adults turning 66 ]]*100</f>
        <v>11.667515830846495</v>
      </c>
      <c r="H8" s="33"/>
      <c r="J8" s="33"/>
      <c r="K8" s="33"/>
      <c r="M8" s="33"/>
      <c r="N8" s="33"/>
      <c r="P8" s="33"/>
      <c r="Q8" s="33"/>
      <c r="S8" s="33"/>
      <c r="T8" s="33"/>
      <c r="V8" s="33"/>
      <c r="W8" s="33"/>
      <c r="Y8" s="33"/>
      <c r="Z8" s="33"/>
      <c r="AB8" s="33"/>
      <c r="AC8" s="33"/>
    </row>
    <row r="9" spans="1:29" x14ac:dyDescent="0.35">
      <c r="A9" s="29" t="s">
        <v>262</v>
      </c>
      <c r="B9" s="29" t="s">
        <v>263</v>
      </c>
      <c r="C9" s="48">
        <v>10650</v>
      </c>
      <c r="D9" s="48">
        <v>3862</v>
      </c>
      <c r="E9" s="49">
        <f>uptake_in_those_aged_70_by_ccg98[[#This Row],[Number of adults turning 66 vaccinated with dose 1]]/uptake_in_those_aged_70_by_ccg98[[#This Row],[Number of adults turning 66 ]]*100</f>
        <v>36.262910798122064</v>
      </c>
      <c r="F9" s="48">
        <v>1847</v>
      </c>
      <c r="G9" s="49">
        <f>uptake_in_those_aged_70_by_ccg98[[#This Row],[Number of adults turning 66 vaccinated with dose 2]]/uptake_in_those_aged_70_by_ccg98[[#This Row],[Number of adults turning 66 ]]*100</f>
        <v>17.342723004694836</v>
      </c>
      <c r="H9" s="33"/>
      <c r="J9" s="33"/>
      <c r="K9" s="33"/>
      <c r="M9" s="33"/>
      <c r="N9" s="33"/>
      <c r="P9" s="33"/>
      <c r="Q9" s="33"/>
      <c r="S9" s="33"/>
      <c r="T9" s="33"/>
      <c r="V9" s="33"/>
      <c r="W9" s="33"/>
      <c r="Y9" s="33"/>
      <c r="Z9" s="33"/>
      <c r="AB9" s="33"/>
      <c r="AC9" s="33"/>
    </row>
    <row r="10" spans="1:29" x14ac:dyDescent="0.35">
      <c r="A10" s="29" t="s">
        <v>264</v>
      </c>
      <c r="B10" s="29" t="s">
        <v>265</v>
      </c>
      <c r="C10" s="48">
        <v>13656</v>
      </c>
      <c r="D10" s="48">
        <v>3847</v>
      </c>
      <c r="E10" s="49">
        <f>uptake_in_those_aged_70_by_ccg98[[#This Row],[Number of adults turning 66 vaccinated with dose 1]]/uptake_in_those_aged_70_by_ccg98[[#This Row],[Number of adults turning 66 ]]*100</f>
        <v>28.170767428236669</v>
      </c>
      <c r="F10" s="48">
        <v>1739</v>
      </c>
      <c r="G10" s="49">
        <f>uptake_in_those_aged_70_by_ccg98[[#This Row],[Number of adults turning 66 vaccinated with dose 2]]/uptake_in_those_aged_70_by_ccg98[[#This Row],[Number of adults turning 66 ]]*100</f>
        <v>12.734329232571765</v>
      </c>
      <c r="H10" s="33"/>
      <c r="J10" s="33"/>
      <c r="K10" s="33"/>
      <c r="M10" s="33"/>
      <c r="N10" s="33"/>
      <c r="P10" s="33"/>
      <c r="Q10" s="33"/>
      <c r="S10" s="33"/>
      <c r="T10" s="33"/>
      <c r="V10" s="33"/>
      <c r="W10" s="33"/>
      <c r="Y10" s="33"/>
      <c r="Z10" s="33"/>
      <c r="AB10" s="33"/>
      <c r="AC10" s="33"/>
    </row>
    <row r="11" spans="1:29" x14ac:dyDescent="0.35">
      <c r="A11" s="29" t="s">
        <v>266</v>
      </c>
      <c r="B11" s="29" t="s">
        <v>267</v>
      </c>
      <c r="C11" s="48">
        <v>40614</v>
      </c>
      <c r="D11" s="48">
        <v>14878</v>
      </c>
      <c r="E11" s="49">
        <f>uptake_in_those_aged_70_by_ccg98[[#This Row],[Number of adults turning 66 vaccinated with dose 1]]/uptake_in_those_aged_70_by_ccg98[[#This Row],[Number of adults turning 66 ]]*100</f>
        <v>36.632688235583785</v>
      </c>
      <c r="F11" s="48">
        <v>7867</v>
      </c>
      <c r="G11" s="49">
        <f>uptake_in_those_aged_70_by_ccg98[[#This Row],[Number of adults turning 66 vaccinated with dose 2]]/uptake_in_those_aged_70_by_ccg98[[#This Row],[Number of adults turning 66 ]]*100</f>
        <v>19.370167922391293</v>
      </c>
      <c r="H11" s="33"/>
      <c r="J11" s="33"/>
      <c r="K11" s="33"/>
      <c r="M11" s="33"/>
      <c r="N11" s="33"/>
      <c r="P11" s="33"/>
      <c r="Q11" s="33"/>
      <c r="S11" s="33"/>
      <c r="T11" s="33"/>
      <c r="V11" s="33"/>
      <c r="W11" s="33"/>
      <c r="Y11" s="33"/>
      <c r="Z11" s="33"/>
      <c r="AB11" s="33"/>
      <c r="AC11" s="33"/>
    </row>
    <row r="12" spans="1:29" x14ac:dyDescent="0.35">
      <c r="A12" s="29" t="s">
        <v>268</v>
      </c>
      <c r="B12" s="29" t="s">
        <v>269</v>
      </c>
      <c r="C12" s="48">
        <v>13579</v>
      </c>
      <c r="D12" s="48">
        <v>5962</v>
      </c>
      <c r="E12" s="49">
        <f>uptake_in_those_aged_70_by_ccg98[[#This Row],[Number of adults turning 66 vaccinated with dose 1]]/uptake_in_those_aged_70_by_ccg98[[#This Row],[Number of adults turning 66 ]]*100</f>
        <v>43.90603137197143</v>
      </c>
      <c r="F12" s="48">
        <v>3016</v>
      </c>
      <c r="G12" s="49">
        <f>uptake_in_those_aged_70_by_ccg98[[#This Row],[Number of adults turning 66 vaccinated with dose 2]]/uptake_in_those_aged_70_by_ccg98[[#This Row],[Number of adults turning 66 ]]*100</f>
        <v>22.210766624935562</v>
      </c>
      <c r="H12" s="33"/>
      <c r="J12" s="33"/>
      <c r="K12" s="33"/>
      <c r="M12" s="33"/>
      <c r="N12" s="33"/>
      <c r="P12" s="33"/>
      <c r="Q12" s="33"/>
      <c r="S12" s="33"/>
      <c r="T12" s="33"/>
      <c r="V12" s="33"/>
      <c r="W12" s="33"/>
      <c r="Y12" s="33"/>
      <c r="Z12" s="33"/>
      <c r="AB12" s="33"/>
      <c r="AC12" s="33"/>
    </row>
    <row r="13" spans="1:29" x14ac:dyDescent="0.35">
      <c r="A13" s="29" t="s">
        <v>270</v>
      </c>
      <c r="B13" s="29" t="s">
        <v>271</v>
      </c>
      <c r="C13" s="48">
        <v>13037</v>
      </c>
      <c r="D13" s="48">
        <v>5981</v>
      </c>
      <c r="E13" s="49">
        <f>uptake_in_those_aged_70_by_ccg98[[#This Row],[Number of adults turning 66 vaccinated with dose 1]]/uptake_in_those_aged_70_by_ccg98[[#This Row],[Number of adults turning 66 ]]*100</f>
        <v>45.877118969087981</v>
      </c>
      <c r="F13" s="48">
        <v>3543</v>
      </c>
      <c r="G13" s="49">
        <f>uptake_in_those_aged_70_by_ccg98[[#This Row],[Number of adults turning 66 vaccinated with dose 2]]/uptake_in_those_aged_70_by_ccg98[[#This Row],[Number of adults turning 66 ]]*100</f>
        <v>27.176497660504715</v>
      </c>
      <c r="H13" s="33"/>
      <c r="J13" s="33"/>
      <c r="K13" s="33"/>
      <c r="M13" s="33"/>
      <c r="N13" s="33"/>
      <c r="P13" s="33"/>
      <c r="Q13" s="33"/>
      <c r="S13" s="33"/>
      <c r="T13" s="33"/>
      <c r="V13" s="33"/>
      <c r="W13" s="33"/>
      <c r="Y13" s="33"/>
      <c r="Z13" s="33"/>
      <c r="AB13" s="33"/>
      <c r="AC13" s="33"/>
    </row>
    <row r="14" spans="1:29" x14ac:dyDescent="0.35">
      <c r="A14" s="29" t="s">
        <v>272</v>
      </c>
      <c r="B14" s="29" t="s">
        <v>273</v>
      </c>
      <c r="C14" s="48">
        <v>16939</v>
      </c>
      <c r="D14" s="48">
        <v>7285</v>
      </c>
      <c r="E14" s="49">
        <f>uptake_in_those_aged_70_by_ccg98[[#This Row],[Number of adults turning 66 vaccinated with dose 1]]/uptake_in_those_aged_70_by_ccg98[[#This Row],[Number of adults turning 66 ]]*100</f>
        <v>43.007261349548379</v>
      </c>
      <c r="F14" s="48">
        <v>3892</v>
      </c>
      <c r="G14" s="49">
        <f>uptake_in_those_aged_70_by_ccg98[[#This Row],[Number of adults turning 66 vaccinated with dose 2]]/uptake_in_those_aged_70_by_ccg98[[#This Row],[Number of adults turning 66 ]]*100</f>
        <v>22.976562961213766</v>
      </c>
      <c r="H14" s="33"/>
      <c r="J14" s="33"/>
      <c r="K14" s="33"/>
      <c r="M14" s="33"/>
      <c r="N14" s="33"/>
      <c r="P14" s="33"/>
      <c r="Q14" s="33"/>
      <c r="S14" s="33"/>
      <c r="T14" s="33"/>
      <c r="V14" s="33"/>
      <c r="W14" s="33"/>
      <c r="Y14" s="33"/>
      <c r="Z14" s="33"/>
      <c r="AB14" s="33"/>
      <c r="AC14" s="33"/>
    </row>
    <row r="15" spans="1:29" x14ac:dyDescent="0.35">
      <c r="A15" s="29" t="s">
        <v>274</v>
      </c>
      <c r="B15" s="29" t="s">
        <v>275</v>
      </c>
      <c r="C15" s="48">
        <v>10710</v>
      </c>
      <c r="D15" s="48">
        <v>4394</v>
      </c>
      <c r="E15" s="49">
        <f>uptake_in_those_aged_70_by_ccg98[[#This Row],[Number of adults turning 66 vaccinated with dose 1]]/uptake_in_those_aged_70_by_ccg98[[#This Row],[Number of adults turning 66 ]]*100</f>
        <v>41.027077497665729</v>
      </c>
      <c r="F15" s="48">
        <v>2308</v>
      </c>
      <c r="G15" s="49">
        <f>uptake_in_those_aged_70_by_ccg98[[#This Row],[Number of adults turning 66 vaccinated with dose 2]]/uptake_in_those_aged_70_by_ccg98[[#This Row],[Number of adults turning 66 ]]*100</f>
        <v>21.549953314659199</v>
      </c>
      <c r="H15" s="33"/>
      <c r="J15" s="33"/>
      <c r="K15" s="33"/>
      <c r="M15" s="33"/>
      <c r="N15" s="33"/>
      <c r="P15" s="33"/>
      <c r="Q15" s="33"/>
      <c r="S15" s="33"/>
      <c r="T15" s="33"/>
      <c r="V15" s="33"/>
      <c r="W15" s="33"/>
      <c r="Y15" s="33"/>
      <c r="Z15" s="33"/>
      <c r="AB15" s="33"/>
      <c r="AC15" s="33"/>
    </row>
    <row r="16" spans="1:29" x14ac:dyDescent="0.35">
      <c r="A16" s="29" t="s">
        <v>276</v>
      </c>
      <c r="B16" s="29" t="s">
        <v>277</v>
      </c>
      <c r="C16" s="48">
        <v>12967</v>
      </c>
      <c r="D16" s="48">
        <v>4371</v>
      </c>
      <c r="E16" s="49">
        <f>uptake_in_those_aged_70_by_ccg98[[#This Row],[Number of adults turning 66 vaccinated with dose 1]]/uptake_in_those_aged_70_by_ccg98[[#This Row],[Number of adults turning 66 ]]*100</f>
        <v>33.708645021978867</v>
      </c>
      <c r="F16" s="48">
        <v>2100</v>
      </c>
      <c r="G16" s="49">
        <f>uptake_in_those_aged_70_by_ccg98[[#This Row],[Number of adults turning 66 vaccinated with dose 2]]/uptake_in_those_aged_70_by_ccg98[[#This Row],[Number of adults turning 66 ]]*100</f>
        <v>16.194956427855324</v>
      </c>
      <c r="H16" s="33"/>
      <c r="J16" s="33"/>
      <c r="K16" s="33"/>
      <c r="M16" s="33"/>
      <c r="N16" s="33"/>
      <c r="P16" s="33"/>
      <c r="Q16" s="33"/>
      <c r="S16" s="33"/>
      <c r="T16" s="33"/>
      <c r="V16" s="33"/>
      <c r="W16" s="33"/>
      <c r="Y16" s="33"/>
      <c r="Z16" s="33"/>
      <c r="AB16" s="33"/>
      <c r="AC16" s="33"/>
    </row>
    <row r="17" spans="1:29" x14ac:dyDescent="0.35">
      <c r="A17" s="29" t="s">
        <v>278</v>
      </c>
      <c r="B17" s="29" t="s">
        <v>279</v>
      </c>
      <c r="C17" s="48">
        <v>17374</v>
      </c>
      <c r="D17" s="48">
        <v>4205</v>
      </c>
      <c r="E17" s="49">
        <f>uptake_in_those_aged_70_by_ccg98[[#This Row],[Number of adults turning 66 vaccinated with dose 1]]/uptake_in_those_aged_70_by_ccg98[[#This Row],[Number of adults turning 66 ]]*100</f>
        <v>24.20283181765857</v>
      </c>
      <c r="F17" s="48">
        <v>1949</v>
      </c>
      <c r="G17" s="49">
        <f>uptake_in_those_aged_70_by_ccg98[[#This Row],[Number of adults turning 66 vaccinated with dose 2]]/uptake_in_those_aged_70_by_ccg98[[#This Row],[Number of adults turning 66 ]]*100</f>
        <v>11.217911822263153</v>
      </c>
      <c r="H17" s="33"/>
      <c r="J17" s="33"/>
      <c r="K17" s="33"/>
      <c r="M17" s="33"/>
      <c r="N17" s="33"/>
      <c r="P17" s="33"/>
      <c r="Q17" s="33"/>
      <c r="S17" s="33"/>
      <c r="T17" s="33"/>
      <c r="V17" s="33"/>
      <c r="W17" s="33"/>
      <c r="Y17" s="33"/>
      <c r="Z17" s="33"/>
      <c r="AB17" s="33"/>
      <c r="AC17" s="33"/>
    </row>
    <row r="18" spans="1:29" x14ac:dyDescent="0.35">
      <c r="A18" s="29" t="s">
        <v>280</v>
      </c>
      <c r="B18" s="29" t="s">
        <v>281</v>
      </c>
      <c r="C18" s="48">
        <v>22499</v>
      </c>
      <c r="D18" s="48">
        <v>9316</v>
      </c>
      <c r="E18" s="49">
        <f>uptake_in_those_aged_70_by_ccg98[[#This Row],[Number of adults turning 66 vaccinated with dose 1]]/uptake_in_those_aged_70_by_ccg98[[#This Row],[Number of adults turning 66 ]]*100</f>
        <v>41.406284723765502</v>
      </c>
      <c r="F18" s="48">
        <v>5152</v>
      </c>
      <c r="G18" s="49">
        <f>uptake_in_those_aged_70_by_ccg98[[#This Row],[Number of adults turning 66 vaccinated with dose 2]]/uptake_in_those_aged_70_by_ccg98[[#This Row],[Number of adults turning 66 ]]*100</f>
        <v>22.898795502022313</v>
      </c>
      <c r="H18" s="33"/>
      <c r="J18" s="33"/>
      <c r="K18" s="33"/>
      <c r="M18" s="33"/>
      <c r="N18" s="33"/>
      <c r="P18" s="33"/>
      <c r="Q18" s="33"/>
      <c r="S18" s="33"/>
      <c r="T18" s="33"/>
      <c r="V18" s="33"/>
      <c r="W18" s="33"/>
      <c r="Y18" s="33"/>
      <c r="Z18" s="33"/>
      <c r="AB18" s="33"/>
      <c r="AC18" s="33"/>
    </row>
    <row r="19" spans="1:29" x14ac:dyDescent="0.35">
      <c r="A19" s="29" t="s">
        <v>282</v>
      </c>
      <c r="B19" s="29" t="s">
        <v>283</v>
      </c>
      <c r="C19" s="48">
        <v>16927</v>
      </c>
      <c r="D19" s="48">
        <v>6461</v>
      </c>
      <c r="E19" s="49">
        <f>uptake_in_those_aged_70_by_ccg98[[#This Row],[Number of adults turning 66 vaccinated with dose 1]]/uptake_in_those_aged_70_by_ccg98[[#This Row],[Number of adults turning 66 ]]*100</f>
        <v>38.169787912802036</v>
      </c>
      <c r="F19" s="48">
        <v>3598</v>
      </c>
      <c r="G19" s="49">
        <f>uptake_in_those_aged_70_by_ccg98[[#This Row],[Number of adults turning 66 vaccinated with dose 2]]/uptake_in_those_aged_70_by_ccg98[[#This Row],[Number of adults turning 66 ]]*100</f>
        <v>21.255981567909256</v>
      </c>
      <c r="H19" s="33"/>
      <c r="J19" s="33"/>
      <c r="K19" s="33"/>
      <c r="M19" s="33"/>
      <c r="N19" s="33"/>
      <c r="P19" s="33"/>
      <c r="Q19" s="33"/>
      <c r="S19" s="33"/>
      <c r="T19" s="33"/>
      <c r="V19" s="33"/>
      <c r="W19" s="33"/>
      <c r="Y19" s="33"/>
      <c r="Z19" s="33"/>
      <c r="AB19" s="33"/>
      <c r="AC19" s="33"/>
    </row>
    <row r="20" spans="1:29" x14ac:dyDescent="0.35">
      <c r="A20" s="29" t="s">
        <v>284</v>
      </c>
      <c r="B20" s="29" t="s">
        <v>285</v>
      </c>
      <c r="C20" s="48">
        <v>16716</v>
      </c>
      <c r="D20" s="48">
        <v>4133</v>
      </c>
      <c r="E20" s="49">
        <f>uptake_in_those_aged_70_by_ccg98[[#This Row],[Number of adults turning 66 vaccinated with dose 1]]/uptake_in_those_aged_70_by_ccg98[[#This Row],[Number of adults turning 66 ]]*100</f>
        <v>24.72481454893515</v>
      </c>
      <c r="F20" s="48">
        <v>1878</v>
      </c>
      <c r="G20" s="49">
        <f>uptake_in_those_aged_70_by_ccg98[[#This Row],[Number of adults turning 66 vaccinated with dose 2]]/uptake_in_those_aged_70_by_ccg98[[#This Row],[Number of adults turning 66 ]]*100</f>
        <v>11.234745154343145</v>
      </c>
      <c r="H20" s="33"/>
      <c r="J20" s="33"/>
      <c r="K20" s="33"/>
      <c r="M20" s="33"/>
      <c r="N20" s="33"/>
      <c r="P20" s="33"/>
      <c r="Q20" s="33"/>
      <c r="S20" s="33"/>
      <c r="T20" s="33"/>
      <c r="V20" s="33"/>
      <c r="W20" s="33"/>
      <c r="Y20" s="33"/>
      <c r="Z20" s="33"/>
      <c r="AB20" s="33"/>
      <c r="AC20" s="33"/>
    </row>
    <row r="21" spans="1:29" x14ac:dyDescent="0.35">
      <c r="A21" s="29" t="s">
        <v>286</v>
      </c>
      <c r="B21" s="29" t="s">
        <v>287</v>
      </c>
      <c r="C21" s="48">
        <v>14206</v>
      </c>
      <c r="D21" s="48">
        <v>3359</v>
      </c>
      <c r="E21" s="49">
        <f>uptake_in_those_aged_70_by_ccg98[[#This Row],[Number of adults turning 66 vaccinated with dose 1]]/uptake_in_those_aged_70_by_ccg98[[#This Row],[Number of adults turning 66 ]]*100</f>
        <v>23.644938758271152</v>
      </c>
      <c r="F21" s="48">
        <v>1636</v>
      </c>
      <c r="G21" s="49">
        <f>uptake_in_those_aged_70_by_ccg98[[#This Row],[Number of adults turning 66 vaccinated with dose 2]]/uptake_in_those_aged_70_by_ccg98[[#This Row],[Number of adults turning 66 ]]*100</f>
        <v>11.516260734900746</v>
      </c>
      <c r="H21" s="33"/>
      <c r="J21" s="33"/>
      <c r="K21" s="33"/>
      <c r="M21" s="33"/>
      <c r="N21" s="33"/>
      <c r="P21" s="33"/>
      <c r="Q21" s="33"/>
      <c r="S21" s="33"/>
      <c r="T21" s="33"/>
      <c r="V21" s="33"/>
      <c r="W21" s="33"/>
      <c r="Y21" s="33"/>
      <c r="Z21" s="33"/>
      <c r="AB21" s="33"/>
      <c r="AC21" s="33"/>
    </row>
    <row r="22" spans="1:29" x14ac:dyDescent="0.35">
      <c r="A22" s="29" t="s">
        <v>288</v>
      </c>
      <c r="B22" s="29" t="s">
        <v>289</v>
      </c>
      <c r="C22" s="48">
        <v>14016</v>
      </c>
      <c r="D22" s="48">
        <v>6091</v>
      </c>
      <c r="E22" s="49">
        <f>uptake_in_those_aged_70_by_ccg98[[#This Row],[Number of adults turning 66 vaccinated with dose 1]]/uptake_in_those_aged_70_by_ccg98[[#This Row],[Number of adults turning 66 ]]*100</f>
        <v>43.457477168949772</v>
      </c>
      <c r="F22" s="48">
        <v>3398</v>
      </c>
      <c r="G22" s="49">
        <f>uptake_in_those_aged_70_by_ccg98[[#This Row],[Number of adults turning 66 vaccinated with dose 2]]/uptake_in_those_aged_70_by_ccg98[[#This Row],[Number of adults turning 66 ]]*100</f>
        <v>24.243721461187214</v>
      </c>
      <c r="H22" s="33"/>
      <c r="J22" s="33"/>
      <c r="K22" s="33"/>
      <c r="M22" s="33"/>
      <c r="N22" s="33"/>
      <c r="P22" s="33"/>
      <c r="Q22" s="33"/>
      <c r="S22" s="33"/>
      <c r="T22" s="33"/>
      <c r="V22" s="33"/>
      <c r="W22" s="33"/>
      <c r="Y22" s="33"/>
      <c r="Z22" s="33"/>
      <c r="AB22" s="33"/>
      <c r="AC22" s="33"/>
    </row>
    <row r="23" spans="1:29" x14ac:dyDescent="0.35">
      <c r="A23" s="29" t="s">
        <v>290</v>
      </c>
      <c r="B23" s="29" t="s">
        <v>291</v>
      </c>
      <c r="C23" s="48">
        <v>13861</v>
      </c>
      <c r="D23" s="48">
        <v>5366</v>
      </c>
      <c r="E23" s="49">
        <f>uptake_in_those_aged_70_by_ccg98[[#This Row],[Number of adults turning 66 vaccinated with dose 1]]/uptake_in_those_aged_70_by_ccg98[[#This Row],[Number of adults turning 66 ]]*100</f>
        <v>38.712935574633867</v>
      </c>
      <c r="F23" s="48">
        <v>2930</v>
      </c>
      <c r="G23" s="49">
        <f>uptake_in_those_aged_70_by_ccg98[[#This Row],[Number of adults turning 66 vaccinated with dose 2]]/uptake_in_those_aged_70_by_ccg98[[#This Row],[Number of adults turning 66 ]]*100</f>
        <v>21.138445999567132</v>
      </c>
      <c r="H23" s="33"/>
      <c r="J23" s="33"/>
      <c r="K23" s="33"/>
      <c r="M23" s="33"/>
      <c r="N23" s="33"/>
      <c r="P23" s="33"/>
      <c r="Q23" s="33"/>
      <c r="S23" s="33"/>
      <c r="T23" s="33"/>
      <c r="V23" s="33"/>
      <c r="W23" s="33"/>
      <c r="Y23" s="33"/>
      <c r="Z23" s="33"/>
      <c r="AB23" s="33"/>
      <c r="AC23" s="33"/>
    </row>
    <row r="24" spans="1:29" x14ac:dyDescent="0.35">
      <c r="A24" s="29" t="s">
        <v>292</v>
      </c>
      <c r="B24" s="29" t="s">
        <v>293</v>
      </c>
      <c r="C24" s="48">
        <v>7969</v>
      </c>
      <c r="D24" s="48">
        <v>3053</v>
      </c>
      <c r="E24" s="49">
        <f>uptake_in_those_aged_70_by_ccg98[[#This Row],[Number of adults turning 66 vaccinated with dose 1]]/uptake_in_those_aged_70_by_ccg98[[#This Row],[Number of adults turning 66 ]]*100</f>
        <v>38.310954950432929</v>
      </c>
      <c r="F24" s="48">
        <v>1676</v>
      </c>
      <c r="G24" s="49">
        <f>uptake_in_those_aged_70_by_ccg98[[#This Row],[Number of adults turning 66 vaccinated with dose 2]]/uptake_in_those_aged_70_by_ccg98[[#This Row],[Number of adults turning 66 ]]*100</f>
        <v>21.031497051072908</v>
      </c>
      <c r="H24" s="33"/>
      <c r="J24" s="33"/>
      <c r="K24" s="33"/>
      <c r="M24" s="33"/>
      <c r="N24" s="33"/>
      <c r="P24" s="33"/>
      <c r="Q24" s="33"/>
      <c r="S24" s="33"/>
      <c r="T24" s="33"/>
      <c r="V24" s="33"/>
      <c r="W24" s="33"/>
      <c r="Y24" s="33"/>
      <c r="Z24" s="33"/>
      <c r="AB24" s="33"/>
      <c r="AC24" s="33"/>
    </row>
    <row r="25" spans="1:29" x14ac:dyDescent="0.35">
      <c r="A25" s="29" t="s">
        <v>294</v>
      </c>
      <c r="B25" s="29" t="s">
        <v>295</v>
      </c>
      <c r="C25" s="48">
        <v>22064</v>
      </c>
      <c r="D25" s="48">
        <v>8856</v>
      </c>
      <c r="E25" s="49">
        <f>uptake_in_those_aged_70_by_ccg98[[#This Row],[Number of adults turning 66 vaccinated with dose 1]]/uptake_in_those_aged_70_by_ccg98[[#This Row],[Number of adults turning 66 ]]*100</f>
        <v>40.137781000725163</v>
      </c>
      <c r="F25" s="48">
        <v>4781</v>
      </c>
      <c r="G25" s="49">
        <f>uptake_in_those_aged_70_by_ccg98[[#This Row],[Number of adults turning 66 vaccinated with dose 2]]/uptake_in_those_aged_70_by_ccg98[[#This Row],[Number of adults turning 66 ]]*100</f>
        <v>21.668781725888326</v>
      </c>
      <c r="H25" s="33"/>
      <c r="J25" s="33"/>
      <c r="K25" s="33"/>
      <c r="M25" s="33"/>
      <c r="N25" s="33"/>
      <c r="P25" s="33"/>
      <c r="Q25" s="33"/>
      <c r="S25" s="33"/>
      <c r="T25" s="33"/>
      <c r="V25" s="33"/>
      <c r="W25" s="33"/>
      <c r="Y25" s="33"/>
      <c r="Z25" s="33"/>
      <c r="AB25" s="33"/>
      <c r="AC25" s="33"/>
    </row>
    <row r="26" spans="1:29" x14ac:dyDescent="0.35">
      <c r="A26" s="29" t="s">
        <v>296</v>
      </c>
      <c r="B26" s="29" t="s">
        <v>297</v>
      </c>
      <c r="C26" s="48">
        <v>6776</v>
      </c>
      <c r="D26" s="48">
        <v>2533</v>
      </c>
      <c r="E26" s="49">
        <f>uptake_in_those_aged_70_by_ccg98[[#This Row],[Number of adults turning 66 vaccinated with dose 1]]/uptake_in_those_aged_70_by_ccg98[[#This Row],[Number of adults turning 66 ]]*100</f>
        <v>37.381936245572611</v>
      </c>
      <c r="F26" s="48">
        <v>1543</v>
      </c>
      <c r="G26" s="49">
        <f>uptake_in_those_aged_70_by_ccg98[[#This Row],[Number of adults turning 66 vaccinated with dose 2]]/uptake_in_those_aged_70_by_ccg98[[#This Row],[Number of adults turning 66 ]]*100</f>
        <v>22.771546635183</v>
      </c>
      <c r="H26" s="33"/>
      <c r="J26" s="33"/>
      <c r="K26" s="33"/>
      <c r="M26" s="33"/>
      <c r="N26" s="33"/>
      <c r="P26" s="33"/>
      <c r="Q26" s="33"/>
      <c r="S26" s="33"/>
      <c r="T26" s="33"/>
      <c r="V26" s="33"/>
      <c r="W26" s="33"/>
      <c r="Y26" s="33"/>
      <c r="Z26" s="33"/>
      <c r="AB26" s="33"/>
      <c r="AC26" s="33"/>
    </row>
    <row r="27" spans="1:29" x14ac:dyDescent="0.35">
      <c r="A27" s="29" t="s">
        <v>298</v>
      </c>
      <c r="B27" s="29" t="s">
        <v>299</v>
      </c>
      <c r="C27" s="48">
        <v>30649</v>
      </c>
      <c r="D27" s="48">
        <v>9589</v>
      </c>
      <c r="E27" s="49">
        <f>uptake_in_those_aged_70_by_ccg98[[#This Row],[Number of adults turning 66 vaccinated with dose 1]]/uptake_in_those_aged_70_by_ccg98[[#This Row],[Number of adults turning 66 ]]*100</f>
        <v>31.286502006590755</v>
      </c>
      <c r="F27" s="48">
        <v>5073</v>
      </c>
      <c r="G27" s="49">
        <f>uptake_in_those_aged_70_by_ccg98[[#This Row],[Number of adults turning 66 vaccinated with dose 2]]/uptake_in_those_aged_70_by_ccg98[[#This Row],[Number of adults turning 66 ]]*100</f>
        <v>16.551926653398152</v>
      </c>
      <c r="H27" s="33"/>
      <c r="J27" s="33"/>
      <c r="K27" s="33"/>
      <c r="M27" s="33"/>
      <c r="N27" s="33"/>
      <c r="P27" s="33"/>
      <c r="Q27" s="33"/>
      <c r="S27" s="33"/>
      <c r="T27" s="33"/>
      <c r="V27" s="33"/>
      <c r="W27" s="33"/>
      <c r="Y27" s="33"/>
      <c r="Z27" s="33"/>
      <c r="AB27" s="33"/>
      <c r="AC27" s="33"/>
    </row>
    <row r="28" spans="1:29" x14ac:dyDescent="0.35">
      <c r="A28" s="29" t="s">
        <v>300</v>
      </c>
      <c r="B28" s="29" t="s">
        <v>301</v>
      </c>
      <c r="C28" s="48">
        <v>23379</v>
      </c>
      <c r="D28" s="48">
        <v>9572</v>
      </c>
      <c r="E28" s="49">
        <f>uptake_in_those_aged_70_by_ccg98[[#This Row],[Number of adults turning 66 vaccinated with dose 1]]/uptake_in_those_aged_70_by_ccg98[[#This Row],[Number of adults turning 66 ]]*100</f>
        <v>40.942726378373756</v>
      </c>
      <c r="F28" s="48">
        <v>5326</v>
      </c>
      <c r="G28" s="49">
        <f>uptake_in_those_aged_70_by_ccg98[[#This Row],[Number of adults turning 66 vaccinated with dose 2]]/uptake_in_those_aged_70_by_ccg98[[#This Row],[Number of adults turning 66 ]]*100</f>
        <v>22.781128363060869</v>
      </c>
      <c r="H28" s="33"/>
      <c r="J28" s="33"/>
      <c r="K28" s="33"/>
      <c r="M28" s="33"/>
      <c r="N28" s="33"/>
      <c r="P28" s="33"/>
      <c r="Q28" s="33"/>
      <c r="S28" s="33"/>
      <c r="T28" s="33"/>
      <c r="V28" s="33"/>
      <c r="W28" s="33"/>
      <c r="Y28" s="33"/>
      <c r="Z28" s="33"/>
      <c r="AB28" s="33"/>
      <c r="AC28" s="33"/>
    </row>
    <row r="29" spans="1:29" x14ac:dyDescent="0.35">
      <c r="A29" s="29" t="s">
        <v>302</v>
      </c>
      <c r="B29" s="29" t="s">
        <v>303</v>
      </c>
      <c r="C29" s="48">
        <v>12104</v>
      </c>
      <c r="D29" s="48">
        <v>5136</v>
      </c>
      <c r="E29" s="49">
        <f>uptake_in_those_aged_70_by_ccg98[[#This Row],[Number of adults turning 66 vaccinated with dose 1]]/uptake_in_those_aged_70_by_ccg98[[#This Row],[Number of adults turning 66 ]]*100</f>
        <v>42.432253800396566</v>
      </c>
      <c r="F29" s="48">
        <v>2936</v>
      </c>
      <c r="G29" s="49">
        <f>uptake_in_those_aged_70_by_ccg98[[#This Row],[Number of adults turning 66 vaccinated with dose 2]]/uptake_in_those_aged_70_by_ccg98[[#This Row],[Number of adults turning 66 ]]*100</f>
        <v>24.256444150693984</v>
      </c>
      <c r="H29" s="33"/>
      <c r="J29" s="33"/>
      <c r="K29" s="33"/>
      <c r="M29" s="33"/>
      <c r="N29" s="33"/>
      <c r="P29" s="33"/>
      <c r="Q29" s="33"/>
      <c r="S29" s="33"/>
      <c r="T29" s="33"/>
      <c r="V29" s="33"/>
      <c r="W29" s="33"/>
      <c r="Y29" s="33"/>
      <c r="Z29" s="33"/>
      <c r="AB29" s="33"/>
      <c r="AC29" s="33"/>
    </row>
    <row r="30" spans="1:29" x14ac:dyDescent="0.35">
      <c r="A30" s="29" t="s">
        <v>304</v>
      </c>
      <c r="B30" s="29" t="s">
        <v>305</v>
      </c>
      <c r="C30" s="48">
        <v>8717</v>
      </c>
      <c r="D30" s="48">
        <v>2434</v>
      </c>
      <c r="E30" s="49">
        <f>uptake_in_those_aged_70_by_ccg98[[#This Row],[Number of adults turning 66 vaccinated with dose 1]]/uptake_in_those_aged_70_by_ccg98[[#This Row],[Number of adults turning 66 ]]*100</f>
        <v>27.922450384306529</v>
      </c>
      <c r="F30" s="48">
        <v>1154</v>
      </c>
      <c r="G30" s="49">
        <f>uptake_in_those_aged_70_by_ccg98[[#This Row],[Number of adults turning 66 vaccinated with dose 2]]/uptake_in_those_aged_70_by_ccg98[[#This Row],[Number of adults turning 66 ]]*100</f>
        <v>13.238499483767352</v>
      </c>
      <c r="H30" s="33"/>
      <c r="J30" s="33"/>
      <c r="K30" s="33"/>
      <c r="M30" s="33"/>
      <c r="N30" s="33"/>
      <c r="P30" s="33"/>
      <c r="Q30" s="33"/>
      <c r="S30" s="33"/>
      <c r="T30" s="33"/>
      <c r="V30" s="33"/>
      <c r="W30" s="33"/>
      <c r="Y30" s="33"/>
      <c r="Z30" s="33"/>
      <c r="AB30" s="33"/>
      <c r="AC30" s="33"/>
    </row>
    <row r="31" spans="1:29" x14ac:dyDescent="0.35">
      <c r="A31" s="29" t="s">
        <v>306</v>
      </c>
      <c r="B31" s="29" t="s">
        <v>307</v>
      </c>
      <c r="C31" s="48">
        <v>8528</v>
      </c>
      <c r="D31" s="48">
        <v>3773</v>
      </c>
      <c r="E31" s="49">
        <f>uptake_in_those_aged_70_by_ccg98[[#This Row],[Number of adults turning 66 vaccinated with dose 1]]/uptake_in_those_aged_70_by_ccg98[[#This Row],[Number of adults turning 66 ]]*100</f>
        <v>44.242495309568483</v>
      </c>
      <c r="F31" s="48">
        <v>1977</v>
      </c>
      <c r="G31" s="49">
        <f>uptake_in_those_aged_70_by_ccg98[[#This Row],[Number of adults turning 66 vaccinated with dose 2]]/uptake_in_those_aged_70_by_ccg98[[#This Row],[Number of adults turning 66 ]]*100</f>
        <v>23.182457786116323</v>
      </c>
      <c r="H31" s="33"/>
      <c r="J31" s="33"/>
      <c r="K31" s="33"/>
      <c r="M31" s="33"/>
      <c r="N31" s="33"/>
      <c r="P31" s="33"/>
      <c r="Q31" s="33"/>
      <c r="S31" s="33"/>
      <c r="T31" s="33"/>
      <c r="V31" s="33"/>
      <c r="W31" s="33"/>
      <c r="Y31" s="33"/>
      <c r="Z31" s="33"/>
      <c r="AB31" s="33"/>
      <c r="AC31" s="33"/>
    </row>
    <row r="32" spans="1:29" x14ac:dyDescent="0.35">
      <c r="A32" s="29" t="s">
        <v>308</v>
      </c>
      <c r="B32" s="29" t="s">
        <v>309</v>
      </c>
      <c r="C32" s="48">
        <v>23026</v>
      </c>
      <c r="D32" s="48">
        <v>9607</v>
      </c>
      <c r="E32" s="49">
        <f>uptake_in_those_aged_70_by_ccg98[[#This Row],[Number of adults turning 66 vaccinated with dose 1]]/uptake_in_those_aged_70_by_ccg98[[#This Row],[Number of adults turning 66 ]]*100</f>
        <v>41.722400764353338</v>
      </c>
      <c r="F32" s="48">
        <v>5437</v>
      </c>
      <c r="G32" s="49">
        <f>uptake_in_those_aged_70_by_ccg98[[#This Row],[Number of adults turning 66 vaccinated with dose 2]]/uptake_in_those_aged_70_by_ccg98[[#This Row],[Number of adults turning 66 ]]*100</f>
        <v>23.612438113436983</v>
      </c>
      <c r="H32" s="33"/>
      <c r="J32" s="33"/>
      <c r="K32" s="33"/>
      <c r="M32" s="33"/>
      <c r="N32" s="33"/>
      <c r="P32" s="33"/>
      <c r="Q32" s="33"/>
      <c r="S32" s="33"/>
      <c r="T32" s="33"/>
      <c r="V32" s="33"/>
      <c r="W32" s="33"/>
      <c r="Y32" s="33"/>
      <c r="Z32" s="33"/>
      <c r="AB32" s="33"/>
      <c r="AC32" s="33"/>
    </row>
    <row r="33" spans="1:29" x14ac:dyDescent="0.35">
      <c r="A33" s="29" t="s">
        <v>310</v>
      </c>
      <c r="B33" s="29" t="s">
        <v>311</v>
      </c>
      <c r="C33" s="48">
        <v>22013</v>
      </c>
      <c r="D33" s="48">
        <v>6009</v>
      </c>
      <c r="E33" s="49">
        <f>uptake_in_those_aged_70_by_ccg98[[#This Row],[Number of adults turning 66 vaccinated with dose 1]]/uptake_in_those_aged_70_by_ccg98[[#This Row],[Number of adults turning 66 ]]*100</f>
        <v>27.297506019170491</v>
      </c>
      <c r="F33" s="48">
        <v>2484</v>
      </c>
      <c r="G33" s="49">
        <f>uptake_in_those_aged_70_by_ccg98[[#This Row],[Number of adults turning 66 vaccinated with dose 2]]/uptake_in_those_aged_70_by_ccg98[[#This Row],[Number of adults turning 66 ]]*100</f>
        <v>11.28424113024122</v>
      </c>
      <c r="H33" s="33"/>
      <c r="J33" s="33"/>
      <c r="K33" s="33"/>
      <c r="M33" s="33"/>
      <c r="N33" s="33"/>
      <c r="P33" s="33"/>
      <c r="Q33" s="33"/>
      <c r="S33" s="33"/>
      <c r="T33" s="33"/>
      <c r="V33" s="33"/>
      <c r="W33" s="33"/>
      <c r="Y33" s="33"/>
      <c r="Z33" s="33"/>
      <c r="AB33" s="33"/>
      <c r="AC33" s="33"/>
    </row>
    <row r="34" spans="1:29" x14ac:dyDescent="0.35">
      <c r="A34" s="29" t="s">
        <v>312</v>
      </c>
      <c r="B34" s="29" t="s">
        <v>313</v>
      </c>
      <c r="C34" s="48">
        <v>8043</v>
      </c>
      <c r="D34" s="48">
        <v>3208</v>
      </c>
      <c r="E34" s="49">
        <f>uptake_in_those_aged_70_by_ccg98[[#This Row],[Number of adults turning 66 vaccinated with dose 1]]/uptake_in_those_aged_70_by_ccg98[[#This Row],[Number of adults turning 66 ]]*100</f>
        <v>39.88561482034067</v>
      </c>
      <c r="F34" s="48">
        <v>1828</v>
      </c>
      <c r="G34" s="49">
        <f>uptake_in_those_aged_70_by_ccg98[[#This Row],[Number of adults turning 66 vaccinated with dose 2]]/uptake_in_those_aged_70_by_ccg98[[#This Row],[Number of adults turning 66 ]]*100</f>
        <v>22.727837871441004</v>
      </c>
      <c r="H34" s="33"/>
      <c r="J34" s="33"/>
      <c r="K34" s="33"/>
      <c r="M34" s="33"/>
      <c r="N34" s="33"/>
      <c r="P34" s="33"/>
      <c r="Q34" s="33"/>
      <c r="S34" s="33"/>
      <c r="T34" s="33"/>
      <c r="V34" s="33"/>
      <c r="W34" s="33"/>
      <c r="Y34" s="33"/>
      <c r="Z34" s="33"/>
      <c r="AB34" s="33"/>
      <c r="AC34" s="33"/>
    </row>
    <row r="35" spans="1:29" x14ac:dyDescent="0.35">
      <c r="A35" s="29" t="s">
        <v>314</v>
      </c>
      <c r="B35" s="29" t="s">
        <v>315</v>
      </c>
      <c r="C35" s="48">
        <v>13613</v>
      </c>
      <c r="D35" s="48">
        <v>4958</v>
      </c>
      <c r="E35" s="49">
        <f>uptake_in_those_aged_70_by_ccg98[[#This Row],[Number of adults turning 66 vaccinated with dose 1]]/uptake_in_those_aged_70_by_ccg98[[#This Row],[Number of adults turning 66 ]]*100</f>
        <v>36.4210680966723</v>
      </c>
      <c r="F35" s="48">
        <v>2545</v>
      </c>
      <c r="G35" s="49">
        <f>uptake_in_those_aged_70_by_ccg98[[#This Row],[Number of adults turning 66 vaccinated with dose 2]]/uptake_in_those_aged_70_by_ccg98[[#This Row],[Number of adults turning 66 ]]*100</f>
        <v>18.69536472489532</v>
      </c>
      <c r="H35" s="33"/>
      <c r="J35" s="33"/>
      <c r="K35" s="33"/>
      <c r="M35" s="33"/>
      <c r="N35" s="33"/>
      <c r="P35" s="33"/>
      <c r="Q35" s="33"/>
      <c r="S35" s="33"/>
      <c r="T35" s="33"/>
      <c r="V35" s="33"/>
      <c r="W35" s="33"/>
      <c r="Y35" s="33"/>
      <c r="Z35" s="33"/>
      <c r="AB35" s="33"/>
      <c r="AC35" s="33"/>
    </row>
    <row r="36" spans="1:29" x14ac:dyDescent="0.35">
      <c r="A36" s="29" t="s">
        <v>316</v>
      </c>
      <c r="B36" s="29" t="s">
        <v>317</v>
      </c>
      <c r="C36" s="48">
        <v>8301</v>
      </c>
      <c r="D36" s="48">
        <v>3059</v>
      </c>
      <c r="E36" s="49">
        <f>uptake_in_those_aged_70_by_ccg98[[#This Row],[Number of adults turning 66 vaccinated with dose 1]]/uptake_in_those_aged_70_by_ccg98[[#This Row],[Number of adults turning 66 ]]*100</f>
        <v>36.850981809420553</v>
      </c>
      <c r="F36" s="48">
        <v>1742</v>
      </c>
      <c r="G36" s="49">
        <f>uptake_in_those_aged_70_by_ccg98[[#This Row],[Number of adults turning 66 vaccinated with dose 2]]/uptake_in_those_aged_70_by_ccg98[[#This Row],[Number of adults turning 66 ]]*100</f>
        <v>20.985423442958677</v>
      </c>
      <c r="H36" s="33"/>
      <c r="J36" s="33"/>
      <c r="K36" s="33"/>
      <c r="M36" s="33"/>
      <c r="N36" s="33"/>
      <c r="P36" s="33"/>
      <c r="Q36" s="33"/>
      <c r="S36" s="33"/>
      <c r="T36" s="33"/>
      <c r="V36" s="33"/>
      <c r="W36" s="33"/>
      <c r="Y36" s="33"/>
      <c r="Z36" s="33"/>
      <c r="AB36" s="33"/>
      <c r="AC36" s="33"/>
    </row>
    <row r="37" spans="1:29" x14ac:dyDescent="0.35">
      <c r="A37" s="29" t="s">
        <v>318</v>
      </c>
      <c r="B37" s="29" t="s">
        <v>319</v>
      </c>
      <c r="C37" s="48">
        <v>19667</v>
      </c>
      <c r="D37" s="48">
        <v>7910</v>
      </c>
      <c r="E37" s="49">
        <f>uptake_in_those_aged_70_by_ccg98[[#This Row],[Number of adults turning 66 vaccinated with dose 1]]/uptake_in_those_aged_70_by_ccg98[[#This Row],[Number of adults turning 66 ]]*100</f>
        <v>40.219657293944174</v>
      </c>
      <c r="F37" s="48">
        <v>4658</v>
      </c>
      <c r="G37" s="49">
        <f>uptake_in_those_aged_70_by_ccg98[[#This Row],[Number of adults turning 66 vaccinated with dose 2]]/uptake_in_those_aged_70_by_ccg98[[#This Row],[Number of adults turning 66 ]]*100</f>
        <v>23.684344333146896</v>
      </c>
      <c r="H37" s="33"/>
      <c r="J37" s="33"/>
      <c r="K37" s="33"/>
      <c r="M37" s="33"/>
      <c r="N37" s="33"/>
      <c r="P37" s="33"/>
      <c r="Q37" s="33"/>
      <c r="S37" s="33"/>
      <c r="T37" s="33"/>
      <c r="V37" s="33"/>
      <c r="W37" s="33"/>
      <c r="Y37" s="33"/>
      <c r="Z37" s="33"/>
      <c r="AB37" s="33"/>
      <c r="AC37" s="33"/>
    </row>
    <row r="38" spans="1:29" x14ac:dyDescent="0.35">
      <c r="A38" s="29" t="s">
        <v>320</v>
      </c>
      <c r="B38" s="29" t="s">
        <v>321</v>
      </c>
      <c r="C38" s="48">
        <v>12785</v>
      </c>
      <c r="D38" s="48">
        <v>3511</v>
      </c>
      <c r="E38" s="49">
        <f>uptake_in_those_aged_70_by_ccg98[[#This Row],[Number of adults turning 66 vaccinated with dose 1]]/uptake_in_those_aged_70_by_ccg98[[#This Row],[Number of adults turning 66 ]]*100</f>
        <v>27.46186937817755</v>
      </c>
      <c r="F38" s="48">
        <v>1717</v>
      </c>
      <c r="G38" s="49">
        <f>uptake_in_those_aged_70_by_ccg98[[#This Row],[Number of adults turning 66 vaccinated with dose 2]]/uptake_in_those_aged_70_by_ccg98[[#This Row],[Number of adults turning 66 ]]*100</f>
        <v>13.429800547516621</v>
      </c>
      <c r="H38" s="33"/>
      <c r="J38" s="33"/>
      <c r="K38" s="33"/>
      <c r="M38" s="33"/>
      <c r="N38" s="33"/>
      <c r="P38" s="33"/>
      <c r="Q38" s="33"/>
      <c r="S38" s="33"/>
      <c r="T38" s="33"/>
      <c r="V38" s="33"/>
      <c r="W38" s="33"/>
      <c r="Y38" s="33"/>
      <c r="Z38" s="33"/>
      <c r="AB38" s="33"/>
      <c r="AC38" s="33"/>
    </row>
    <row r="39" spans="1:29" x14ac:dyDescent="0.35">
      <c r="A39" s="29" t="s">
        <v>322</v>
      </c>
      <c r="B39" s="29" t="s">
        <v>323</v>
      </c>
      <c r="C39" s="48">
        <v>9964</v>
      </c>
      <c r="D39" s="48">
        <v>3989</v>
      </c>
      <c r="E39" s="49">
        <f>uptake_in_those_aged_70_by_ccg98[[#This Row],[Number of adults turning 66 vaccinated with dose 1]]/uptake_in_those_aged_70_by_ccg98[[#This Row],[Number of adults turning 66 ]]*100</f>
        <v>40.034122842232037</v>
      </c>
      <c r="F39" s="48">
        <v>2143</v>
      </c>
      <c r="G39" s="49">
        <f>uptake_in_those_aged_70_by_ccg98[[#This Row],[Number of adults turning 66 vaccinated with dose 2]]/uptake_in_those_aged_70_by_ccg98[[#This Row],[Number of adults turning 66 ]]*100</f>
        <v>21.507426736250501</v>
      </c>
      <c r="H39" s="33"/>
      <c r="J39" s="33"/>
      <c r="K39" s="33"/>
      <c r="M39" s="33"/>
      <c r="N39" s="33"/>
      <c r="P39" s="33"/>
      <c r="Q39" s="33"/>
      <c r="S39" s="33"/>
      <c r="T39" s="33"/>
      <c r="V39" s="33"/>
      <c r="W39" s="33"/>
      <c r="Y39" s="33"/>
      <c r="Z39" s="33"/>
      <c r="AB39" s="33"/>
      <c r="AC39" s="33"/>
    </row>
    <row r="40" spans="1:29" x14ac:dyDescent="0.35">
      <c r="A40" s="29" t="s">
        <v>324</v>
      </c>
      <c r="B40" s="29" t="s">
        <v>325</v>
      </c>
      <c r="C40" s="48">
        <v>10018</v>
      </c>
      <c r="D40" s="48">
        <v>4046</v>
      </c>
      <c r="E40" s="49">
        <f>uptake_in_those_aged_70_by_ccg98[[#This Row],[Number of adults turning 66 vaccinated with dose 1]]/uptake_in_those_aged_70_by_ccg98[[#This Row],[Number of adults turning 66 ]]*100</f>
        <v>40.387302854861254</v>
      </c>
      <c r="F40" s="48">
        <v>2323</v>
      </c>
      <c r="G40" s="49">
        <f>uptake_in_those_aged_70_by_ccg98[[#This Row],[Number of adults turning 66 vaccinated with dose 2]]/uptake_in_those_aged_70_by_ccg98[[#This Row],[Number of adults turning 66 ]]*100</f>
        <v>23.188261129966062</v>
      </c>
      <c r="H40" s="33"/>
      <c r="J40" s="33"/>
      <c r="K40" s="33"/>
      <c r="M40" s="33"/>
      <c r="N40" s="33"/>
      <c r="P40" s="33"/>
      <c r="Q40" s="33"/>
      <c r="S40" s="33"/>
      <c r="T40" s="33"/>
      <c r="V40" s="33"/>
      <c r="W40" s="33"/>
      <c r="Y40" s="33"/>
      <c r="Z40" s="33"/>
      <c r="AB40" s="33"/>
      <c r="AC40" s="33"/>
    </row>
    <row r="41" spans="1:29" x14ac:dyDescent="0.35">
      <c r="A41" s="29" t="s">
        <v>326</v>
      </c>
      <c r="B41" s="29" t="s">
        <v>327</v>
      </c>
      <c r="C41" s="48">
        <v>10909</v>
      </c>
      <c r="D41" s="48">
        <v>4623</v>
      </c>
      <c r="E41" s="49">
        <f>uptake_in_those_aged_70_by_ccg98[[#This Row],[Number of adults turning 66 vaccinated with dose 1]]/uptake_in_those_aged_70_by_ccg98[[#This Row],[Number of adults turning 66 ]]*100</f>
        <v>42.377853148776239</v>
      </c>
      <c r="F41" s="48">
        <v>2496</v>
      </c>
      <c r="G41" s="49">
        <f>uptake_in_those_aged_70_by_ccg98[[#This Row],[Number of adults turning 66 vaccinated with dose 2]]/uptake_in_those_aged_70_by_ccg98[[#This Row],[Number of adults turning 66 ]]*100</f>
        <v>22.880190668255569</v>
      </c>
      <c r="H41" s="33"/>
      <c r="J41" s="33"/>
      <c r="K41" s="33"/>
      <c r="M41" s="33"/>
      <c r="N41" s="33"/>
      <c r="P41" s="33"/>
      <c r="Q41" s="33"/>
      <c r="S41" s="33"/>
      <c r="T41" s="33"/>
      <c r="V41" s="33"/>
      <c r="W41" s="33"/>
      <c r="Y41" s="33"/>
      <c r="Z41" s="33"/>
      <c r="AB41" s="33"/>
      <c r="AC41" s="33"/>
    </row>
    <row r="42" spans="1:29" x14ac:dyDescent="0.35">
      <c r="A42" s="29" t="s">
        <v>328</v>
      </c>
      <c r="B42" s="29" t="s">
        <v>329</v>
      </c>
      <c r="C42" s="48">
        <v>14690</v>
      </c>
      <c r="D42" s="48">
        <v>4665</v>
      </c>
      <c r="E42" s="49">
        <f>uptake_in_those_aged_70_by_ccg98[[#This Row],[Number of adults turning 66 vaccinated with dose 1]]/uptake_in_those_aged_70_by_ccg98[[#This Row],[Number of adults turning 66 ]]*100</f>
        <v>31.756296800544586</v>
      </c>
      <c r="F42" s="48">
        <v>2577</v>
      </c>
      <c r="G42" s="49">
        <f>uptake_in_those_aged_70_by_ccg98[[#This Row],[Number of adults turning 66 vaccinated with dose 2]]/uptake_in_those_aged_70_by_ccg98[[#This Row],[Number of adults turning 66 ]]*100</f>
        <v>17.542545949625595</v>
      </c>
      <c r="H42" s="33"/>
      <c r="J42" s="33"/>
      <c r="K42" s="33"/>
      <c r="M42" s="33"/>
      <c r="N42" s="33"/>
      <c r="P42" s="33"/>
      <c r="Q42" s="33"/>
      <c r="S42" s="33"/>
      <c r="T42" s="33"/>
      <c r="V42" s="33"/>
      <c r="W42" s="33"/>
      <c r="Y42" s="33"/>
      <c r="Z42" s="33"/>
      <c r="AB42" s="33"/>
      <c r="AC42" s="33"/>
    </row>
    <row r="43" spans="1:29" x14ac:dyDescent="0.35">
      <c r="A43" s="29" t="s">
        <v>330</v>
      </c>
      <c r="B43" s="29" t="s">
        <v>331</v>
      </c>
      <c r="C43" s="48">
        <v>26700</v>
      </c>
      <c r="D43" s="48">
        <v>9872</v>
      </c>
      <c r="E43" s="49">
        <f>uptake_in_those_aged_70_by_ccg98[[#This Row],[Number of adults turning 66 vaccinated with dose 1]]/uptake_in_those_aged_70_by_ccg98[[#This Row],[Number of adults turning 66 ]]*100</f>
        <v>36.973782771535582</v>
      </c>
      <c r="F43" s="48">
        <v>4523</v>
      </c>
      <c r="G43" s="49">
        <f>uptake_in_those_aged_70_by_ccg98[[#This Row],[Number of adults turning 66 vaccinated with dose 2]]/uptake_in_those_aged_70_by_ccg98[[#This Row],[Number of adults turning 66 ]]*100</f>
        <v>16.940074906367041</v>
      </c>
      <c r="H43" s="33"/>
      <c r="J43" s="33"/>
      <c r="K43" s="33"/>
      <c r="M43" s="33"/>
      <c r="N43" s="33"/>
      <c r="P43" s="33"/>
      <c r="Q43" s="33"/>
      <c r="S43" s="33"/>
      <c r="T43" s="33"/>
      <c r="V43" s="33"/>
      <c r="W43" s="33"/>
      <c r="Y43" s="33"/>
      <c r="Z43" s="33"/>
      <c r="AB43" s="33"/>
      <c r="AC43" s="33"/>
    </row>
    <row r="44" spans="1:29" x14ac:dyDescent="0.35">
      <c r="A44" s="29" t="s">
        <v>332</v>
      </c>
      <c r="B44" s="29" t="s">
        <v>333</v>
      </c>
      <c r="C44" s="48">
        <v>10869</v>
      </c>
      <c r="D44" s="48">
        <v>4350</v>
      </c>
      <c r="E44" s="49">
        <f>uptake_in_those_aged_70_by_ccg98[[#This Row],[Number of adults turning 66 vaccinated with dose 1]]/uptake_in_those_aged_70_by_ccg98[[#This Row],[Number of adults turning 66 ]]*100</f>
        <v>40.022081148219705</v>
      </c>
      <c r="F44" s="48">
        <v>2485</v>
      </c>
      <c r="G44" s="49">
        <f>uptake_in_those_aged_70_by_ccg98[[#This Row],[Number of adults turning 66 vaccinated with dose 2]]/uptake_in_those_aged_70_by_ccg98[[#This Row],[Number of adults turning 66 ]]*100</f>
        <v>22.863188885822066</v>
      </c>
      <c r="H44" s="33"/>
      <c r="J44" s="33"/>
      <c r="K44" s="33"/>
      <c r="M44" s="33"/>
      <c r="N44" s="33"/>
      <c r="P44" s="33"/>
      <c r="Q44" s="33"/>
      <c r="S44" s="33"/>
      <c r="T44" s="33"/>
      <c r="V44" s="33"/>
      <c r="W44" s="33"/>
      <c r="Y44" s="33"/>
      <c r="Z44" s="33"/>
      <c r="AB44" s="33"/>
      <c r="AC44" s="33"/>
    </row>
    <row r="45" spans="1:29" x14ac:dyDescent="0.35">
      <c r="A45" s="29" t="s">
        <v>334</v>
      </c>
      <c r="B45" s="29" t="s">
        <v>335</v>
      </c>
      <c r="C45" s="48">
        <v>12176</v>
      </c>
      <c r="D45" s="48">
        <v>4782</v>
      </c>
      <c r="E45" s="49">
        <f>uptake_in_those_aged_70_by_ccg98[[#This Row],[Number of adults turning 66 vaccinated with dose 1]]/uptake_in_those_aged_70_by_ccg98[[#This Row],[Number of adults turning 66 ]]*100</f>
        <v>39.273981603153743</v>
      </c>
      <c r="F45" s="48">
        <v>2802</v>
      </c>
      <c r="G45" s="49">
        <f>uptake_in_those_aged_70_by_ccg98[[#This Row],[Number of adults turning 66 vaccinated with dose 2]]/uptake_in_those_aged_70_by_ccg98[[#This Row],[Number of adults turning 66 ]]*100</f>
        <v>23.012483574244417</v>
      </c>
      <c r="H45" s="33"/>
      <c r="J45" s="33"/>
      <c r="K45" s="33"/>
      <c r="M45" s="33"/>
      <c r="N45" s="33"/>
      <c r="P45" s="33"/>
      <c r="Q45" s="33"/>
      <c r="S45" s="33"/>
      <c r="T45" s="33"/>
      <c r="V45" s="33"/>
      <c r="W45" s="33"/>
      <c r="Y45" s="33"/>
      <c r="Z45" s="33"/>
      <c r="AB45" s="33"/>
      <c r="AC45" s="33"/>
    </row>
    <row r="46" spans="1:29" x14ac:dyDescent="0.35">
      <c r="A46" s="29" t="s">
        <v>336</v>
      </c>
      <c r="B46" s="29" t="s">
        <v>337</v>
      </c>
      <c r="C46" s="48">
        <v>32867</v>
      </c>
      <c r="D46" s="48">
        <v>11627</v>
      </c>
      <c r="E46" s="49">
        <f>uptake_in_those_aged_70_by_ccg98[[#This Row],[Number of adults turning 66 vaccinated with dose 1]]/uptake_in_those_aged_70_by_ccg98[[#This Row],[Number of adults turning 66 ]]*100</f>
        <v>35.375908966440498</v>
      </c>
      <c r="F46" s="48">
        <v>6362</v>
      </c>
      <c r="G46" s="49">
        <f>uptake_in_those_aged_70_by_ccg98[[#This Row],[Number of adults turning 66 vaccinated with dose 2]]/uptake_in_those_aged_70_by_ccg98[[#This Row],[Number of adults turning 66 ]]*100</f>
        <v>19.356801655155628</v>
      </c>
      <c r="H46" s="33"/>
      <c r="J46" s="33"/>
      <c r="K46" s="33"/>
      <c r="M46" s="33"/>
      <c r="N46" s="33"/>
      <c r="P46" s="33"/>
      <c r="Q46" s="33"/>
      <c r="S46" s="33"/>
      <c r="T46" s="33"/>
      <c r="V46" s="33"/>
      <c r="W46" s="33"/>
      <c r="Y46" s="33"/>
      <c r="Z46" s="33"/>
      <c r="AB46" s="33"/>
      <c r="AC46" s="33"/>
    </row>
    <row r="47" spans="1:29" x14ac:dyDescent="0.35">
      <c r="A47" s="23" t="s">
        <v>250</v>
      </c>
      <c r="B47" s="23"/>
      <c r="C47" s="50">
        <f>SUM(C5:C46)</f>
        <v>666260</v>
      </c>
      <c r="D47" s="50">
        <f>SUM(D5:D46)</f>
        <v>242976</v>
      </c>
      <c r="E47" s="51">
        <f>uptake_in_those_aged_70_by_ccg98[[#This Row],[Number of adults turning 66 vaccinated with dose 1]]/uptake_in_those_aged_70_by_ccg98[[#This Row],[Number of adults turning 66 ]]*100</f>
        <v>36.468645873983128</v>
      </c>
      <c r="F47" s="50">
        <f>SUM(F5:F46)</f>
        <v>129632</v>
      </c>
      <c r="G47" s="53">
        <f>uptake_in_those_aged_70_by_ccg98[[#This Row],[Number of adults turning 66 vaccinated with dose 2]]/uptake_in_those_aged_70_by_ccg98[[#This Row],[Number of adults turning 66 ]]*100</f>
        <v>19.456668567826373</v>
      </c>
      <c r="H47" s="33"/>
      <c r="J47" s="33"/>
      <c r="K47" s="33"/>
      <c r="M47" s="33"/>
      <c r="N47" s="33"/>
      <c r="P47" s="33"/>
      <c r="Q47" s="33"/>
      <c r="S47" s="33"/>
      <c r="T47" s="33"/>
      <c r="V47" s="33"/>
      <c r="W47" s="33"/>
      <c r="Y47" s="33"/>
      <c r="Z47" s="33"/>
      <c r="AB47" s="33"/>
      <c r="AC47" s="33"/>
    </row>
    <row r="48" spans="1:29" x14ac:dyDescent="0.35">
      <c r="C48" s="21"/>
      <c r="D48" s="21"/>
      <c r="E48" s="51"/>
      <c r="F48" s="21"/>
      <c r="G48" s="53"/>
      <c r="H48" s="33"/>
      <c r="J48" s="33"/>
      <c r="K48" s="33"/>
      <c r="M48" s="33"/>
      <c r="N48" s="33"/>
      <c r="P48" s="33"/>
      <c r="Q48" s="33"/>
      <c r="S48" s="33"/>
      <c r="T48" s="33"/>
      <c r="V48" s="33"/>
      <c r="W48" s="33"/>
      <c r="Y48" s="33"/>
      <c r="Z48" s="33"/>
      <c r="AB48" s="33"/>
      <c r="AC48" s="33"/>
    </row>
    <row r="49" spans="5:29" x14ac:dyDescent="0.35">
      <c r="E49" s="49"/>
      <c r="F49" s="52"/>
      <c r="G49" s="52"/>
      <c r="H49" s="33"/>
      <c r="J49" s="33"/>
      <c r="K49" s="33"/>
      <c r="M49" s="33"/>
      <c r="N49" s="33"/>
      <c r="P49" s="33"/>
      <c r="Q49" s="33"/>
      <c r="S49" s="33"/>
      <c r="T49" s="33"/>
      <c r="V49" s="33"/>
      <c r="W49" s="33"/>
      <c r="Y49" s="33"/>
      <c r="Z49" s="33"/>
      <c r="AB49" s="33"/>
      <c r="AC49" s="33"/>
    </row>
    <row r="50" spans="5:29" x14ac:dyDescent="0.35">
      <c r="E50" s="49"/>
      <c r="F50" s="52"/>
      <c r="H50" s="33"/>
      <c r="J50" s="33"/>
      <c r="K50" s="33"/>
      <c r="M50" s="33"/>
      <c r="N50" s="33"/>
      <c r="P50" s="33"/>
      <c r="Q50" s="33"/>
      <c r="S50" s="33"/>
      <c r="T50" s="33"/>
      <c r="V50" s="33"/>
      <c r="W50" s="33"/>
      <c r="Y50" s="33"/>
      <c r="Z50" s="33"/>
      <c r="AB50" s="33"/>
      <c r="AC50" s="33"/>
    </row>
    <row r="51" spans="5:29" x14ac:dyDescent="0.35">
      <c r="E51" s="49"/>
      <c r="F51" s="52"/>
      <c r="G51" s="52"/>
      <c r="H51" s="33"/>
      <c r="J51" s="33"/>
      <c r="K51" s="33"/>
      <c r="M51" s="33"/>
      <c r="N51" s="33"/>
      <c r="P51" s="33"/>
      <c r="Q51" s="33"/>
      <c r="S51" s="33"/>
      <c r="T51" s="33"/>
      <c r="V51" s="33"/>
      <c r="W51" s="33"/>
      <c r="Y51" s="33"/>
      <c r="Z51" s="33"/>
      <c r="AB51" s="33"/>
      <c r="AC51" s="33"/>
    </row>
    <row r="52" spans="5:29" x14ac:dyDescent="0.35">
      <c r="E52" s="49"/>
      <c r="F52" s="52"/>
      <c r="G52" s="52"/>
      <c r="H52" s="33"/>
      <c r="J52" s="33"/>
      <c r="K52" s="33"/>
      <c r="M52" s="33"/>
      <c r="N52" s="33"/>
      <c r="P52" s="33"/>
      <c r="Q52" s="33"/>
      <c r="S52" s="33"/>
      <c r="T52" s="33"/>
      <c r="V52" s="33"/>
      <c r="W52" s="33"/>
      <c r="Y52" s="33"/>
      <c r="Z52" s="33"/>
      <c r="AB52" s="33"/>
      <c r="AC52" s="33"/>
    </row>
    <row r="53" spans="5:29" x14ac:dyDescent="0.35">
      <c r="E53" s="49"/>
      <c r="F53" s="52"/>
      <c r="G53" s="52"/>
      <c r="H53" s="33"/>
      <c r="J53" s="33"/>
      <c r="K53" s="33"/>
      <c r="M53" s="33"/>
      <c r="N53" s="33"/>
      <c r="P53" s="33"/>
      <c r="Q53" s="33"/>
      <c r="S53" s="33"/>
      <c r="T53" s="33"/>
      <c r="V53" s="33"/>
      <c r="W53" s="33"/>
      <c r="Y53" s="33"/>
      <c r="Z53" s="33"/>
      <c r="AB53" s="33"/>
      <c r="AC53" s="33"/>
    </row>
    <row r="54" spans="5:29" x14ac:dyDescent="0.35">
      <c r="E54" s="49"/>
      <c r="F54" s="52"/>
      <c r="G54" s="52"/>
      <c r="H54" s="33"/>
      <c r="J54" s="33"/>
      <c r="K54" s="33"/>
      <c r="M54" s="33"/>
      <c r="N54" s="33"/>
      <c r="P54" s="33"/>
      <c r="Q54" s="33"/>
      <c r="S54" s="33"/>
      <c r="T54" s="33"/>
      <c r="V54" s="33"/>
      <c r="W54" s="33"/>
      <c r="Y54" s="33"/>
      <c r="Z54" s="33"/>
      <c r="AB54" s="33"/>
      <c r="AC54" s="33"/>
    </row>
    <row r="55" spans="5:29" x14ac:dyDescent="0.35">
      <c r="E55" s="49"/>
      <c r="F55" s="52"/>
      <c r="G55" s="52"/>
      <c r="H55" s="33"/>
      <c r="J55" s="33"/>
      <c r="K55" s="33"/>
      <c r="M55" s="33"/>
      <c r="N55" s="33"/>
      <c r="P55" s="33"/>
      <c r="Q55" s="33"/>
      <c r="S55" s="33"/>
      <c r="T55" s="33"/>
      <c r="V55" s="33"/>
      <c r="W55" s="33"/>
      <c r="Y55" s="33"/>
      <c r="Z55" s="33"/>
      <c r="AB55" s="33"/>
      <c r="AC55" s="33"/>
    </row>
    <row r="56" spans="5:29" x14ac:dyDescent="0.35">
      <c r="E56" s="49"/>
      <c r="F56" s="52"/>
      <c r="G56" s="52"/>
      <c r="H56" s="33"/>
      <c r="J56" s="33"/>
      <c r="K56" s="33"/>
      <c r="M56" s="33"/>
      <c r="N56" s="33"/>
      <c r="P56" s="33"/>
      <c r="Q56" s="33"/>
      <c r="S56" s="33"/>
      <c r="T56" s="33"/>
      <c r="V56" s="33"/>
      <c r="W56" s="33"/>
      <c r="Y56" s="33"/>
      <c r="Z56" s="33"/>
      <c r="AB56" s="33"/>
      <c r="AC56" s="33"/>
    </row>
    <row r="57" spans="5:29" x14ac:dyDescent="0.35">
      <c r="E57" s="49"/>
      <c r="F57" s="52"/>
      <c r="G57" s="52"/>
      <c r="H57" s="33"/>
      <c r="J57" s="33"/>
      <c r="K57" s="33"/>
      <c r="M57" s="33"/>
      <c r="N57" s="33"/>
      <c r="P57" s="33"/>
      <c r="Q57" s="33"/>
      <c r="S57" s="33"/>
      <c r="T57" s="33"/>
      <c r="V57" s="33"/>
      <c r="W57" s="33"/>
      <c r="Y57" s="33"/>
      <c r="Z57" s="33"/>
      <c r="AB57" s="33"/>
      <c r="AC57" s="33"/>
    </row>
    <row r="58" spans="5:29" x14ac:dyDescent="0.35">
      <c r="E58" s="49"/>
      <c r="F58" s="52"/>
      <c r="G58" s="52"/>
      <c r="H58" s="33"/>
      <c r="J58" s="33"/>
      <c r="K58" s="33"/>
      <c r="M58" s="33"/>
      <c r="N58" s="33"/>
      <c r="P58" s="33"/>
      <c r="Q58" s="33"/>
      <c r="S58" s="33"/>
      <c r="T58" s="33"/>
      <c r="V58" s="33"/>
      <c r="W58" s="33"/>
      <c r="Y58" s="33"/>
      <c r="Z58" s="33"/>
      <c r="AB58" s="33"/>
      <c r="AC58" s="33"/>
    </row>
    <row r="59" spans="5:29" x14ac:dyDescent="0.35">
      <c r="E59" s="49"/>
      <c r="F59" s="52"/>
      <c r="G59" s="52"/>
      <c r="H59" s="33"/>
      <c r="J59" s="33"/>
      <c r="K59" s="33"/>
      <c r="M59" s="33"/>
      <c r="N59" s="33"/>
      <c r="P59" s="33"/>
      <c r="Q59" s="33"/>
      <c r="S59" s="33"/>
      <c r="T59" s="33"/>
      <c r="V59" s="33"/>
      <c r="W59" s="33"/>
      <c r="Y59" s="33"/>
      <c r="Z59" s="33"/>
      <c r="AB59" s="33"/>
      <c r="AC59" s="33"/>
    </row>
    <row r="60" spans="5:29" x14ac:dyDescent="0.35">
      <c r="E60" s="49"/>
      <c r="F60" s="52"/>
      <c r="G60" s="52"/>
      <c r="H60" s="33"/>
      <c r="J60" s="33"/>
      <c r="K60" s="33"/>
      <c r="M60" s="33"/>
      <c r="N60" s="33"/>
      <c r="P60" s="33"/>
      <c r="Q60" s="33"/>
      <c r="S60" s="33"/>
      <c r="T60" s="33"/>
      <c r="V60" s="33"/>
      <c r="W60" s="33"/>
      <c r="Y60" s="33"/>
      <c r="Z60" s="33"/>
      <c r="AB60" s="33"/>
      <c r="AC60" s="33"/>
    </row>
    <row r="61" spans="5:29" x14ac:dyDescent="0.35">
      <c r="E61" s="49"/>
      <c r="F61" s="52"/>
      <c r="G61" s="52"/>
      <c r="H61" s="33"/>
      <c r="J61" s="33"/>
      <c r="K61" s="33"/>
      <c r="M61" s="33"/>
      <c r="N61" s="33"/>
      <c r="P61" s="33"/>
      <c r="Q61" s="33"/>
      <c r="S61" s="33"/>
      <c r="T61" s="33"/>
      <c r="V61" s="33"/>
      <c r="W61" s="33"/>
      <c r="Y61" s="33"/>
      <c r="Z61" s="33"/>
      <c r="AB61" s="33"/>
      <c r="AC61" s="33"/>
    </row>
    <row r="62" spans="5:29" x14ac:dyDescent="0.35">
      <c r="E62" s="49"/>
      <c r="F62" s="52"/>
      <c r="G62" s="52"/>
      <c r="H62" s="33"/>
      <c r="J62" s="33"/>
      <c r="K62" s="33"/>
      <c r="M62" s="33"/>
      <c r="N62" s="33"/>
      <c r="P62" s="33"/>
      <c r="Q62" s="33"/>
      <c r="S62" s="33"/>
      <c r="T62" s="33"/>
      <c r="V62" s="33"/>
      <c r="W62" s="33"/>
      <c r="Y62" s="33"/>
      <c r="Z62" s="33"/>
      <c r="AB62" s="33"/>
      <c r="AC62" s="33"/>
    </row>
    <row r="63" spans="5:29" x14ac:dyDescent="0.35">
      <c r="E63" s="49"/>
      <c r="F63" s="52"/>
      <c r="G63" s="52"/>
      <c r="H63" s="33"/>
      <c r="J63" s="33"/>
      <c r="K63" s="33"/>
      <c r="M63" s="33"/>
      <c r="N63" s="33"/>
      <c r="P63" s="33"/>
      <c r="Q63" s="33"/>
      <c r="S63" s="33"/>
      <c r="T63" s="33"/>
      <c r="V63" s="33"/>
      <c r="W63" s="33"/>
      <c r="Y63" s="33"/>
      <c r="Z63" s="33"/>
      <c r="AB63" s="33"/>
      <c r="AC63" s="33"/>
    </row>
    <row r="64" spans="5:29" x14ac:dyDescent="0.35">
      <c r="E64" s="49"/>
      <c r="F64" s="52"/>
      <c r="G64" s="52"/>
      <c r="H64" s="33"/>
      <c r="J64" s="33"/>
      <c r="K64" s="33"/>
      <c r="M64" s="33"/>
      <c r="N64" s="33"/>
      <c r="P64" s="33"/>
      <c r="Q64" s="33"/>
      <c r="S64" s="33"/>
      <c r="T64" s="33"/>
      <c r="V64" s="33"/>
      <c r="W64" s="33"/>
      <c r="Y64" s="33"/>
      <c r="Z64" s="33"/>
      <c r="AB64" s="33"/>
      <c r="AC64" s="33"/>
    </row>
    <row r="65" spans="5:29" x14ac:dyDescent="0.35">
      <c r="E65" s="49"/>
      <c r="F65" s="52"/>
      <c r="G65" s="52"/>
      <c r="H65" s="33"/>
      <c r="J65" s="33"/>
      <c r="K65" s="33"/>
      <c r="M65" s="33"/>
      <c r="N65" s="33"/>
      <c r="P65" s="33"/>
      <c r="Q65" s="33"/>
      <c r="S65" s="33"/>
      <c r="T65" s="33"/>
      <c r="V65" s="33"/>
      <c r="W65" s="33"/>
      <c r="Y65" s="33"/>
      <c r="Z65" s="33"/>
      <c r="AB65" s="33"/>
      <c r="AC65" s="33"/>
    </row>
    <row r="66" spans="5:29" x14ac:dyDescent="0.35">
      <c r="E66" s="49"/>
      <c r="F66" s="52"/>
      <c r="G66" s="52"/>
      <c r="H66" s="33"/>
      <c r="J66" s="33"/>
      <c r="K66" s="33"/>
      <c r="M66" s="33"/>
      <c r="N66" s="33"/>
      <c r="P66" s="33"/>
      <c r="Q66" s="33"/>
      <c r="S66" s="33"/>
      <c r="T66" s="33"/>
      <c r="V66" s="33"/>
      <c r="W66" s="33"/>
      <c r="Y66" s="33"/>
      <c r="Z66" s="33"/>
      <c r="AB66" s="33"/>
      <c r="AC66" s="33"/>
    </row>
    <row r="67" spans="5:29" x14ac:dyDescent="0.35">
      <c r="E67" s="49"/>
      <c r="F67" s="52"/>
      <c r="G67" s="52"/>
      <c r="H67" s="33"/>
      <c r="J67" s="33"/>
      <c r="K67" s="33"/>
      <c r="M67" s="33"/>
      <c r="N67" s="33"/>
      <c r="P67" s="33"/>
      <c r="Q67" s="33"/>
      <c r="S67" s="33"/>
      <c r="T67" s="33"/>
      <c r="V67" s="33"/>
      <c r="W67" s="33"/>
      <c r="Y67" s="33"/>
      <c r="Z67" s="33"/>
      <c r="AB67" s="33"/>
      <c r="AC67" s="33"/>
    </row>
    <row r="68" spans="5:29" x14ac:dyDescent="0.35">
      <c r="E68" s="49"/>
      <c r="F68" s="52"/>
      <c r="G68" s="52"/>
      <c r="H68" s="33"/>
      <c r="J68" s="33"/>
      <c r="K68" s="33"/>
      <c r="M68" s="33"/>
      <c r="N68" s="33"/>
      <c r="P68" s="33"/>
      <c r="Q68" s="33"/>
      <c r="S68" s="33"/>
      <c r="T68" s="33"/>
      <c r="V68" s="33"/>
      <c r="W68" s="33"/>
      <c r="Y68" s="33"/>
      <c r="Z68" s="33"/>
      <c r="AB68" s="33"/>
      <c r="AC68" s="33"/>
    </row>
    <row r="69" spans="5:29" x14ac:dyDescent="0.35">
      <c r="E69" s="49"/>
      <c r="F69" s="52"/>
      <c r="G69" s="52"/>
      <c r="H69" s="33"/>
      <c r="J69" s="33"/>
      <c r="K69" s="33"/>
      <c r="M69" s="33"/>
      <c r="N69" s="33"/>
      <c r="P69" s="33"/>
      <c r="Q69" s="33"/>
      <c r="S69" s="33"/>
      <c r="T69" s="33"/>
      <c r="V69" s="33"/>
      <c r="W69" s="33"/>
      <c r="Y69" s="33"/>
      <c r="Z69" s="33"/>
      <c r="AB69" s="33"/>
      <c r="AC69" s="33"/>
    </row>
    <row r="70" spans="5:29" x14ac:dyDescent="0.35">
      <c r="E70" s="49"/>
      <c r="F70" s="52"/>
      <c r="G70" s="52"/>
      <c r="H70" s="33"/>
      <c r="J70" s="33"/>
      <c r="K70" s="33"/>
      <c r="M70" s="33"/>
      <c r="N70" s="33"/>
      <c r="P70" s="33"/>
      <c r="Q70" s="33"/>
      <c r="S70" s="33"/>
      <c r="T70" s="33"/>
      <c r="V70" s="33"/>
      <c r="W70" s="33"/>
      <c r="Y70" s="33"/>
      <c r="Z70" s="33"/>
      <c r="AB70" s="33"/>
      <c r="AC70" s="33"/>
    </row>
    <row r="71" spans="5:29" x14ac:dyDescent="0.35">
      <c r="E71" s="49"/>
      <c r="F71" s="52"/>
      <c r="G71" s="52"/>
      <c r="H71" s="33"/>
      <c r="J71" s="33"/>
      <c r="K71" s="33"/>
      <c r="M71" s="33"/>
      <c r="N71" s="33"/>
      <c r="P71" s="33"/>
      <c r="Q71" s="33"/>
      <c r="S71" s="33"/>
      <c r="T71" s="33"/>
      <c r="V71" s="33"/>
      <c r="W71" s="33"/>
      <c r="Y71" s="33"/>
      <c r="Z71" s="33"/>
      <c r="AB71" s="33"/>
      <c r="AC71" s="33"/>
    </row>
    <row r="72" spans="5:29" x14ac:dyDescent="0.35">
      <c r="E72" s="49"/>
      <c r="F72" s="52"/>
      <c r="G72" s="52"/>
      <c r="H72" s="33"/>
      <c r="J72" s="33"/>
      <c r="K72" s="33"/>
      <c r="M72" s="33"/>
      <c r="N72" s="33"/>
      <c r="P72" s="33"/>
      <c r="Q72" s="33"/>
      <c r="S72" s="33"/>
      <c r="T72" s="33"/>
      <c r="V72" s="33"/>
      <c r="W72" s="33"/>
      <c r="Y72" s="33"/>
      <c r="Z72" s="33"/>
      <c r="AB72" s="33"/>
      <c r="AC72" s="33"/>
    </row>
    <row r="73" spans="5:29" x14ac:dyDescent="0.35">
      <c r="E73" s="49"/>
      <c r="F73" s="52"/>
      <c r="G73" s="52"/>
      <c r="H73" s="33"/>
      <c r="J73" s="33"/>
      <c r="K73" s="33"/>
      <c r="M73" s="33"/>
      <c r="N73" s="33"/>
      <c r="P73" s="33"/>
      <c r="Q73" s="33"/>
      <c r="S73" s="33"/>
      <c r="T73" s="33"/>
      <c r="V73" s="33"/>
      <c r="W73" s="33"/>
      <c r="Y73" s="33"/>
      <c r="Z73" s="33"/>
      <c r="AB73" s="33"/>
      <c r="AC73" s="33"/>
    </row>
    <row r="74" spans="5:29" x14ac:dyDescent="0.35">
      <c r="E74" s="49"/>
      <c r="F74" s="52"/>
      <c r="G74" s="52"/>
      <c r="H74" s="33"/>
      <c r="J74" s="33"/>
      <c r="K74" s="33"/>
      <c r="M74" s="33"/>
      <c r="N74" s="33"/>
      <c r="P74" s="33"/>
      <c r="Q74" s="33"/>
      <c r="S74" s="33"/>
      <c r="T74" s="33"/>
      <c r="V74" s="33"/>
      <c r="W74" s="33"/>
      <c r="Y74" s="33"/>
      <c r="Z74" s="33"/>
      <c r="AB74" s="33"/>
      <c r="AC74" s="33"/>
    </row>
    <row r="75" spans="5:29" x14ac:dyDescent="0.35">
      <c r="E75" s="49"/>
      <c r="F75" s="52"/>
      <c r="G75" s="52"/>
      <c r="H75" s="33"/>
      <c r="J75" s="33"/>
      <c r="K75" s="33"/>
      <c r="M75" s="33"/>
      <c r="N75" s="33"/>
      <c r="P75" s="33"/>
      <c r="Q75" s="33"/>
      <c r="S75" s="33"/>
      <c r="T75" s="33"/>
      <c r="V75" s="33"/>
      <c r="W75" s="33"/>
      <c r="Y75" s="33"/>
      <c r="Z75" s="33"/>
      <c r="AB75" s="33"/>
      <c r="AC75" s="33"/>
    </row>
    <row r="76" spans="5:29" x14ac:dyDescent="0.35">
      <c r="E76" s="49"/>
      <c r="F76" s="52"/>
      <c r="G76" s="52"/>
      <c r="H76" s="33"/>
      <c r="J76" s="33"/>
      <c r="K76" s="33"/>
      <c r="M76" s="33"/>
      <c r="N76" s="33"/>
      <c r="P76" s="33"/>
      <c r="Q76" s="33"/>
      <c r="S76" s="33"/>
      <c r="T76" s="33"/>
      <c r="V76" s="33"/>
      <c r="W76" s="33"/>
      <c r="Y76" s="33"/>
      <c r="Z76" s="33"/>
      <c r="AB76" s="33"/>
      <c r="AC76" s="33"/>
    </row>
    <row r="77" spans="5:29" x14ac:dyDescent="0.35">
      <c r="E77" s="49"/>
      <c r="F77" s="52"/>
      <c r="G77" s="52"/>
      <c r="H77" s="33"/>
      <c r="J77" s="33"/>
      <c r="K77" s="33"/>
      <c r="M77" s="33"/>
      <c r="N77" s="33"/>
      <c r="P77" s="33"/>
      <c r="Q77" s="33"/>
      <c r="S77" s="33"/>
      <c r="T77" s="33"/>
      <c r="V77" s="33"/>
      <c r="W77" s="33"/>
      <c r="Y77" s="33"/>
      <c r="Z77" s="33"/>
      <c r="AB77" s="33"/>
      <c r="AC77" s="33"/>
    </row>
    <row r="78" spans="5:29" x14ac:dyDescent="0.35">
      <c r="E78" s="49"/>
      <c r="F78" s="52"/>
      <c r="G78" s="52"/>
      <c r="H78" s="33"/>
      <c r="J78" s="33"/>
      <c r="K78" s="33"/>
      <c r="M78" s="33"/>
      <c r="N78" s="33"/>
      <c r="P78" s="33"/>
      <c r="Q78" s="33"/>
      <c r="S78" s="33"/>
      <c r="T78" s="33"/>
      <c r="V78" s="33"/>
      <c r="W78" s="33"/>
      <c r="Y78" s="33"/>
      <c r="Z78" s="33"/>
      <c r="AB78" s="33"/>
      <c r="AC78" s="33"/>
    </row>
    <row r="79" spans="5:29" x14ac:dyDescent="0.35">
      <c r="E79" s="49"/>
      <c r="F79" s="52"/>
      <c r="G79" s="52"/>
      <c r="H79" s="33"/>
      <c r="J79" s="33"/>
      <c r="K79" s="33"/>
      <c r="M79" s="33"/>
      <c r="N79" s="33"/>
      <c r="P79" s="33"/>
      <c r="Q79" s="33"/>
      <c r="S79" s="33"/>
      <c r="T79" s="33"/>
      <c r="V79" s="33"/>
      <c r="W79" s="33"/>
      <c r="Y79" s="33"/>
      <c r="Z79" s="33"/>
      <c r="AB79" s="33"/>
      <c r="AC79" s="33"/>
    </row>
    <row r="80" spans="5:29" x14ac:dyDescent="0.35">
      <c r="E80" s="49"/>
      <c r="F80" s="52"/>
      <c r="G80" s="52"/>
      <c r="H80" s="33"/>
      <c r="J80" s="33"/>
      <c r="K80" s="33"/>
      <c r="M80" s="33"/>
      <c r="N80" s="33"/>
      <c r="P80" s="33"/>
      <c r="Q80" s="33"/>
      <c r="S80" s="33"/>
      <c r="T80" s="33"/>
      <c r="V80" s="33"/>
      <c r="W80" s="33"/>
      <c r="Y80" s="33"/>
      <c r="Z80" s="33"/>
      <c r="AB80" s="33"/>
      <c r="AC80" s="33"/>
    </row>
    <row r="81" spans="5:29" x14ac:dyDescent="0.35">
      <c r="E81" s="49"/>
      <c r="F81" s="52"/>
      <c r="G81" s="52"/>
      <c r="H81" s="33"/>
      <c r="J81" s="33"/>
      <c r="K81" s="33"/>
      <c r="M81" s="33"/>
      <c r="N81" s="33"/>
      <c r="P81" s="33"/>
      <c r="Q81" s="33"/>
      <c r="S81" s="33"/>
      <c r="T81" s="33"/>
      <c r="V81" s="33"/>
      <c r="W81" s="33"/>
      <c r="Y81" s="33"/>
      <c r="Z81" s="33"/>
      <c r="AB81" s="33"/>
      <c r="AC81" s="33"/>
    </row>
    <row r="82" spans="5:29" x14ac:dyDescent="0.35">
      <c r="E82" s="49"/>
      <c r="F82" s="52"/>
      <c r="G82" s="52"/>
      <c r="H82" s="33"/>
      <c r="J82" s="33"/>
      <c r="K82" s="33"/>
      <c r="M82" s="33"/>
      <c r="N82" s="33"/>
      <c r="P82" s="33"/>
      <c r="Q82" s="33"/>
      <c r="S82" s="33"/>
      <c r="T82" s="33"/>
      <c r="V82" s="33"/>
      <c r="W82" s="33"/>
      <c r="Y82" s="33"/>
      <c r="Z82" s="33"/>
      <c r="AB82" s="33"/>
      <c r="AC82" s="33"/>
    </row>
    <row r="83" spans="5:29" x14ac:dyDescent="0.35">
      <c r="E83" s="49"/>
      <c r="F83" s="52"/>
      <c r="G83" s="52"/>
      <c r="H83" s="33"/>
      <c r="J83" s="33"/>
      <c r="K83" s="33"/>
      <c r="M83" s="33"/>
      <c r="N83" s="33"/>
      <c r="P83" s="33"/>
      <c r="Q83" s="33"/>
      <c r="S83" s="33"/>
      <c r="T83" s="33"/>
      <c r="V83" s="33"/>
      <c r="W83" s="33"/>
      <c r="Y83" s="33"/>
      <c r="Z83" s="33"/>
      <c r="AB83" s="33"/>
      <c r="AC83" s="33"/>
    </row>
    <row r="84" spans="5:29" x14ac:dyDescent="0.35">
      <c r="E84" s="49"/>
      <c r="F84" s="52"/>
      <c r="G84" s="52"/>
      <c r="H84" s="33"/>
      <c r="J84" s="33"/>
      <c r="K84" s="33"/>
      <c r="M84" s="33"/>
      <c r="N84" s="33"/>
      <c r="P84" s="33"/>
      <c r="Q84" s="33"/>
      <c r="S84" s="33"/>
      <c r="T84" s="33"/>
      <c r="V84" s="33"/>
      <c r="W84" s="33"/>
      <c r="Y84" s="33"/>
      <c r="Z84" s="33"/>
      <c r="AB84" s="33"/>
      <c r="AC84" s="33"/>
    </row>
    <row r="85" spans="5:29" x14ac:dyDescent="0.35">
      <c r="E85" s="49"/>
      <c r="F85" s="52"/>
      <c r="G85" s="52"/>
      <c r="H85" s="33"/>
      <c r="J85" s="33"/>
      <c r="K85" s="33"/>
      <c r="M85" s="33"/>
      <c r="N85" s="33"/>
      <c r="P85" s="33"/>
      <c r="Q85" s="33"/>
      <c r="S85" s="33"/>
      <c r="T85" s="33"/>
      <c r="V85" s="33"/>
      <c r="W85" s="33"/>
      <c r="Y85" s="33"/>
      <c r="Z85" s="33"/>
      <c r="AB85" s="33"/>
      <c r="AC85" s="33"/>
    </row>
    <row r="86" spans="5:29" x14ac:dyDescent="0.35">
      <c r="E86" s="49"/>
      <c r="F86" s="52"/>
      <c r="G86" s="52"/>
      <c r="H86" s="33"/>
      <c r="J86" s="33"/>
      <c r="K86" s="33"/>
      <c r="M86" s="33"/>
      <c r="N86" s="33"/>
      <c r="P86" s="33"/>
      <c r="Q86" s="33"/>
      <c r="S86" s="33"/>
      <c r="T86" s="33"/>
      <c r="V86" s="33"/>
      <c r="W86" s="33"/>
      <c r="Y86" s="33"/>
      <c r="Z86" s="33"/>
      <c r="AB86" s="33"/>
      <c r="AC86" s="33"/>
    </row>
    <row r="87" spans="5:29" x14ac:dyDescent="0.35">
      <c r="E87" s="49"/>
      <c r="F87" s="52"/>
      <c r="G87" s="52"/>
      <c r="H87" s="33"/>
      <c r="J87" s="33"/>
      <c r="K87" s="33"/>
      <c r="M87" s="33"/>
      <c r="N87" s="33"/>
      <c r="P87" s="33"/>
      <c r="Q87" s="33"/>
      <c r="S87" s="33"/>
      <c r="T87" s="33"/>
      <c r="V87" s="33"/>
      <c r="W87" s="33"/>
      <c r="Y87" s="33"/>
      <c r="Z87" s="33"/>
      <c r="AB87" s="33"/>
      <c r="AC87" s="33"/>
    </row>
    <row r="88" spans="5:29" x14ac:dyDescent="0.35">
      <c r="E88" s="49"/>
      <c r="F88" s="52"/>
      <c r="G88" s="52"/>
      <c r="H88" s="33"/>
      <c r="J88" s="33"/>
      <c r="K88" s="33"/>
      <c r="M88" s="33"/>
      <c r="N88" s="33"/>
      <c r="P88" s="33"/>
      <c r="Q88" s="33"/>
      <c r="S88" s="33"/>
      <c r="T88" s="33"/>
      <c r="V88" s="33"/>
      <c r="W88" s="33"/>
      <c r="Y88" s="33"/>
      <c r="Z88" s="33"/>
      <c r="AB88" s="33"/>
      <c r="AC88" s="33"/>
    </row>
    <row r="89" spans="5:29" x14ac:dyDescent="0.35">
      <c r="E89" s="49"/>
      <c r="F89" s="52"/>
      <c r="G89" s="52"/>
      <c r="H89" s="33"/>
      <c r="J89" s="33"/>
      <c r="K89" s="33"/>
      <c r="M89" s="33"/>
      <c r="N89" s="33"/>
      <c r="P89" s="33"/>
      <c r="Q89" s="33"/>
      <c r="S89" s="33"/>
      <c r="T89" s="33"/>
      <c r="V89" s="33"/>
      <c r="W89" s="33"/>
      <c r="Y89" s="33"/>
      <c r="Z89" s="33"/>
      <c r="AB89" s="33"/>
      <c r="AC89" s="33"/>
    </row>
    <row r="90" spans="5:29" x14ac:dyDescent="0.35">
      <c r="E90" s="49"/>
      <c r="F90" s="52"/>
      <c r="G90" s="52"/>
      <c r="H90" s="33"/>
      <c r="J90" s="33"/>
      <c r="K90" s="33"/>
      <c r="M90" s="33"/>
      <c r="N90" s="33"/>
      <c r="P90" s="33"/>
      <c r="Q90" s="33"/>
      <c r="S90" s="33"/>
      <c r="T90" s="33"/>
      <c r="V90" s="33"/>
      <c r="W90" s="33"/>
      <c r="Y90" s="33"/>
      <c r="Z90" s="33"/>
      <c r="AB90" s="33"/>
      <c r="AC90" s="33"/>
    </row>
    <row r="91" spans="5:29" x14ac:dyDescent="0.35">
      <c r="E91" s="49"/>
      <c r="F91" s="52"/>
      <c r="G91" s="52"/>
      <c r="H91" s="33"/>
      <c r="J91" s="33"/>
      <c r="K91" s="33"/>
      <c r="M91" s="33"/>
      <c r="N91" s="33"/>
      <c r="P91" s="33"/>
      <c r="Q91" s="33"/>
      <c r="S91" s="33"/>
      <c r="T91" s="33"/>
      <c r="V91" s="33"/>
      <c r="W91" s="33"/>
      <c r="Y91" s="33"/>
      <c r="Z91" s="33"/>
      <c r="AB91" s="33"/>
      <c r="AC91" s="33"/>
    </row>
    <row r="92" spans="5:29" x14ac:dyDescent="0.35">
      <c r="E92" s="49"/>
      <c r="F92" s="52"/>
      <c r="G92" s="52"/>
      <c r="H92" s="33"/>
      <c r="J92" s="33"/>
      <c r="K92" s="33"/>
      <c r="M92" s="33"/>
      <c r="N92" s="33"/>
      <c r="P92" s="33"/>
      <c r="Q92" s="33"/>
      <c r="S92" s="33"/>
      <c r="T92" s="33"/>
      <c r="V92" s="33"/>
      <c r="W92" s="33"/>
      <c r="Y92" s="33"/>
      <c r="Z92" s="33"/>
      <c r="AB92" s="33"/>
      <c r="AC92" s="33"/>
    </row>
    <row r="93" spans="5:29" x14ac:dyDescent="0.35">
      <c r="E93" s="49"/>
      <c r="F93" s="52"/>
      <c r="G93" s="52"/>
      <c r="H93" s="33"/>
      <c r="J93" s="33"/>
      <c r="K93" s="33"/>
      <c r="M93" s="33"/>
      <c r="N93" s="33"/>
      <c r="P93" s="33"/>
      <c r="Q93" s="33"/>
      <c r="S93" s="33"/>
      <c r="T93" s="33"/>
      <c r="V93" s="33"/>
      <c r="W93" s="33"/>
      <c r="Y93" s="33"/>
      <c r="Z93" s="33"/>
      <c r="AB93" s="33"/>
      <c r="AC93" s="33"/>
    </row>
    <row r="94" spans="5:29" x14ac:dyDescent="0.35">
      <c r="E94" s="49"/>
      <c r="F94" s="52"/>
      <c r="G94" s="52"/>
      <c r="H94" s="33"/>
      <c r="J94" s="33"/>
      <c r="K94" s="33"/>
      <c r="M94" s="33"/>
      <c r="N94" s="33"/>
      <c r="P94" s="33"/>
      <c r="Q94" s="33"/>
      <c r="S94" s="33"/>
      <c r="T94" s="33"/>
      <c r="V94" s="33"/>
      <c r="W94" s="33"/>
      <c r="Y94" s="33"/>
      <c r="Z94" s="33"/>
      <c r="AB94" s="33"/>
      <c r="AC94" s="33"/>
    </row>
    <row r="95" spans="5:29" x14ac:dyDescent="0.35">
      <c r="E95" s="49"/>
      <c r="F95" s="52"/>
      <c r="G95" s="52"/>
      <c r="H95" s="33"/>
      <c r="J95" s="33"/>
      <c r="K95" s="33"/>
      <c r="M95" s="33"/>
      <c r="N95" s="33"/>
      <c r="P95" s="33"/>
      <c r="Q95" s="33"/>
      <c r="S95" s="33"/>
      <c r="T95" s="33"/>
      <c r="V95" s="33"/>
      <c r="W95" s="33"/>
      <c r="Y95" s="33"/>
      <c r="Z95" s="33"/>
      <c r="AB95" s="33"/>
      <c r="AC95" s="33"/>
    </row>
    <row r="96" spans="5:29" x14ac:dyDescent="0.35">
      <c r="E96" s="49"/>
      <c r="F96" s="52"/>
      <c r="G96" s="52"/>
      <c r="H96" s="33"/>
      <c r="J96" s="33"/>
      <c r="K96" s="33"/>
      <c r="M96" s="33"/>
      <c r="N96" s="33"/>
      <c r="P96" s="33"/>
      <c r="Q96" s="33"/>
      <c r="S96" s="33"/>
      <c r="T96" s="33"/>
      <c r="V96" s="33"/>
      <c r="W96" s="33"/>
      <c r="Y96" s="33"/>
      <c r="Z96" s="33"/>
      <c r="AB96" s="33"/>
      <c r="AC96" s="33"/>
    </row>
    <row r="97" spans="1:29" x14ac:dyDescent="0.35">
      <c r="E97" s="49"/>
      <c r="F97" s="52"/>
      <c r="G97" s="52"/>
      <c r="H97" s="33"/>
      <c r="J97" s="33"/>
      <c r="K97" s="33"/>
      <c r="M97" s="33"/>
      <c r="N97" s="33"/>
      <c r="P97" s="33"/>
      <c r="Q97" s="33"/>
      <c r="S97" s="33"/>
      <c r="T97" s="33"/>
      <c r="V97" s="33"/>
      <c r="W97" s="33"/>
      <c r="Y97" s="33"/>
      <c r="Z97" s="33"/>
      <c r="AB97" s="33"/>
      <c r="AC97" s="33"/>
    </row>
    <row r="98" spans="1:29" x14ac:dyDescent="0.35">
      <c r="E98" s="49"/>
      <c r="F98" s="52"/>
      <c r="G98" s="52"/>
      <c r="H98" s="33"/>
      <c r="J98" s="33"/>
      <c r="K98" s="33"/>
      <c r="M98" s="33"/>
      <c r="N98" s="33"/>
      <c r="P98" s="33"/>
      <c r="Q98" s="33"/>
      <c r="S98" s="33"/>
      <c r="T98" s="33"/>
      <c r="V98" s="33"/>
      <c r="W98" s="33"/>
      <c r="Y98" s="33"/>
      <c r="Z98" s="33"/>
      <c r="AB98" s="33"/>
      <c r="AC98" s="33"/>
    </row>
    <row r="99" spans="1:29" x14ac:dyDescent="0.35">
      <c r="E99" s="49"/>
      <c r="F99" s="52"/>
      <c r="G99" s="52"/>
      <c r="H99" s="33"/>
      <c r="J99" s="33"/>
      <c r="K99" s="33"/>
      <c r="M99" s="33"/>
      <c r="N99" s="33"/>
      <c r="P99" s="33"/>
      <c r="Q99" s="33"/>
      <c r="S99" s="33"/>
      <c r="T99" s="33"/>
      <c r="V99" s="33"/>
      <c r="W99" s="33"/>
      <c r="Y99" s="33"/>
      <c r="Z99" s="33"/>
      <c r="AB99" s="33"/>
      <c r="AC99" s="33"/>
    </row>
    <row r="100" spans="1:29" x14ac:dyDescent="0.35">
      <c r="E100" s="49"/>
      <c r="F100" s="52"/>
      <c r="G100" s="52"/>
      <c r="H100" s="33"/>
      <c r="J100" s="33"/>
      <c r="K100" s="33"/>
      <c r="M100" s="33"/>
      <c r="N100" s="33"/>
      <c r="P100" s="33"/>
      <c r="Q100" s="33"/>
      <c r="S100" s="33"/>
      <c r="T100" s="33"/>
      <c r="V100" s="33"/>
      <c r="W100" s="33"/>
      <c r="Y100" s="33"/>
      <c r="Z100" s="33"/>
      <c r="AB100" s="33"/>
      <c r="AC100" s="33"/>
    </row>
    <row r="101" spans="1:29" x14ac:dyDescent="0.35">
      <c r="E101" s="49"/>
      <c r="F101" s="52"/>
      <c r="G101" s="52"/>
      <c r="H101" s="33"/>
      <c r="J101" s="33"/>
      <c r="K101" s="33"/>
      <c r="M101" s="33"/>
      <c r="N101" s="33"/>
      <c r="P101" s="33"/>
      <c r="Q101" s="33"/>
      <c r="S101" s="33"/>
      <c r="T101" s="33"/>
      <c r="V101" s="33"/>
      <c r="W101" s="33"/>
      <c r="Y101" s="33"/>
      <c r="Z101" s="33"/>
      <c r="AB101" s="33"/>
      <c r="AC101" s="33"/>
    </row>
    <row r="102" spans="1:29" x14ac:dyDescent="0.35">
      <c r="E102" s="49"/>
      <c r="F102" s="52"/>
      <c r="G102" s="52"/>
      <c r="H102" s="33"/>
      <c r="J102" s="33"/>
      <c r="K102" s="33"/>
      <c r="M102" s="33"/>
      <c r="N102" s="33"/>
      <c r="P102" s="33"/>
      <c r="Q102" s="33"/>
      <c r="S102" s="33"/>
      <c r="T102" s="33"/>
      <c r="V102" s="33"/>
      <c r="W102" s="33"/>
      <c r="Y102" s="33"/>
      <c r="Z102" s="33"/>
      <c r="AB102" s="33"/>
      <c r="AC102" s="33"/>
    </row>
    <row r="103" spans="1:29" x14ac:dyDescent="0.35">
      <c r="E103" s="49"/>
      <c r="F103" s="52"/>
      <c r="G103" s="52"/>
      <c r="H103" s="33"/>
      <c r="J103" s="33"/>
      <c r="K103" s="33"/>
      <c r="M103" s="33"/>
      <c r="N103" s="33"/>
      <c r="P103" s="33"/>
      <c r="Q103" s="33"/>
      <c r="S103" s="33"/>
      <c r="T103" s="33"/>
      <c r="V103" s="33"/>
      <c r="W103" s="33"/>
      <c r="Y103" s="33"/>
      <c r="Z103" s="33"/>
      <c r="AB103" s="33"/>
      <c r="AC103" s="33"/>
    </row>
    <row r="104" spans="1:29" x14ac:dyDescent="0.35">
      <c r="E104" s="49"/>
      <c r="F104" s="52"/>
      <c r="G104" s="52"/>
      <c r="H104" s="33"/>
      <c r="J104" s="33"/>
      <c r="K104" s="33"/>
      <c r="M104" s="33"/>
      <c r="N104" s="33"/>
      <c r="P104" s="33"/>
      <c r="Q104" s="33"/>
      <c r="S104" s="33"/>
      <c r="T104" s="33"/>
      <c r="V104" s="33"/>
      <c r="W104" s="33"/>
      <c r="Y104" s="33"/>
      <c r="Z104" s="33"/>
      <c r="AB104" s="33"/>
      <c r="AC104" s="33"/>
    </row>
    <row r="105" spans="1:29" x14ac:dyDescent="0.35">
      <c r="E105" s="49"/>
      <c r="F105" s="52"/>
      <c r="G105" s="52"/>
      <c r="H105" s="33"/>
      <c r="J105" s="33"/>
      <c r="K105" s="33"/>
      <c r="M105" s="33"/>
      <c r="N105" s="33"/>
      <c r="P105" s="33"/>
      <c r="Q105" s="33"/>
      <c r="S105" s="33"/>
      <c r="T105" s="33"/>
      <c r="V105" s="33"/>
      <c r="W105" s="33"/>
      <c r="Y105" s="33"/>
      <c r="Z105" s="33"/>
      <c r="AB105" s="33"/>
      <c r="AC105" s="33"/>
    </row>
    <row r="106" spans="1:29" x14ac:dyDescent="0.35">
      <c r="E106" s="49"/>
      <c r="F106" s="52"/>
      <c r="G106" s="52"/>
      <c r="H106" s="33"/>
      <c r="J106" s="33"/>
      <c r="K106" s="33"/>
      <c r="M106" s="33"/>
      <c r="N106" s="33"/>
      <c r="P106" s="33"/>
      <c r="Q106" s="33"/>
      <c r="S106" s="33"/>
      <c r="T106" s="33"/>
      <c r="V106" s="33"/>
      <c r="W106" s="33"/>
      <c r="Y106" s="33"/>
      <c r="Z106" s="33"/>
      <c r="AB106" s="33"/>
      <c r="AC106" s="33"/>
    </row>
    <row r="107" spans="1:29" x14ac:dyDescent="0.35">
      <c r="E107" s="49"/>
      <c r="F107" s="52"/>
      <c r="G107" s="52"/>
      <c r="H107" s="33"/>
      <c r="J107" s="33"/>
      <c r="K107" s="33"/>
      <c r="M107" s="33"/>
      <c r="N107" s="33"/>
      <c r="P107" s="33"/>
      <c r="Q107" s="33"/>
      <c r="S107" s="33"/>
      <c r="T107" s="33"/>
      <c r="V107" s="33"/>
      <c r="W107" s="33"/>
      <c r="Y107" s="33"/>
      <c r="Z107" s="33"/>
      <c r="AB107" s="33"/>
      <c r="AC107" s="33"/>
    </row>
    <row r="108" spans="1:29" x14ac:dyDescent="0.35">
      <c r="E108" s="49"/>
      <c r="F108" s="52"/>
      <c r="G108" s="52"/>
      <c r="H108" s="33"/>
      <c r="J108" s="33"/>
      <c r="K108" s="33"/>
      <c r="M108" s="33"/>
      <c r="N108" s="33"/>
      <c r="P108" s="33"/>
      <c r="Q108" s="33"/>
      <c r="S108" s="33"/>
      <c r="T108" s="33"/>
      <c r="V108" s="33"/>
      <c r="W108" s="33"/>
      <c r="Y108" s="33"/>
      <c r="Z108" s="33"/>
      <c r="AB108" s="33"/>
      <c r="AC108" s="33"/>
    </row>
    <row r="109" spans="1:29" x14ac:dyDescent="0.35">
      <c r="E109" s="49"/>
      <c r="F109" s="52"/>
      <c r="G109" s="52"/>
      <c r="H109" s="33"/>
      <c r="J109" s="33"/>
      <c r="K109" s="33"/>
      <c r="M109" s="33"/>
      <c r="N109" s="33"/>
      <c r="P109" s="33"/>
      <c r="Q109" s="33"/>
      <c r="S109" s="33"/>
      <c r="T109" s="33"/>
      <c r="V109" s="33"/>
      <c r="W109" s="33"/>
      <c r="Y109" s="33"/>
      <c r="Z109" s="33"/>
      <c r="AB109" s="33"/>
      <c r="AC109" s="33"/>
    </row>
    <row r="110" spans="1:29" x14ac:dyDescent="0.35">
      <c r="E110" s="49"/>
      <c r="F110" s="52"/>
      <c r="G110" s="52"/>
      <c r="H110" s="33"/>
      <c r="J110" s="33"/>
      <c r="K110" s="33"/>
      <c r="M110" s="33"/>
      <c r="N110" s="33"/>
      <c r="P110" s="33"/>
      <c r="Q110" s="33"/>
      <c r="S110" s="33"/>
      <c r="T110" s="33"/>
      <c r="V110" s="33"/>
      <c r="W110" s="33"/>
      <c r="Y110" s="33"/>
      <c r="Z110" s="33"/>
      <c r="AB110" s="33"/>
      <c r="AC110" s="33"/>
    </row>
    <row r="111" spans="1:29" x14ac:dyDescent="0.35">
      <c r="A111" s="23"/>
      <c r="B111" s="23"/>
      <c r="C111" s="21"/>
      <c r="D111" s="21"/>
      <c r="E111" s="51"/>
      <c r="F111" s="52"/>
      <c r="G111" s="52"/>
      <c r="H111" s="33"/>
      <c r="J111" s="33"/>
      <c r="K111" s="33"/>
      <c r="M111" s="33"/>
      <c r="N111" s="33"/>
      <c r="P111" s="33"/>
      <c r="Q111" s="33"/>
      <c r="S111" s="33"/>
      <c r="T111" s="33"/>
      <c r="V111" s="33"/>
      <c r="W111" s="33"/>
      <c r="Y111" s="33"/>
      <c r="Z111" s="33"/>
      <c r="AB111" s="33"/>
      <c r="AC111" s="33"/>
    </row>
    <row r="112" spans="1:29" x14ac:dyDescent="0.35">
      <c r="C112" s="52"/>
      <c r="D112" s="52"/>
      <c r="F112" s="52"/>
      <c r="G112" s="52"/>
      <c r="H112" s="33"/>
      <c r="J112" s="33"/>
      <c r="K112" s="33"/>
      <c r="M112" s="33"/>
      <c r="N112" s="33"/>
      <c r="P112" s="33"/>
      <c r="Q112" s="33"/>
      <c r="S112" s="33"/>
      <c r="T112" s="33"/>
      <c r="V112" s="33"/>
      <c r="W112" s="33"/>
      <c r="Y112" s="33"/>
      <c r="Z112" s="33"/>
      <c r="AB112" s="33"/>
      <c r="AC112"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A64F3-D87B-43B2-8891-E8357CB3F346}">
  <dimension ref="A1:AD157"/>
  <sheetViews>
    <sheetView zoomScale="60" zoomScaleNormal="60" workbookViewId="0">
      <selection activeCell="C1" sqref="C1:G1048576"/>
    </sheetView>
  </sheetViews>
  <sheetFormatPr defaultColWidth="11.23046875" defaultRowHeight="15.5" x14ac:dyDescent="0.35"/>
  <cols>
    <col min="1" max="1" width="20.765625" style="29" customWidth="1"/>
    <col min="2" max="2" width="34.765625" style="29" customWidth="1"/>
    <col min="3" max="3" width="42.4609375" style="39" bestFit="1" customWidth="1"/>
    <col min="4" max="4" width="45.53515625" style="39" bestFit="1" customWidth="1"/>
    <col min="5" max="5" width="39" style="39" bestFit="1" customWidth="1"/>
    <col min="6" max="6" width="42.4609375" style="39" bestFit="1" customWidth="1"/>
    <col min="7" max="7" width="45.53515625" style="39" bestFit="1" customWidth="1"/>
    <col min="8" max="8" width="11.23046875" style="29" customWidth="1"/>
    <col min="9" max="16384" width="11.23046875" style="29"/>
  </cols>
  <sheetData>
    <row r="1" spans="1:30" ht="20" x14ac:dyDescent="0.35">
      <c r="A1" s="27" t="s">
        <v>676</v>
      </c>
      <c r="B1" s="28"/>
      <c r="C1" s="38"/>
      <c r="D1" s="38"/>
      <c r="E1" s="38"/>
    </row>
    <row r="2" spans="1:30" ht="20" x14ac:dyDescent="0.35">
      <c r="A2" s="37" t="s">
        <v>663</v>
      </c>
      <c r="B2" s="28"/>
      <c r="C2" s="47"/>
      <c r="D2" s="47"/>
      <c r="E2" s="47"/>
    </row>
    <row r="3" spans="1:30" x14ac:dyDescent="0.35">
      <c r="A3" s="29" t="s">
        <v>33</v>
      </c>
    </row>
    <row r="4" spans="1:30" x14ac:dyDescent="0.35">
      <c r="A4" s="29" t="s">
        <v>689</v>
      </c>
    </row>
    <row r="5" spans="1:30" ht="31" x14ac:dyDescent="0.35">
      <c r="A5" s="23" t="s">
        <v>339</v>
      </c>
      <c r="B5" s="23" t="s">
        <v>340</v>
      </c>
      <c r="C5" s="21" t="s">
        <v>664</v>
      </c>
      <c r="D5" s="21" t="s">
        <v>665</v>
      </c>
      <c r="E5" s="21" t="s">
        <v>666</v>
      </c>
      <c r="F5" s="22" t="s">
        <v>667</v>
      </c>
      <c r="G5" s="21" t="s">
        <v>668</v>
      </c>
    </row>
    <row r="6" spans="1:30" x14ac:dyDescent="0.35">
      <c r="A6" s="29" t="s">
        <v>341</v>
      </c>
      <c r="B6" s="29" t="s">
        <v>342</v>
      </c>
      <c r="C6" s="48">
        <v>1343</v>
      </c>
      <c r="D6" s="48">
        <v>456</v>
      </c>
      <c r="E6" s="49">
        <f>uptake_in_those_aged_70_by_la13[[#This Row],[Number of adults turning 66 vaccinated with dose 1]]/uptake_in_those_aged_70_by_la13[[#This Row],[Number of adults turning 66 ]]*100</f>
        <v>33.953834698436339</v>
      </c>
      <c r="F6" s="48">
        <v>228</v>
      </c>
      <c r="G6" s="49">
        <f>uptake_in_those_aged_70_by_la13[[#This Row],[Number of adults turning 66 vaccinated with dose 2]]/uptake_in_those_aged_70_by_la13[[#This Row],[Number of adults turning 66 ]]*100</f>
        <v>16.976917349218169</v>
      </c>
      <c r="H6" s="33"/>
      <c r="I6" s="33"/>
      <c r="K6" s="33"/>
      <c r="L6" s="33"/>
      <c r="N6" s="33"/>
      <c r="O6" s="33"/>
      <c r="Q6" s="33"/>
      <c r="R6" s="33"/>
      <c r="T6" s="33"/>
      <c r="U6" s="33"/>
      <c r="W6" s="33"/>
      <c r="X6" s="33"/>
      <c r="Z6" s="33"/>
      <c r="AA6" s="33"/>
      <c r="AC6" s="33"/>
      <c r="AD6" s="33"/>
    </row>
    <row r="7" spans="1:30" x14ac:dyDescent="0.35">
      <c r="A7" s="29" t="s">
        <v>343</v>
      </c>
      <c r="B7" s="29" t="s">
        <v>344</v>
      </c>
      <c r="C7" s="48">
        <v>1766</v>
      </c>
      <c r="D7" s="48">
        <v>507</v>
      </c>
      <c r="E7" s="49">
        <f>uptake_in_those_aged_70_by_la13[[#This Row],[Number of adults turning 66 vaccinated with dose 1]]/uptake_in_those_aged_70_by_la13[[#This Row],[Number of adults turning 66 ]]*100</f>
        <v>28.708946772366932</v>
      </c>
      <c r="F7" s="48">
        <v>229</v>
      </c>
      <c r="G7" s="49">
        <f>uptake_in_those_aged_70_by_la13[[#This Row],[Number of adults turning 66 vaccinated with dose 2]]/uptake_in_those_aged_70_by_la13[[#This Row],[Number of adults turning 66 ]]*100</f>
        <v>12.967157417893544</v>
      </c>
      <c r="H7" s="33"/>
      <c r="I7" s="33"/>
      <c r="K7" s="33"/>
      <c r="L7" s="33"/>
      <c r="N7" s="33"/>
      <c r="O7" s="33"/>
      <c r="Q7" s="33"/>
      <c r="R7" s="33"/>
      <c r="T7" s="33"/>
      <c r="U7" s="33"/>
      <c r="W7" s="33"/>
      <c r="X7" s="33"/>
      <c r="Z7" s="33"/>
      <c r="AA7" s="33"/>
      <c r="AC7" s="33"/>
      <c r="AD7" s="33"/>
    </row>
    <row r="8" spans="1:30" x14ac:dyDescent="0.35">
      <c r="A8" s="29" t="s">
        <v>345</v>
      </c>
      <c r="B8" s="29" t="s">
        <v>346</v>
      </c>
      <c r="C8" s="48">
        <v>1847</v>
      </c>
      <c r="D8" s="48">
        <v>689</v>
      </c>
      <c r="E8" s="49">
        <f>uptake_in_those_aged_70_by_la13[[#This Row],[Number of adults turning 66 vaccinated with dose 1]]/uptake_in_those_aged_70_by_la13[[#This Row],[Number of adults turning 66 ]]*100</f>
        <v>37.303735787763941</v>
      </c>
      <c r="F8" s="48">
        <v>365</v>
      </c>
      <c r="G8" s="49">
        <f>uptake_in_those_aged_70_by_la13[[#This Row],[Number of adults turning 66 vaccinated with dose 2]]/uptake_in_those_aged_70_by_la13[[#This Row],[Number of adults turning 66 ]]*100</f>
        <v>19.761775852734164</v>
      </c>
      <c r="H8" s="33"/>
      <c r="I8" s="33"/>
      <c r="K8" s="33"/>
      <c r="L8" s="33"/>
      <c r="N8" s="33"/>
      <c r="O8" s="33"/>
      <c r="Q8" s="33"/>
      <c r="R8" s="33"/>
      <c r="T8" s="33"/>
      <c r="U8" s="33"/>
      <c r="W8" s="33"/>
      <c r="X8" s="33"/>
      <c r="Z8" s="33"/>
      <c r="AA8" s="33"/>
      <c r="AC8" s="33"/>
      <c r="AD8" s="33"/>
    </row>
    <row r="9" spans="1:30" x14ac:dyDescent="0.35">
      <c r="A9" s="29" t="s">
        <v>347</v>
      </c>
      <c r="B9" s="29" t="s">
        <v>348</v>
      </c>
      <c r="C9" s="48">
        <v>2535</v>
      </c>
      <c r="D9" s="48">
        <v>986</v>
      </c>
      <c r="E9" s="49">
        <f>uptake_in_those_aged_70_by_la13[[#This Row],[Number of adults turning 66 vaccinated with dose 1]]/uptake_in_those_aged_70_by_la13[[#This Row],[Number of adults turning 66 ]]*100</f>
        <v>38.895463510848124</v>
      </c>
      <c r="F9" s="48">
        <v>423</v>
      </c>
      <c r="G9" s="49">
        <f>uptake_in_those_aged_70_by_la13[[#This Row],[Number of adults turning 66 vaccinated with dose 2]]/uptake_in_those_aged_70_by_la13[[#This Row],[Number of adults turning 66 ]]*100</f>
        <v>16.68639053254438</v>
      </c>
      <c r="H9" s="33"/>
      <c r="I9" s="33"/>
      <c r="K9" s="33"/>
      <c r="L9" s="33"/>
      <c r="N9" s="33"/>
      <c r="O9" s="33"/>
      <c r="Q9" s="33"/>
      <c r="R9" s="33"/>
      <c r="T9" s="33"/>
      <c r="U9" s="33"/>
      <c r="W9" s="33"/>
      <c r="X9" s="33"/>
      <c r="Z9" s="33"/>
      <c r="AA9" s="33"/>
      <c r="AC9" s="33"/>
      <c r="AD9" s="33"/>
    </row>
    <row r="10" spans="1:30" x14ac:dyDescent="0.35">
      <c r="A10" s="29" t="s">
        <v>349</v>
      </c>
      <c r="B10" s="29" t="s">
        <v>350</v>
      </c>
      <c r="C10" s="48">
        <v>1375</v>
      </c>
      <c r="D10" s="48">
        <v>625</v>
      </c>
      <c r="E10" s="49">
        <f>uptake_in_those_aged_70_by_la13[[#This Row],[Number of adults turning 66 vaccinated with dose 1]]/uptake_in_those_aged_70_by_la13[[#This Row],[Number of adults turning 66 ]]*100</f>
        <v>45.454545454545453</v>
      </c>
      <c r="F10" s="48">
        <v>256</v>
      </c>
      <c r="G10" s="49">
        <f>uptake_in_those_aged_70_by_la13[[#This Row],[Number of adults turning 66 vaccinated with dose 2]]/uptake_in_those_aged_70_by_la13[[#This Row],[Number of adults turning 66 ]]*100</f>
        <v>18.618181818181817</v>
      </c>
      <c r="H10" s="33"/>
      <c r="I10" s="33"/>
      <c r="K10" s="33"/>
      <c r="L10" s="33"/>
      <c r="N10" s="33"/>
      <c r="O10" s="33"/>
      <c r="Q10" s="33"/>
      <c r="R10" s="33"/>
      <c r="T10" s="33"/>
      <c r="U10" s="33"/>
      <c r="W10" s="33"/>
      <c r="X10" s="33"/>
      <c r="Z10" s="33"/>
      <c r="AA10" s="33"/>
      <c r="AC10" s="33"/>
      <c r="AD10" s="33"/>
    </row>
    <row r="11" spans="1:30" x14ac:dyDescent="0.35">
      <c r="A11" s="29" t="s">
        <v>351</v>
      </c>
      <c r="B11" s="29" t="s">
        <v>352</v>
      </c>
      <c r="C11" s="48">
        <v>1689</v>
      </c>
      <c r="D11" s="48">
        <v>556</v>
      </c>
      <c r="E11" s="49">
        <f>uptake_in_those_aged_70_by_la13[[#This Row],[Number of adults turning 66 vaccinated with dose 1]]/uptake_in_those_aged_70_by_la13[[#This Row],[Number of adults turning 66 ]]*100</f>
        <v>32.918886915334518</v>
      </c>
      <c r="F11" s="48">
        <v>302</v>
      </c>
      <c r="G11" s="49">
        <f>uptake_in_those_aged_70_by_la13[[#This Row],[Number of adults turning 66 vaccinated with dose 2]]/uptake_in_those_aged_70_by_la13[[#This Row],[Number of adults turning 66 ]]*100</f>
        <v>17.880402605091771</v>
      </c>
      <c r="H11" s="33"/>
      <c r="I11" s="33"/>
      <c r="K11" s="33"/>
      <c r="L11" s="33"/>
      <c r="N11" s="33"/>
      <c r="O11" s="33"/>
      <c r="Q11" s="33"/>
      <c r="R11" s="33"/>
      <c r="T11" s="33"/>
      <c r="U11" s="33"/>
      <c r="W11" s="33"/>
      <c r="X11" s="33"/>
      <c r="Z11" s="33"/>
      <c r="AA11" s="33"/>
      <c r="AC11" s="33"/>
      <c r="AD11" s="33"/>
    </row>
    <row r="12" spans="1:30" x14ac:dyDescent="0.35">
      <c r="A12" s="29" t="s">
        <v>353</v>
      </c>
      <c r="B12" s="29" t="s">
        <v>354</v>
      </c>
      <c r="C12" s="48">
        <v>2676</v>
      </c>
      <c r="D12" s="48">
        <v>889</v>
      </c>
      <c r="E12" s="49">
        <f>uptake_in_those_aged_70_by_la13[[#This Row],[Number of adults turning 66 vaccinated with dose 1]]/uptake_in_those_aged_70_by_la13[[#This Row],[Number of adults turning 66 ]]*100</f>
        <v>33.221225710014949</v>
      </c>
      <c r="F12" s="48">
        <v>405</v>
      </c>
      <c r="G12" s="49">
        <f>uptake_in_those_aged_70_by_la13[[#This Row],[Number of adults turning 66 vaccinated with dose 2]]/uptake_in_those_aged_70_by_la13[[#This Row],[Number of adults turning 66 ]]*100</f>
        <v>15.134529147982063</v>
      </c>
      <c r="H12" s="33"/>
      <c r="I12" s="33"/>
      <c r="K12" s="33"/>
      <c r="L12" s="33"/>
      <c r="N12" s="33"/>
      <c r="O12" s="33"/>
      <c r="Q12" s="33"/>
      <c r="R12" s="33"/>
      <c r="T12" s="33"/>
      <c r="U12" s="33"/>
      <c r="W12" s="33"/>
      <c r="X12" s="33"/>
      <c r="Z12" s="33"/>
      <c r="AA12" s="33"/>
      <c r="AC12" s="33"/>
      <c r="AD12" s="33"/>
    </row>
    <row r="13" spans="1:30" x14ac:dyDescent="0.35">
      <c r="A13" s="29" t="s">
        <v>355</v>
      </c>
      <c r="B13" s="29" t="s">
        <v>356</v>
      </c>
      <c r="C13" s="48">
        <v>1755</v>
      </c>
      <c r="D13" s="48">
        <v>517</v>
      </c>
      <c r="E13" s="49">
        <f>uptake_in_those_aged_70_by_la13[[#This Row],[Number of adults turning 66 vaccinated with dose 1]]/uptake_in_those_aged_70_by_la13[[#This Row],[Number of adults turning 66 ]]*100</f>
        <v>29.458689458689456</v>
      </c>
      <c r="F13" s="48">
        <v>246</v>
      </c>
      <c r="G13" s="49">
        <f>uptake_in_those_aged_70_by_la13[[#This Row],[Number of adults turning 66 vaccinated with dose 2]]/uptake_in_those_aged_70_by_la13[[#This Row],[Number of adults turning 66 ]]*100</f>
        <v>14.017094017094017</v>
      </c>
      <c r="H13" s="33"/>
      <c r="I13" s="33"/>
      <c r="K13" s="33"/>
      <c r="L13" s="33"/>
      <c r="N13" s="33"/>
      <c r="O13" s="33"/>
      <c r="Q13" s="33"/>
      <c r="R13" s="33"/>
      <c r="T13" s="33"/>
      <c r="U13" s="33"/>
      <c r="W13" s="33"/>
      <c r="X13" s="33"/>
      <c r="Z13" s="33"/>
      <c r="AA13" s="33"/>
      <c r="AC13" s="33"/>
      <c r="AD13" s="33"/>
    </row>
    <row r="14" spans="1:30" x14ac:dyDescent="0.35">
      <c r="A14" s="29" t="s">
        <v>357</v>
      </c>
      <c r="B14" s="29" t="s">
        <v>358</v>
      </c>
      <c r="C14" s="48">
        <v>2329</v>
      </c>
      <c r="D14" s="48">
        <v>769</v>
      </c>
      <c r="E14" s="49">
        <f>uptake_in_those_aged_70_by_la13[[#This Row],[Number of adults turning 66 vaccinated with dose 1]]/uptake_in_those_aged_70_by_la13[[#This Row],[Number of adults turning 66 ]]*100</f>
        <v>33.01846285959639</v>
      </c>
      <c r="F14" s="48">
        <v>440</v>
      </c>
      <c r="G14" s="49">
        <f>uptake_in_those_aged_70_by_la13[[#This Row],[Number of adults turning 66 vaccinated with dose 2]]/uptake_in_those_aged_70_by_la13[[#This Row],[Number of adults turning 66 ]]*100</f>
        <v>18.892228424216402</v>
      </c>
      <c r="H14" s="33"/>
      <c r="I14" s="33"/>
      <c r="K14" s="33"/>
      <c r="L14" s="33"/>
      <c r="N14" s="33"/>
      <c r="O14" s="33"/>
      <c r="Q14" s="33"/>
      <c r="R14" s="33"/>
      <c r="T14" s="33"/>
      <c r="U14" s="33"/>
      <c r="W14" s="33"/>
      <c r="X14" s="33"/>
      <c r="Z14" s="33"/>
      <c r="AA14" s="33"/>
      <c r="AC14" s="33"/>
      <c r="AD14" s="33"/>
    </row>
    <row r="15" spans="1:30" x14ac:dyDescent="0.35">
      <c r="A15" s="29" t="s">
        <v>359</v>
      </c>
      <c r="B15" s="29" t="s">
        <v>360</v>
      </c>
      <c r="C15" s="48">
        <v>3227</v>
      </c>
      <c r="D15" s="48">
        <v>1065</v>
      </c>
      <c r="E15" s="49">
        <f>uptake_in_those_aged_70_by_la13[[#This Row],[Number of adults turning 66 vaccinated with dose 1]]/uptake_in_those_aged_70_by_la13[[#This Row],[Number of adults turning 66 ]]*100</f>
        <v>33.002788968081809</v>
      </c>
      <c r="F15" s="48">
        <v>492</v>
      </c>
      <c r="G15" s="49">
        <f>uptake_in_those_aged_70_by_la13[[#This Row],[Number of adults turning 66 vaccinated with dose 2]]/uptake_in_those_aged_70_by_la13[[#This Row],[Number of adults turning 66 ]]*100</f>
        <v>15.246358847226526</v>
      </c>
      <c r="H15" s="33"/>
      <c r="I15" s="33"/>
      <c r="K15" s="33"/>
      <c r="L15" s="33"/>
      <c r="N15" s="33"/>
      <c r="O15" s="33"/>
      <c r="Q15" s="33"/>
      <c r="R15" s="33"/>
      <c r="T15" s="33"/>
      <c r="U15" s="33"/>
      <c r="W15" s="33"/>
      <c r="X15" s="33"/>
      <c r="Z15" s="33"/>
      <c r="AA15" s="33"/>
      <c r="AC15" s="33"/>
      <c r="AD15" s="33"/>
    </row>
    <row r="16" spans="1:30" x14ac:dyDescent="0.35">
      <c r="A16" s="29" t="s">
        <v>361</v>
      </c>
      <c r="B16" s="29" t="s">
        <v>362</v>
      </c>
      <c r="C16" s="48">
        <v>4868</v>
      </c>
      <c r="D16" s="48">
        <v>2207</v>
      </c>
      <c r="E16" s="49">
        <f>uptake_in_those_aged_70_by_la13[[#This Row],[Number of adults turning 66 vaccinated with dose 1]]/uptake_in_those_aged_70_by_la13[[#This Row],[Number of adults turning 66 ]]*100</f>
        <v>45.336894001643387</v>
      </c>
      <c r="F16" s="48">
        <v>1324</v>
      </c>
      <c r="G16" s="49">
        <f>uptake_in_those_aged_70_by_la13[[#This Row],[Number of adults turning 66 vaccinated with dose 2]]/uptake_in_those_aged_70_by_la13[[#This Row],[Number of adults turning 66 ]]*100</f>
        <v>27.198027937551355</v>
      </c>
      <c r="H16" s="33"/>
      <c r="I16" s="33"/>
      <c r="K16" s="33"/>
      <c r="L16" s="33"/>
      <c r="N16" s="33"/>
      <c r="O16" s="33"/>
      <c r="Q16" s="33"/>
      <c r="R16" s="33"/>
      <c r="T16" s="33"/>
      <c r="U16" s="33"/>
      <c r="W16" s="33"/>
      <c r="X16" s="33"/>
      <c r="Z16" s="33"/>
      <c r="AA16" s="33"/>
      <c r="AC16" s="33"/>
      <c r="AD16" s="33"/>
    </row>
    <row r="17" spans="1:30" x14ac:dyDescent="0.35">
      <c r="A17" s="29" t="s">
        <v>363</v>
      </c>
      <c r="B17" s="29" t="s">
        <v>364</v>
      </c>
      <c r="C17" s="48">
        <v>2207</v>
      </c>
      <c r="D17" s="48">
        <v>688</v>
      </c>
      <c r="E17" s="49">
        <f>uptake_in_those_aged_70_by_la13[[#This Row],[Number of adults turning 66 vaccinated with dose 1]]/uptake_in_those_aged_70_by_la13[[#This Row],[Number of adults turning 66 ]]*100</f>
        <v>31.173538740371541</v>
      </c>
      <c r="F17" s="48">
        <v>313</v>
      </c>
      <c r="G17" s="49">
        <f>uptake_in_those_aged_70_by_la13[[#This Row],[Number of adults turning 66 vaccinated with dose 2]]/uptake_in_those_aged_70_by_la13[[#This Row],[Number of adults turning 66 ]]*100</f>
        <v>14.182147711826007</v>
      </c>
      <c r="H17" s="33"/>
      <c r="I17" s="33"/>
      <c r="K17" s="33"/>
      <c r="L17" s="33"/>
      <c r="N17" s="33"/>
      <c r="O17" s="33"/>
      <c r="Q17" s="33"/>
      <c r="R17" s="33"/>
      <c r="T17" s="33"/>
      <c r="U17" s="33"/>
      <c r="W17" s="33"/>
      <c r="X17" s="33"/>
      <c r="Z17" s="33"/>
      <c r="AA17" s="33"/>
      <c r="AC17" s="33"/>
      <c r="AD17" s="33"/>
    </row>
    <row r="18" spans="1:30" x14ac:dyDescent="0.35">
      <c r="A18" s="29" t="s">
        <v>365</v>
      </c>
      <c r="B18" s="29" t="s">
        <v>366</v>
      </c>
      <c r="C18" s="48">
        <v>2456</v>
      </c>
      <c r="D18" s="48">
        <v>878</v>
      </c>
      <c r="E18" s="49">
        <f>uptake_in_those_aged_70_by_la13[[#This Row],[Number of adults turning 66 vaccinated with dose 1]]/uptake_in_those_aged_70_by_la13[[#This Row],[Number of adults turning 66 ]]*100</f>
        <v>35.749185667752442</v>
      </c>
      <c r="F18" s="48">
        <v>395</v>
      </c>
      <c r="G18" s="49">
        <f>uptake_in_those_aged_70_by_la13[[#This Row],[Number of adults turning 66 vaccinated with dose 2]]/uptake_in_those_aged_70_by_la13[[#This Row],[Number of adults turning 66 ]]*100</f>
        <v>16.083061889250814</v>
      </c>
      <c r="H18" s="33"/>
      <c r="I18" s="33"/>
      <c r="K18" s="33"/>
      <c r="L18" s="33"/>
      <c r="N18" s="33"/>
      <c r="O18" s="33"/>
      <c r="Q18" s="33"/>
      <c r="R18" s="33"/>
      <c r="T18" s="33"/>
      <c r="U18" s="33"/>
      <c r="W18" s="33"/>
      <c r="X18" s="33"/>
      <c r="Z18" s="33"/>
      <c r="AA18" s="33"/>
      <c r="AC18" s="33"/>
      <c r="AD18" s="33"/>
    </row>
    <row r="19" spans="1:30" x14ac:dyDescent="0.35">
      <c r="A19" s="29" t="s">
        <v>367</v>
      </c>
      <c r="B19" s="29" t="s">
        <v>368</v>
      </c>
      <c r="C19" s="48">
        <v>2375</v>
      </c>
      <c r="D19" s="48">
        <v>811</v>
      </c>
      <c r="E19" s="49">
        <f>uptake_in_those_aged_70_by_la13[[#This Row],[Number of adults turning 66 vaccinated with dose 1]]/uptake_in_those_aged_70_by_la13[[#This Row],[Number of adults turning 66 ]]*100</f>
        <v>34.147368421052633</v>
      </c>
      <c r="F19" s="48">
        <v>393</v>
      </c>
      <c r="G19" s="49">
        <f>uptake_in_those_aged_70_by_la13[[#This Row],[Number of adults turning 66 vaccinated with dose 2]]/uptake_in_those_aged_70_by_la13[[#This Row],[Number of adults turning 66 ]]*100</f>
        <v>16.547368421052632</v>
      </c>
      <c r="H19" s="33"/>
      <c r="I19" s="33"/>
      <c r="K19" s="33"/>
      <c r="L19" s="33"/>
      <c r="N19" s="33"/>
      <c r="O19" s="33"/>
      <c r="Q19" s="33"/>
      <c r="R19" s="33"/>
      <c r="T19" s="33"/>
      <c r="U19" s="33"/>
      <c r="W19" s="33"/>
      <c r="X19" s="33"/>
      <c r="Z19" s="33"/>
      <c r="AA19" s="33"/>
      <c r="AC19" s="33"/>
      <c r="AD19" s="33"/>
    </row>
    <row r="20" spans="1:30" x14ac:dyDescent="0.35">
      <c r="A20" s="29" t="s">
        <v>369</v>
      </c>
      <c r="B20" s="29" t="s">
        <v>370</v>
      </c>
      <c r="C20" s="48">
        <v>2750</v>
      </c>
      <c r="D20" s="48">
        <v>1047</v>
      </c>
      <c r="E20" s="49">
        <f>uptake_in_those_aged_70_by_la13[[#This Row],[Number of adults turning 66 vaccinated with dose 1]]/uptake_in_those_aged_70_by_la13[[#This Row],[Number of adults turning 66 ]]*100</f>
        <v>38.072727272727278</v>
      </c>
      <c r="F20" s="48">
        <v>484</v>
      </c>
      <c r="G20" s="49">
        <f>uptake_in_those_aged_70_by_la13[[#This Row],[Number of adults turning 66 vaccinated with dose 2]]/uptake_in_those_aged_70_by_la13[[#This Row],[Number of adults turning 66 ]]*100</f>
        <v>17.599999999999998</v>
      </c>
      <c r="H20" s="33"/>
      <c r="I20" s="33"/>
      <c r="K20" s="33"/>
      <c r="L20" s="33"/>
      <c r="N20" s="33"/>
      <c r="O20" s="33"/>
      <c r="Q20" s="33"/>
      <c r="R20" s="33"/>
      <c r="T20" s="33"/>
      <c r="U20" s="33"/>
      <c r="W20" s="33"/>
      <c r="X20" s="33"/>
      <c r="Z20" s="33"/>
      <c r="AA20" s="33"/>
      <c r="AC20" s="33"/>
      <c r="AD20" s="33"/>
    </row>
    <row r="21" spans="1:30" x14ac:dyDescent="0.35">
      <c r="A21" s="29" t="s">
        <v>371</v>
      </c>
      <c r="B21" s="29" t="s">
        <v>372</v>
      </c>
      <c r="C21" s="48">
        <v>3656</v>
      </c>
      <c r="D21" s="48">
        <v>833</v>
      </c>
      <c r="E21" s="49">
        <f>uptake_in_those_aged_70_by_la13[[#This Row],[Number of adults turning 66 vaccinated with dose 1]]/uptake_in_those_aged_70_by_la13[[#This Row],[Number of adults turning 66 ]]*100</f>
        <v>22.784463894967178</v>
      </c>
      <c r="F21" s="48">
        <v>405</v>
      </c>
      <c r="G21" s="49">
        <f>uptake_in_those_aged_70_by_la13[[#This Row],[Number of adults turning 66 vaccinated with dose 2]]/uptake_in_those_aged_70_by_la13[[#This Row],[Number of adults turning 66 ]]*100</f>
        <v>11.077680525164114</v>
      </c>
      <c r="H21" s="33"/>
      <c r="I21" s="33"/>
      <c r="K21" s="33"/>
      <c r="L21" s="33"/>
      <c r="N21" s="33"/>
      <c r="O21" s="33"/>
      <c r="Q21" s="33"/>
      <c r="R21" s="33"/>
      <c r="T21" s="33"/>
      <c r="U21" s="33"/>
      <c r="W21" s="33"/>
      <c r="X21" s="33"/>
      <c r="Z21" s="33"/>
      <c r="AA21" s="33"/>
      <c r="AC21" s="33"/>
      <c r="AD21" s="33"/>
    </row>
    <row r="22" spans="1:30" x14ac:dyDescent="0.35">
      <c r="A22" s="29" t="s">
        <v>373</v>
      </c>
      <c r="B22" s="29" t="s">
        <v>374</v>
      </c>
      <c r="C22" s="48">
        <v>634</v>
      </c>
      <c r="D22" s="48">
        <v>220</v>
      </c>
      <c r="E22" s="49">
        <f>uptake_in_those_aged_70_by_la13[[#This Row],[Number of adults turning 66 vaccinated with dose 1]]/uptake_in_those_aged_70_by_la13[[#This Row],[Number of adults turning 66 ]]*100</f>
        <v>34.700315457413247</v>
      </c>
      <c r="F22" s="48">
        <v>115</v>
      </c>
      <c r="G22" s="49">
        <f>uptake_in_those_aged_70_by_la13[[#This Row],[Number of adults turning 66 vaccinated with dose 2]]/uptake_in_those_aged_70_by_la13[[#This Row],[Number of adults turning 66 ]]*100</f>
        <v>18.138801261829656</v>
      </c>
      <c r="H22" s="33"/>
      <c r="I22" s="33"/>
      <c r="K22" s="33"/>
      <c r="L22" s="33"/>
      <c r="N22" s="33"/>
      <c r="O22" s="33"/>
      <c r="Q22" s="33"/>
      <c r="R22" s="33"/>
      <c r="T22" s="33"/>
      <c r="U22" s="33"/>
      <c r="W22" s="33"/>
      <c r="X22" s="33"/>
      <c r="Z22" s="33"/>
      <c r="AA22" s="33"/>
      <c r="AC22" s="33"/>
      <c r="AD22" s="33"/>
    </row>
    <row r="23" spans="1:30" x14ac:dyDescent="0.35">
      <c r="A23" s="29" t="s">
        <v>375</v>
      </c>
      <c r="B23" s="29" t="s">
        <v>376</v>
      </c>
      <c r="C23" s="48">
        <v>2941</v>
      </c>
      <c r="D23" s="48">
        <v>954</v>
      </c>
      <c r="E23" s="49">
        <f>uptake_in_those_aged_70_by_la13[[#This Row],[Number of adults turning 66 vaccinated with dose 1]]/uptake_in_those_aged_70_by_la13[[#This Row],[Number of adults turning 66 ]]*100</f>
        <v>32.437946276776607</v>
      </c>
      <c r="F23" s="48">
        <v>465</v>
      </c>
      <c r="G23" s="49">
        <f>uptake_in_those_aged_70_by_la13[[#This Row],[Number of adults turning 66 vaccinated with dose 2]]/uptake_in_those_aged_70_by_la13[[#This Row],[Number of adults turning 66 ]]*100</f>
        <v>15.810948656919416</v>
      </c>
      <c r="H23" s="33"/>
      <c r="I23" s="33"/>
      <c r="K23" s="33"/>
      <c r="L23" s="33"/>
      <c r="N23" s="33"/>
      <c r="O23" s="33"/>
      <c r="Q23" s="33"/>
      <c r="R23" s="33"/>
      <c r="T23" s="33"/>
      <c r="U23" s="33"/>
      <c r="W23" s="33"/>
      <c r="X23" s="33"/>
      <c r="Z23" s="33"/>
      <c r="AA23" s="33"/>
      <c r="AC23" s="33"/>
      <c r="AD23" s="33"/>
    </row>
    <row r="24" spans="1:30" x14ac:dyDescent="0.35">
      <c r="A24" s="29" t="s">
        <v>377</v>
      </c>
      <c r="B24" s="29" t="s">
        <v>378</v>
      </c>
      <c r="C24" s="48">
        <v>2756</v>
      </c>
      <c r="D24" s="48">
        <v>1127</v>
      </c>
      <c r="E24" s="49">
        <f>uptake_in_those_aged_70_by_la13[[#This Row],[Number of adults turning 66 vaccinated with dose 1]]/uptake_in_those_aged_70_by_la13[[#This Row],[Number of adults turning 66 ]]*100</f>
        <v>40.892597968069666</v>
      </c>
      <c r="F24" s="48">
        <v>768</v>
      </c>
      <c r="G24" s="49">
        <f>uptake_in_those_aged_70_by_la13[[#This Row],[Number of adults turning 66 vaccinated with dose 2]]/uptake_in_those_aged_70_by_la13[[#This Row],[Number of adults turning 66 ]]*100</f>
        <v>27.866473149492016</v>
      </c>
      <c r="H24" s="33"/>
      <c r="I24" s="33"/>
      <c r="K24" s="33"/>
      <c r="L24" s="33"/>
      <c r="N24" s="33"/>
      <c r="O24" s="33"/>
      <c r="Q24" s="33"/>
      <c r="R24" s="33"/>
      <c r="T24" s="33"/>
      <c r="U24" s="33"/>
      <c r="W24" s="33"/>
      <c r="X24" s="33"/>
      <c r="Z24" s="33"/>
      <c r="AA24" s="33"/>
      <c r="AC24" s="33"/>
      <c r="AD24" s="33"/>
    </row>
    <row r="25" spans="1:30" x14ac:dyDescent="0.35">
      <c r="A25" s="29" t="s">
        <v>379</v>
      </c>
      <c r="B25" s="29" t="s">
        <v>380</v>
      </c>
      <c r="C25" s="48">
        <v>2197</v>
      </c>
      <c r="D25" s="48">
        <v>677</v>
      </c>
      <c r="E25" s="49">
        <f>uptake_in_those_aged_70_by_la13[[#This Row],[Number of adults turning 66 vaccinated with dose 1]]/uptake_in_those_aged_70_by_la13[[#This Row],[Number of adults turning 66 ]]*100</f>
        <v>30.814747382794721</v>
      </c>
      <c r="F25" s="48">
        <v>377</v>
      </c>
      <c r="G25" s="49">
        <f>uptake_in_those_aged_70_by_la13[[#This Row],[Number of adults turning 66 vaccinated with dose 2]]/uptake_in_those_aged_70_by_la13[[#This Row],[Number of adults turning 66 ]]*100</f>
        <v>17.159763313609467</v>
      </c>
      <c r="H25" s="33"/>
      <c r="I25" s="33"/>
      <c r="K25" s="33"/>
      <c r="L25" s="33"/>
      <c r="N25" s="33"/>
      <c r="O25" s="33"/>
      <c r="Q25" s="33"/>
      <c r="R25" s="33"/>
      <c r="T25" s="33"/>
      <c r="U25" s="33"/>
      <c r="W25" s="33"/>
      <c r="X25" s="33"/>
      <c r="Z25" s="33"/>
      <c r="AA25" s="33"/>
      <c r="AC25" s="33"/>
      <c r="AD25" s="33"/>
    </row>
    <row r="26" spans="1:30" x14ac:dyDescent="0.35">
      <c r="A26" s="29" t="s">
        <v>381</v>
      </c>
      <c r="B26" s="29" t="s">
        <v>382</v>
      </c>
      <c r="C26" s="48">
        <v>2965</v>
      </c>
      <c r="D26" s="48">
        <v>1063</v>
      </c>
      <c r="E26" s="49">
        <f>uptake_in_those_aged_70_by_la13[[#This Row],[Number of adults turning 66 vaccinated with dose 1]]/uptake_in_those_aged_70_by_la13[[#This Row],[Number of adults turning 66 ]]*100</f>
        <v>35.85160202360877</v>
      </c>
      <c r="F26" s="48">
        <v>478</v>
      </c>
      <c r="G26" s="49">
        <f>uptake_in_those_aged_70_by_la13[[#This Row],[Number of adults turning 66 vaccinated with dose 2]]/uptake_in_those_aged_70_by_la13[[#This Row],[Number of adults turning 66 ]]*100</f>
        <v>16.12141652613828</v>
      </c>
      <c r="H26" s="33"/>
      <c r="I26" s="33"/>
      <c r="K26" s="33"/>
      <c r="L26" s="33"/>
      <c r="N26" s="33"/>
      <c r="O26" s="33"/>
      <c r="Q26" s="33"/>
      <c r="R26" s="33"/>
      <c r="T26" s="33"/>
      <c r="U26" s="33"/>
      <c r="W26" s="33"/>
      <c r="X26" s="33"/>
      <c r="Z26" s="33"/>
      <c r="AA26" s="33"/>
      <c r="AC26" s="33"/>
      <c r="AD26" s="33"/>
    </row>
    <row r="27" spans="1:30" x14ac:dyDescent="0.35">
      <c r="A27" s="29" t="s">
        <v>383</v>
      </c>
      <c r="B27" s="29" t="s">
        <v>384</v>
      </c>
      <c r="C27" s="48">
        <v>2389</v>
      </c>
      <c r="D27" s="48">
        <v>1235</v>
      </c>
      <c r="E27" s="49">
        <f>uptake_in_those_aged_70_by_la13[[#This Row],[Number of adults turning 66 vaccinated with dose 1]]/uptake_in_those_aged_70_by_la13[[#This Row],[Number of adults turning 66 ]]*100</f>
        <v>51.695269987442451</v>
      </c>
      <c r="F27" s="48">
        <v>700</v>
      </c>
      <c r="G27" s="49">
        <f>uptake_in_those_aged_70_by_la13[[#This Row],[Number of adults turning 66 vaccinated with dose 2]]/uptake_in_those_aged_70_by_la13[[#This Row],[Number of adults turning 66 ]]*100</f>
        <v>29.300962745918795</v>
      </c>
      <c r="H27" s="33"/>
      <c r="I27" s="33"/>
      <c r="K27" s="33"/>
      <c r="L27" s="33"/>
      <c r="N27" s="33"/>
      <c r="O27" s="33"/>
      <c r="Q27" s="33"/>
      <c r="R27" s="33"/>
      <c r="T27" s="33"/>
      <c r="U27" s="33"/>
      <c r="W27" s="33"/>
      <c r="X27" s="33"/>
      <c r="Z27" s="33"/>
      <c r="AA27" s="33"/>
      <c r="AC27" s="33"/>
      <c r="AD27" s="33"/>
    </row>
    <row r="28" spans="1:30" x14ac:dyDescent="0.35">
      <c r="A28" s="29" t="s">
        <v>385</v>
      </c>
      <c r="B28" s="29" t="s">
        <v>386</v>
      </c>
      <c r="C28" s="48">
        <v>4476</v>
      </c>
      <c r="D28" s="48">
        <v>1660</v>
      </c>
      <c r="E28" s="49">
        <f>uptake_in_those_aged_70_by_la13[[#This Row],[Number of adults turning 66 vaccinated with dose 1]]/uptake_in_those_aged_70_by_la13[[#This Row],[Number of adults turning 66 ]]*100</f>
        <v>37.086684539767653</v>
      </c>
      <c r="F28" s="48">
        <v>855</v>
      </c>
      <c r="G28" s="49">
        <f>uptake_in_those_aged_70_by_la13[[#This Row],[Number of adults turning 66 vaccinated with dose 2]]/uptake_in_those_aged_70_by_la13[[#This Row],[Number of adults turning 66 ]]*100</f>
        <v>19.101876675603215</v>
      </c>
      <c r="H28" s="33"/>
      <c r="I28" s="33"/>
      <c r="K28" s="33"/>
      <c r="L28" s="33"/>
      <c r="N28" s="33"/>
      <c r="O28" s="33"/>
      <c r="Q28" s="33"/>
      <c r="R28" s="33"/>
      <c r="T28" s="33"/>
      <c r="U28" s="33"/>
      <c r="W28" s="33"/>
      <c r="X28" s="33"/>
      <c r="Z28" s="33"/>
      <c r="AA28" s="33"/>
      <c r="AC28" s="33"/>
      <c r="AD28" s="33"/>
    </row>
    <row r="29" spans="1:30" x14ac:dyDescent="0.35">
      <c r="A29" s="29" t="s">
        <v>387</v>
      </c>
      <c r="B29" s="29" t="s">
        <v>388</v>
      </c>
      <c r="C29" s="48">
        <v>2663</v>
      </c>
      <c r="D29" s="48">
        <v>1153</v>
      </c>
      <c r="E29" s="49">
        <f>uptake_in_those_aged_70_by_la13[[#This Row],[Number of adults turning 66 vaccinated with dose 1]]/uptake_in_those_aged_70_by_la13[[#This Row],[Number of adults turning 66 ]]*100</f>
        <v>43.297033420953809</v>
      </c>
      <c r="F29" s="48">
        <v>725</v>
      </c>
      <c r="G29" s="49">
        <f>uptake_in_those_aged_70_by_la13[[#This Row],[Number of adults turning 66 vaccinated with dose 2]]/uptake_in_those_aged_70_by_la13[[#This Row],[Number of adults turning 66 ]]*100</f>
        <v>27.224934284641382</v>
      </c>
      <c r="H29" s="33"/>
      <c r="I29" s="33"/>
      <c r="K29" s="33"/>
      <c r="L29" s="33"/>
      <c r="N29" s="33"/>
      <c r="O29" s="33"/>
      <c r="Q29" s="33"/>
      <c r="R29" s="33"/>
      <c r="T29" s="33"/>
      <c r="U29" s="33"/>
      <c r="W29" s="33"/>
      <c r="X29" s="33"/>
      <c r="Z29" s="33"/>
      <c r="AA29" s="33"/>
      <c r="AC29" s="33"/>
      <c r="AD29" s="33"/>
    </row>
    <row r="30" spans="1:30" x14ac:dyDescent="0.35">
      <c r="A30" s="29" t="s">
        <v>389</v>
      </c>
      <c r="B30" s="29" t="s">
        <v>390</v>
      </c>
      <c r="C30" s="48">
        <v>2879</v>
      </c>
      <c r="D30" s="48">
        <v>1233</v>
      </c>
      <c r="E30" s="49">
        <f>uptake_in_those_aged_70_by_la13[[#This Row],[Number of adults turning 66 vaccinated with dose 1]]/uptake_in_those_aged_70_by_la13[[#This Row],[Number of adults turning 66 ]]*100</f>
        <v>42.827370614796806</v>
      </c>
      <c r="F30" s="48">
        <v>743</v>
      </c>
      <c r="G30" s="49">
        <f>uptake_in_those_aged_70_by_la13[[#This Row],[Number of adults turning 66 vaccinated with dose 2]]/uptake_in_those_aged_70_by_la13[[#This Row],[Number of adults turning 66 ]]*100</f>
        <v>25.807572073636681</v>
      </c>
      <c r="H30" s="33"/>
      <c r="I30" s="33"/>
      <c r="K30" s="33"/>
      <c r="L30" s="33"/>
      <c r="N30" s="33"/>
      <c r="O30" s="33"/>
      <c r="Q30" s="33"/>
      <c r="R30" s="33"/>
      <c r="T30" s="33"/>
      <c r="U30" s="33"/>
      <c r="W30" s="33"/>
      <c r="X30" s="33"/>
      <c r="Z30" s="33"/>
      <c r="AA30" s="33"/>
      <c r="AC30" s="33"/>
      <c r="AD30" s="33"/>
    </row>
    <row r="31" spans="1:30" x14ac:dyDescent="0.35">
      <c r="A31" s="29" t="s">
        <v>391</v>
      </c>
      <c r="B31" s="29" t="s">
        <v>392</v>
      </c>
      <c r="C31" s="48">
        <v>2810</v>
      </c>
      <c r="D31" s="48">
        <v>1184</v>
      </c>
      <c r="E31" s="49">
        <f>uptake_in_those_aged_70_by_la13[[#This Row],[Number of adults turning 66 vaccinated with dose 1]]/uptake_in_those_aged_70_by_la13[[#This Row],[Number of adults turning 66 ]]*100</f>
        <v>42.135231316725978</v>
      </c>
      <c r="F31" s="48">
        <v>511</v>
      </c>
      <c r="G31" s="49">
        <f>uptake_in_those_aged_70_by_la13[[#This Row],[Number of adults turning 66 vaccinated with dose 2]]/uptake_in_those_aged_70_by_la13[[#This Row],[Number of adults turning 66 ]]*100</f>
        <v>18.185053380782918</v>
      </c>
      <c r="H31" s="33"/>
      <c r="I31" s="33"/>
      <c r="K31" s="33"/>
      <c r="L31" s="33"/>
      <c r="N31" s="33"/>
      <c r="O31" s="33"/>
      <c r="Q31" s="33"/>
      <c r="R31" s="33"/>
      <c r="T31" s="33"/>
      <c r="U31" s="33"/>
      <c r="W31" s="33"/>
      <c r="X31" s="33"/>
      <c r="Z31" s="33"/>
      <c r="AA31" s="33"/>
      <c r="AC31" s="33"/>
      <c r="AD31" s="33"/>
    </row>
    <row r="32" spans="1:30" x14ac:dyDescent="0.35">
      <c r="A32" s="29" t="s">
        <v>393</v>
      </c>
      <c r="B32" s="29" t="s">
        <v>394</v>
      </c>
      <c r="C32" s="48">
        <v>2050</v>
      </c>
      <c r="D32" s="48">
        <v>577</v>
      </c>
      <c r="E32" s="49">
        <f>uptake_in_those_aged_70_by_la13[[#This Row],[Number of adults turning 66 vaccinated with dose 1]]/uptake_in_those_aged_70_by_la13[[#This Row],[Number of adults turning 66 ]]*100</f>
        <v>28.146341463414632</v>
      </c>
      <c r="F32" s="48">
        <v>342</v>
      </c>
      <c r="G32" s="49">
        <f>uptake_in_those_aged_70_by_la13[[#This Row],[Number of adults turning 66 vaccinated with dose 2]]/uptake_in_those_aged_70_by_la13[[#This Row],[Number of adults turning 66 ]]*100</f>
        <v>16.682926829268293</v>
      </c>
      <c r="H32" s="33"/>
      <c r="I32" s="33"/>
      <c r="K32" s="33"/>
      <c r="L32" s="33"/>
      <c r="N32" s="33"/>
      <c r="O32" s="33"/>
      <c r="Q32" s="33"/>
      <c r="R32" s="33"/>
      <c r="T32" s="33"/>
      <c r="U32" s="33"/>
      <c r="W32" s="33"/>
      <c r="X32" s="33"/>
      <c r="Z32" s="33"/>
      <c r="AA32" s="33"/>
      <c r="AC32" s="33"/>
      <c r="AD32" s="33"/>
    </row>
    <row r="33" spans="1:30" x14ac:dyDescent="0.35">
      <c r="A33" s="29" t="s">
        <v>395</v>
      </c>
      <c r="B33" s="29" t="s">
        <v>396</v>
      </c>
      <c r="C33" s="48">
        <v>2714</v>
      </c>
      <c r="D33" s="48">
        <v>930</v>
      </c>
      <c r="E33" s="49">
        <f>uptake_in_those_aged_70_by_la13[[#This Row],[Number of adults turning 66 vaccinated with dose 1]]/uptake_in_those_aged_70_by_la13[[#This Row],[Number of adults turning 66 ]]*100</f>
        <v>34.26676492262343</v>
      </c>
      <c r="F33" s="48">
        <v>544</v>
      </c>
      <c r="G33" s="49">
        <f>uptake_in_those_aged_70_by_la13[[#This Row],[Number of adults turning 66 vaccinated with dose 2]]/uptake_in_those_aged_70_by_la13[[#This Row],[Number of adults turning 66 ]]*100</f>
        <v>20.044215180545322</v>
      </c>
      <c r="H33" s="33"/>
      <c r="I33" s="33"/>
      <c r="K33" s="33"/>
      <c r="L33" s="33"/>
      <c r="N33" s="33"/>
      <c r="O33" s="33"/>
      <c r="Q33" s="33"/>
      <c r="R33" s="33"/>
      <c r="T33" s="33"/>
      <c r="U33" s="33"/>
      <c r="W33" s="33"/>
      <c r="X33" s="33"/>
      <c r="Z33" s="33"/>
      <c r="AA33" s="33"/>
      <c r="AC33" s="33"/>
      <c r="AD33" s="33"/>
    </row>
    <row r="34" spans="1:30" x14ac:dyDescent="0.35">
      <c r="A34" s="29" t="s">
        <v>397</v>
      </c>
      <c r="B34" s="29" t="s">
        <v>398</v>
      </c>
      <c r="C34" s="48">
        <v>2018</v>
      </c>
      <c r="D34" s="48">
        <v>576</v>
      </c>
      <c r="E34" s="49">
        <f>uptake_in_those_aged_70_by_la13[[#This Row],[Number of adults turning 66 vaccinated with dose 1]]/uptake_in_those_aged_70_by_la13[[#This Row],[Number of adults turning 66 ]]*100</f>
        <v>28.543111992071356</v>
      </c>
      <c r="F34" s="48">
        <v>312</v>
      </c>
      <c r="G34" s="49">
        <f>uptake_in_those_aged_70_by_la13[[#This Row],[Number of adults turning 66 vaccinated with dose 2]]/uptake_in_those_aged_70_by_la13[[#This Row],[Number of adults turning 66 ]]*100</f>
        <v>15.460852329038651</v>
      </c>
      <c r="H34" s="33"/>
      <c r="I34" s="33"/>
      <c r="K34" s="33"/>
      <c r="L34" s="33"/>
      <c r="N34" s="33"/>
      <c r="O34" s="33"/>
      <c r="Q34" s="33"/>
      <c r="R34" s="33"/>
      <c r="T34" s="33"/>
      <c r="U34" s="33"/>
      <c r="W34" s="33"/>
      <c r="X34" s="33"/>
      <c r="Z34" s="33"/>
      <c r="AA34" s="33"/>
      <c r="AC34" s="33"/>
      <c r="AD34" s="33"/>
    </row>
    <row r="35" spans="1:30" x14ac:dyDescent="0.35">
      <c r="A35" s="29" t="s">
        <v>399</v>
      </c>
      <c r="B35" s="29" t="s">
        <v>400</v>
      </c>
      <c r="C35" s="48">
        <v>2097</v>
      </c>
      <c r="D35" s="48">
        <v>590</v>
      </c>
      <c r="E35" s="49">
        <f>uptake_in_those_aged_70_by_la13[[#This Row],[Number of adults turning 66 vaccinated with dose 1]]/uptake_in_those_aged_70_by_la13[[#This Row],[Number of adults turning 66 ]]*100</f>
        <v>28.135431568907965</v>
      </c>
      <c r="F35" s="48">
        <v>226</v>
      </c>
      <c r="G35" s="49">
        <f>uptake_in_those_aged_70_by_la13[[#This Row],[Number of adults turning 66 vaccinated with dose 2]]/uptake_in_those_aged_70_by_la13[[#This Row],[Number of adults turning 66 ]]*100</f>
        <v>10.77730090605627</v>
      </c>
      <c r="H35" s="33"/>
      <c r="I35" s="33"/>
      <c r="K35" s="33"/>
      <c r="L35" s="33"/>
      <c r="N35" s="33"/>
      <c r="O35" s="33"/>
      <c r="Q35" s="33"/>
      <c r="R35" s="33"/>
      <c r="T35" s="33"/>
      <c r="U35" s="33"/>
      <c r="W35" s="33"/>
      <c r="X35" s="33"/>
      <c r="Z35" s="33"/>
      <c r="AA35" s="33"/>
      <c r="AC35" s="33"/>
      <c r="AD35" s="33"/>
    </row>
    <row r="36" spans="1:30" x14ac:dyDescent="0.35">
      <c r="A36" s="29" t="s">
        <v>401</v>
      </c>
      <c r="B36" s="29" t="s">
        <v>402</v>
      </c>
      <c r="C36" s="48">
        <v>2091</v>
      </c>
      <c r="D36" s="48">
        <v>582</v>
      </c>
      <c r="E36" s="49">
        <f>uptake_in_those_aged_70_by_la13[[#This Row],[Number of adults turning 66 vaccinated with dose 1]]/uptake_in_those_aged_70_by_la13[[#This Row],[Number of adults turning 66 ]]*100</f>
        <v>27.833572453371591</v>
      </c>
      <c r="F36" s="48">
        <v>186</v>
      </c>
      <c r="G36" s="49">
        <f>uptake_in_those_aged_70_by_la13[[#This Row],[Number of adults turning 66 vaccinated with dose 2]]/uptake_in_those_aged_70_by_la13[[#This Row],[Number of adults turning 66 ]]*100</f>
        <v>8.8952654232424688</v>
      </c>
      <c r="H36" s="33"/>
      <c r="I36" s="33"/>
      <c r="K36" s="33"/>
      <c r="L36" s="33"/>
      <c r="N36" s="33"/>
      <c r="O36" s="33"/>
      <c r="Q36" s="33"/>
      <c r="R36" s="33"/>
      <c r="T36" s="33"/>
      <c r="U36" s="33"/>
      <c r="W36" s="33"/>
      <c r="X36" s="33"/>
      <c r="Z36" s="33"/>
      <c r="AA36" s="33"/>
      <c r="AC36" s="33"/>
      <c r="AD36" s="33"/>
    </row>
    <row r="37" spans="1:30" x14ac:dyDescent="0.35">
      <c r="A37" s="29" t="s">
        <v>403</v>
      </c>
      <c r="B37" s="29" t="s">
        <v>404</v>
      </c>
      <c r="C37" s="48">
        <v>1579</v>
      </c>
      <c r="D37" s="48">
        <v>453</v>
      </c>
      <c r="E37" s="49">
        <f>uptake_in_those_aged_70_by_la13[[#This Row],[Number of adults turning 66 vaccinated with dose 1]]/uptake_in_those_aged_70_by_la13[[#This Row],[Number of adults turning 66 ]]*100</f>
        <v>28.689043698543383</v>
      </c>
      <c r="F37" s="48">
        <v>153</v>
      </c>
      <c r="G37" s="49">
        <f>uptake_in_those_aged_70_by_la13[[#This Row],[Number of adults turning 66 vaccinated with dose 2]]/uptake_in_those_aged_70_by_la13[[#This Row],[Number of adults turning 66 ]]*100</f>
        <v>9.6896770107663084</v>
      </c>
      <c r="H37" s="33"/>
      <c r="I37" s="33"/>
      <c r="K37" s="33"/>
      <c r="L37" s="33"/>
      <c r="N37" s="33"/>
      <c r="O37" s="33"/>
      <c r="Q37" s="33"/>
      <c r="R37" s="33"/>
      <c r="T37" s="33"/>
      <c r="U37" s="33"/>
      <c r="W37" s="33"/>
      <c r="X37" s="33"/>
      <c r="Z37" s="33"/>
      <c r="AA37" s="33"/>
      <c r="AC37" s="33"/>
      <c r="AD37" s="33"/>
    </row>
    <row r="38" spans="1:30" x14ac:dyDescent="0.35">
      <c r="A38" s="29" t="s">
        <v>405</v>
      </c>
      <c r="B38" s="29" t="s">
        <v>406</v>
      </c>
      <c r="C38" s="48">
        <v>3179</v>
      </c>
      <c r="D38" s="48">
        <v>1208</v>
      </c>
      <c r="E38" s="49">
        <f>uptake_in_those_aged_70_by_la13[[#This Row],[Number of adults turning 66 vaccinated with dose 1]]/uptake_in_those_aged_70_by_la13[[#This Row],[Number of adults turning 66 ]]*100</f>
        <v>37.999370871343189</v>
      </c>
      <c r="F38" s="48">
        <v>626</v>
      </c>
      <c r="G38" s="49">
        <f>uptake_in_those_aged_70_by_la13[[#This Row],[Number of adults turning 66 vaccinated with dose 2]]/uptake_in_those_aged_70_by_la13[[#This Row],[Number of adults turning 66 ]]*100</f>
        <v>19.691726958162945</v>
      </c>
      <c r="H38" s="33"/>
      <c r="I38" s="33"/>
      <c r="K38" s="33"/>
      <c r="L38" s="33"/>
      <c r="N38" s="33"/>
      <c r="O38" s="33"/>
      <c r="Q38" s="33"/>
      <c r="R38" s="33"/>
      <c r="T38" s="33"/>
      <c r="U38" s="33"/>
      <c r="W38" s="33"/>
      <c r="X38" s="33"/>
      <c r="Z38" s="33"/>
      <c r="AA38" s="33"/>
      <c r="AC38" s="33"/>
      <c r="AD38" s="33"/>
    </row>
    <row r="39" spans="1:30" x14ac:dyDescent="0.35">
      <c r="A39" s="29" t="s">
        <v>407</v>
      </c>
      <c r="B39" s="29" t="s">
        <v>408</v>
      </c>
      <c r="C39" s="48">
        <v>1361</v>
      </c>
      <c r="D39" s="48">
        <v>576</v>
      </c>
      <c r="E39" s="49">
        <f>uptake_in_those_aged_70_by_la13[[#This Row],[Number of adults turning 66 vaccinated with dose 1]]/uptake_in_those_aged_70_by_la13[[#This Row],[Number of adults turning 66 ]]*100</f>
        <v>42.321822189566497</v>
      </c>
      <c r="F39" s="48">
        <v>348</v>
      </c>
      <c r="G39" s="49">
        <f>uptake_in_those_aged_70_by_la13[[#This Row],[Number of adults turning 66 vaccinated with dose 2]]/uptake_in_those_aged_70_by_la13[[#This Row],[Number of adults turning 66 ]]*100</f>
        <v>25.569434239529759</v>
      </c>
      <c r="H39" s="33"/>
      <c r="I39" s="33"/>
      <c r="K39" s="33"/>
      <c r="L39" s="33"/>
      <c r="N39" s="33"/>
      <c r="O39" s="33"/>
      <c r="Q39" s="33"/>
      <c r="R39" s="33"/>
      <c r="T39" s="33"/>
      <c r="U39" s="33"/>
      <c r="W39" s="33"/>
      <c r="X39" s="33"/>
      <c r="Z39" s="33"/>
      <c r="AA39" s="33"/>
      <c r="AC39" s="33"/>
      <c r="AD39" s="33"/>
    </row>
    <row r="40" spans="1:30" x14ac:dyDescent="0.35">
      <c r="A40" s="29" t="s">
        <v>409</v>
      </c>
      <c r="B40" s="29" t="s">
        <v>410</v>
      </c>
      <c r="C40" s="48">
        <v>1847</v>
      </c>
      <c r="D40" s="48">
        <v>790</v>
      </c>
      <c r="E40" s="49">
        <f>uptake_in_those_aged_70_by_la13[[#This Row],[Number of adults turning 66 vaccinated with dose 1]]/uptake_in_those_aged_70_by_la13[[#This Row],[Number of adults turning 66 ]]*100</f>
        <v>42.772062804547915</v>
      </c>
      <c r="F40" s="48">
        <v>493</v>
      </c>
      <c r="G40" s="49">
        <f>uptake_in_those_aged_70_by_la13[[#This Row],[Number of adults turning 66 vaccinated with dose 2]]/uptake_in_those_aged_70_by_la13[[#This Row],[Number of adults turning 66 ]]*100</f>
        <v>26.691932864103951</v>
      </c>
      <c r="H40" s="33"/>
      <c r="I40" s="33"/>
      <c r="K40" s="33"/>
      <c r="L40" s="33"/>
      <c r="N40" s="33"/>
      <c r="O40" s="33"/>
      <c r="Q40" s="33"/>
      <c r="R40" s="33"/>
      <c r="T40" s="33"/>
      <c r="U40" s="33"/>
      <c r="W40" s="33"/>
      <c r="X40" s="33"/>
      <c r="Z40" s="33"/>
      <c r="AA40" s="33"/>
      <c r="AC40" s="33"/>
      <c r="AD40" s="33"/>
    </row>
    <row r="41" spans="1:30" x14ac:dyDescent="0.35">
      <c r="A41" s="29" t="s">
        <v>411</v>
      </c>
      <c r="B41" s="29" t="s">
        <v>412</v>
      </c>
      <c r="C41" s="48">
        <v>2117</v>
      </c>
      <c r="D41" s="48">
        <v>631</v>
      </c>
      <c r="E41" s="49">
        <f>uptake_in_those_aged_70_by_la13[[#This Row],[Number of adults turning 66 vaccinated with dose 1]]/uptake_in_those_aged_70_by_la13[[#This Row],[Number of adults turning 66 ]]*100</f>
        <v>29.806329711856399</v>
      </c>
      <c r="F41" s="48">
        <v>311</v>
      </c>
      <c r="G41" s="49">
        <f>uptake_in_those_aged_70_by_la13[[#This Row],[Number of adults turning 66 vaccinated with dose 2]]/uptake_in_those_aged_70_by_la13[[#This Row],[Number of adults turning 66 ]]*100</f>
        <v>14.690599905526689</v>
      </c>
      <c r="H41" s="33"/>
      <c r="I41" s="33"/>
      <c r="K41" s="33"/>
      <c r="L41" s="33"/>
      <c r="N41" s="33"/>
      <c r="O41" s="33"/>
      <c r="Q41" s="33"/>
      <c r="R41" s="33"/>
      <c r="T41" s="33"/>
      <c r="U41" s="33"/>
      <c r="W41" s="33"/>
      <c r="X41" s="33"/>
      <c r="Z41" s="33"/>
      <c r="AA41" s="33"/>
      <c r="AC41" s="33"/>
      <c r="AD41" s="33"/>
    </row>
    <row r="42" spans="1:30" x14ac:dyDescent="0.35">
      <c r="A42" s="29" t="s">
        <v>413</v>
      </c>
      <c r="B42" s="29" t="s">
        <v>414</v>
      </c>
      <c r="C42" s="48">
        <v>1261</v>
      </c>
      <c r="D42" s="48">
        <v>358</v>
      </c>
      <c r="E42" s="49">
        <f>uptake_in_those_aged_70_by_la13[[#This Row],[Number of adults turning 66 vaccinated with dose 1]]/uptake_in_those_aged_70_by_la13[[#This Row],[Number of adults turning 66 ]]*100</f>
        <v>28.39016653449643</v>
      </c>
      <c r="F42" s="48">
        <v>142</v>
      </c>
      <c r="G42" s="49">
        <f>uptake_in_those_aged_70_by_la13[[#This Row],[Number of adults turning 66 vaccinated with dose 2]]/uptake_in_those_aged_70_by_la13[[#This Row],[Number of adults turning 66 ]]*100</f>
        <v>11.2609040444092</v>
      </c>
      <c r="H42" s="33"/>
      <c r="I42" s="33"/>
      <c r="K42" s="33"/>
      <c r="L42" s="33"/>
      <c r="N42" s="33"/>
      <c r="O42" s="33"/>
      <c r="Q42" s="33"/>
      <c r="R42" s="33"/>
      <c r="T42" s="33"/>
      <c r="U42" s="33"/>
      <c r="W42" s="33"/>
      <c r="X42" s="33"/>
      <c r="Z42" s="33"/>
      <c r="AA42" s="33"/>
      <c r="AC42" s="33"/>
      <c r="AD42" s="33"/>
    </row>
    <row r="43" spans="1:30" x14ac:dyDescent="0.35">
      <c r="A43" s="29" t="s">
        <v>415</v>
      </c>
      <c r="B43" s="29" t="s">
        <v>416</v>
      </c>
      <c r="C43" s="48">
        <v>1798</v>
      </c>
      <c r="D43" s="48">
        <v>756</v>
      </c>
      <c r="E43" s="49">
        <f>uptake_in_those_aged_70_by_la13[[#This Row],[Number of adults turning 66 vaccinated with dose 1]]/uptake_in_those_aged_70_by_la13[[#This Row],[Number of adults turning 66 ]]*100</f>
        <v>42.046718576195772</v>
      </c>
      <c r="F43" s="48">
        <v>456</v>
      </c>
      <c r="G43" s="49">
        <f>uptake_in_those_aged_70_by_la13[[#This Row],[Number of adults turning 66 vaccinated with dose 2]]/uptake_in_those_aged_70_by_la13[[#This Row],[Number of adults turning 66 ]]*100</f>
        <v>25.361512791991103</v>
      </c>
      <c r="H43" s="33"/>
      <c r="I43" s="33"/>
      <c r="K43" s="33"/>
      <c r="L43" s="33"/>
      <c r="N43" s="33"/>
      <c r="O43" s="33"/>
      <c r="Q43" s="33"/>
      <c r="R43" s="33"/>
      <c r="T43" s="33"/>
      <c r="U43" s="33"/>
      <c r="W43" s="33"/>
      <c r="X43" s="33"/>
      <c r="Z43" s="33"/>
      <c r="AA43" s="33"/>
      <c r="AC43" s="33"/>
      <c r="AD43" s="33"/>
    </row>
    <row r="44" spans="1:30" x14ac:dyDescent="0.35">
      <c r="A44" s="29" t="s">
        <v>417</v>
      </c>
      <c r="B44" s="29" t="s">
        <v>418</v>
      </c>
      <c r="C44" s="48">
        <v>1538</v>
      </c>
      <c r="D44" s="48">
        <v>597</v>
      </c>
      <c r="E44" s="49">
        <f>uptake_in_those_aged_70_by_la13[[#This Row],[Number of adults turning 66 vaccinated with dose 1]]/uptake_in_those_aged_70_by_la13[[#This Row],[Number of adults turning 66 ]]*100</f>
        <v>38.816644993498052</v>
      </c>
      <c r="F44" s="48">
        <v>389</v>
      </c>
      <c r="G44" s="49">
        <f>uptake_in_those_aged_70_by_la13[[#This Row],[Number of adults turning 66 vaccinated with dose 2]]/uptake_in_those_aged_70_by_la13[[#This Row],[Number of adults turning 66 ]]*100</f>
        <v>25.292587776332898</v>
      </c>
      <c r="H44" s="33"/>
      <c r="I44" s="33"/>
      <c r="K44" s="33"/>
      <c r="L44" s="33"/>
      <c r="N44" s="33"/>
      <c r="O44" s="33"/>
      <c r="Q44" s="33"/>
      <c r="R44" s="33"/>
      <c r="T44" s="33"/>
      <c r="U44" s="33"/>
      <c r="W44" s="33"/>
      <c r="X44" s="33"/>
      <c r="Z44" s="33"/>
      <c r="AA44" s="33"/>
      <c r="AC44" s="33"/>
      <c r="AD44" s="33"/>
    </row>
    <row r="45" spans="1:30" x14ac:dyDescent="0.35">
      <c r="A45" s="29" t="s">
        <v>419</v>
      </c>
      <c r="B45" s="29" t="s">
        <v>420</v>
      </c>
      <c r="C45" s="48">
        <v>3229</v>
      </c>
      <c r="D45" s="48">
        <v>1236</v>
      </c>
      <c r="E45" s="49">
        <f>uptake_in_those_aged_70_by_la13[[#This Row],[Number of adults turning 66 vaccinated with dose 1]]/uptake_in_those_aged_70_by_la13[[#This Row],[Number of adults turning 66 ]]*100</f>
        <v>38.278104676370397</v>
      </c>
      <c r="F45" s="48">
        <v>667</v>
      </c>
      <c r="G45" s="49">
        <f>uptake_in_those_aged_70_by_la13[[#This Row],[Number of adults turning 66 vaccinated with dose 2]]/uptake_in_those_aged_70_by_la13[[#This Row],[Number of adults turning 66 ]]*100</f>
        <v>20.656550015484669</v>
      </c>
      <c r="H45" s="33"/>
      <c r="I45" s="33"/>
      <c r="K45" s="33"/>
      <c r="L45" s="33"/>
      <c r="N45" s="33"/>
      <c r="O45" s="33"/>
      <c r="Q45" s="33"/>
      <c r="R45" s="33"/>
      <c r="T45" s="33"/>
      <c r="U45" s="33"/>
      <c r="W45" s="33"/>
      <c r="X45" s="33"/>
      <c r="Z45" s="33"/>
      <c r="AA45" s="33"/>
      <c r="AC45" s="33"/>
      <c r="AD45" s="33"/>
    </row>
    <row r="46" spans="1:30" x14ac:dyDescent="0.35">
      <c r="A46" s="29" t="s">
        <v>421</v>
      </c>
      <c r="B46" s="29" t="s">
        <v>422</v>
      </c>
      <c r="C46" s="48">
        <v>2904</v>
      </c>
      <c r="D46" s="48">
        <v>1018</v>
      </c>
      <c r="E46" s="49">
        <f>uptake_in_those_aged_70_by_la13[[#This Row],[Number of adults turning 66 vaccinated with dose 1]]/uptake_in_those_aged_70_by_la13[[#This Row],[Number of adults turning 66 ]]*100</f>
        <v>35.055096418732781</v>
      </c>
      <c r="F46" s="48">
        <v>495</v>
      </c>
      <c r="G46" s="49">
        <f>uptake_in_those_aged_70_by_la13[[#This Row],[Number of adults turning 66 vaccinated with dose 2]]/uptake_in_those_aged_70_by_la13[[#This Row],[Number of adults turning 66 ]]*100</f>
        <v>17.045454545454543</v>
      </c>
      <c r="H46" s="33"/>
      <c r="I46" s="33"/>
      <c r="K46" s="33"/>
      <c r="L46" s="33"/>
      <c r="N46" s="33"/>
      <c r="O46" s="33"/>
      <c r="Q46" s="33"/>
      <c r="R46" s="33"/>
      <c r="T46" s="33"/>
      <c r="U46" s="33"/>
      <c r="W46" s="33"/>
      <c r="X46" s="33"/>
      <c r="Z46" s="33"/>
      <c r="AA46" s="33"/>
      <c r="AC46" s="33"/>
      <c r="AD46" s="33"/>
    </row>
    <row r="47" spans="1:30" x14ac:dyDescent="0.35">
      <c r="A47" s="29" t="s">
        <v>423</v>
      </c>
      <c r="B47" s="29" t="s">
        <v>424</v>
      </c>
      <c r="C47" s="48">
        <v>2251</v>
      </c>
      <c r="D47" s="48">
        <v>1068</v>
      </c>
      <c r="E47" s="49">
        <f>uptake_in_those_aged_70_by_la13[[#This Row],[Number of adults turning 66 vaccinated with dose 1]]/uptake_in_those_aged_70_by_la13[[#This Row],[Number of adults turning 66 ]]*100</f>
        <v>47.44557974233674</v>
      </c>
      <c r="F47" s="48">
        <v>693</v>
      </c>
      <c r="G47" s="49">
        <f>uptake_in_those_aged_70_by_la13[[#This Row],[Number of adults turning 66 vaccinated with dose 2]]/uptake_in_those_aged_70_by_la13[[#This Row],[Number of adults turning 66 ]]*100</f>
        <v>30.786317192358954</v>
      </c>
      <c r="H47" s="33"/>
      <c r="I47" s="33"/>
      <c r="K47" s="33"/>
      <c r="L47" s="33"/>
      <c r="N47" s="33"/>
      <c r="O47" s="33"/>
      <c r="Q47" s="33"/>
      <c r="R47" s="33"/>
      <c r="T47" s="33"/>
      <c r="U47" s="33"/>
      <c r="W47" s="33"/>
      <c r="X47" s="33"/>
      <c r="Z47" s="33"/>
      <c r="AA47" s="33"/>
      <c r="AC47" s="33"/>
      <c r="AD47" s="33"/>
    </row>
    <row r="48" spans="1:30" x14ac:dyDescent="0.35">
      <c r="A48" s="29" t="s">
        <v>425</v>
      </c>
      <c r="B48" s="29" t="s">
        <v>426</v>
      </c>
      <c r="C48" s="48">
        <v>2831</v>
      </c>
      <c r="D48" s="48">
        <v>873</v>
      </c>
      <c r="E48" s="49">
        <f>uptake_in_those_aged_70_by_la13[[#This Row],[Number of adults turning 66 vaccinated with dose 1]]/uptake_in_those_aged_70_by_la13[[#This Row],[Number of adults turning 66 ]]*100</f>
        <v>30.837160014129282</v>
      </c>
      <c r="F48" s="48">
        <v>435</v>
      </c>
      <c r="G48" s="49">
        <f>uptake_in_those_aged_70_by_la13[[#This Row],[Number of adults turning 66 vaccinated with dose 2]]/uptake_in_those_aged_70_by_la13[[#This Row],[Number of adults turning 66 ]]*100</f>
        <v>15.365595196043802</v>
      </c>
      <c r="H48" s="33"/>
      <c r="I48" s="33"/>
      <c r="K48" s="33"/>
      <c r="L48" s="33"/>
      <c r="N48" s="33"/>
      <c r="O48" s="33"/>
      <c r="Q48" s="33"/>
      <c r="R48" s="33"/>
      <c r="T48" s="33"/>
      <c r="U48" s="33"/>
      <c r="W48" s="33"/>
      <c r="X48" s="33"/>
      <c r="Z48" s="33"/>
      <c r="AA48" s="33"/>
      <c r="AC48" s="33"/>
      <c r="AD48" s="33"/>
    </row>
    <row r="49" spans="1:30" x14ac:dyDescent="0.35">
      <c r="A49" s="29" t="s">
        <v>427</v>
      </c>
      <c r="B49" s="29" t="s">
        <v>428</v>
      </c>
      <c r="C49" s="48">
        <v>2229</v>
      </c>
      <c r="D49" s="48">
        <v>825</v>
      </c>
      <c r="E49" s="49">
        <f>uptake_in_those_aged_70_by_la13[[#This Row],[Number of adults turning 66 vaccinated with dose 1]]/uptake_in_those_aged_70_by_la13[[#This Row],[Number of adults turning 66 ]]*100</f>
        <v>37.012113055181693</v>
      </c>
      <c r="F49" s="48">
        <v>413</v>
      </c>
      <c r="G49" s="49">
        <f>uptake_in_those_aged_70_by_la13[[#This Row],[Number of adults turning 66 vaccinated with dose 2]]/uptake_in_those_aged_70_by_la13[[#This Row],[Number of adults turning 66 ]]*100</f>
        <v>18.528488111260653</v>
      </c>
      <c r="H49" s="33"/>
      <c r="I49" s="33"/>
      <c r="K49" s="33"/>
      <c r="L49" s="33"/>
      <c r="N49" s="33"/>
      <c r="O49" s="33"/>
      <c r="Q49" s="33"/>
      <c r="R49" s="33"/>
      <c r="T49" s="33"/>
      <c r="U49" s="33"/>
      <c r="W49" s="33"/>
      <c r="X49" s="33"/>
      <c r="Z49" s="33"/>
      <c r="AA49" s="33"/>
      <c r="AC49" s="33"/>
      <c r="AD49" s="33"/>
    </row>
    <row r="50" spans="1:30" x14ac:dyDescent="0.35">
      <c r="A50" s="29" t="s">
        <v>429</v>
      </c>
      <c r="B50" s="29" t="s">
        <v>430</v>
      </c>
      <c r="C50" s="48">
        <v>7362</v>
      </c>
      <c r="D50" s="48">
        <v>2923</v>
      </c>
      <c r="E50" s="49">
        <f>uptake_in_those_aged_70_by_la13[[#This Row],[Number of adults turning 66 vaccinated with dose 1]]/uptake_in_those_aged_70_by_la13[[#This Row],[Number of adults turning 66 ]]*100</f>
        <v>39.703884813909262</v>
      </c>
      <c r="F50" s="48">
        <v>1600</v>
      </c>
      <c r="G50" s="49">
        <f>uptake_in_those_aged_70_by_la13[[#This Row],[Number of adults turning 66 vaccinated with dose 2]]/uptake_in_those_aged_70_by_la13[[#This Row],[Number of adults turning 66 ]]*100</f>
        <v>21.733224667209996</v>
      </c>
      <c r="H50" s="33"/>
      <c r="I50" s="33"/>
      <c r="K50" s="33"/>
      <c r="L50" s="33"/>
      <c r="N50" s="33"/>
      <c r="O50" s="33"/>
      <c r="Q50" s="33"/>
      <c r="R50" s="33"/>
      <c r="T50" s="33"/>
      <c r="U50" s="33"/>
      <c r="W50" s="33"/>
      <c r="X50" s="33"/>
      <c r="Z50" s="33"/>
      <c r="AA50" s="33"/>
      <c r="AC50" s="33"/>
      <c r="AD50" s="33"/>
    </row>
    <row r="51" spans="1:30" x14ac:dyDescent="0.35">
      <c r="A51" s="29" t="s">
        <v>431</v>
      </c>
      <c r="B51" s="29" t="s">
        <v>432</v>
      </c>
      <c r="C51" s="48">
        <v>5304</v>
      </c>
      <c r="D51" s="48">
        <v>2513</v>
      </c>
      <c r="E51" s="49">
        <f>uptake_in_those_aged_70_by_la13[[#This Row],[Number of adults turning 66 vaccinated with dose 1]]/uptake_in_those_aged_70_by_la13[[#This Row],[Number of adults turning 66 ]]*100</f>
        <v>47.379336349924586</v>
      </c>
      <c r="F51" s="48">
        <v>1428</v>
      </c>
      <c r="G51" s="49">
        <f>uptake_in_those_aged_70_by_la13[[#This Row],[Number of adults turning 66 vaccinated with dose 2]]/uptake_in_those_aged_70_by_la13[[#This Row],[Number of adults turning 66 ]]*100</f>
        <v>26.923076923076923</v>
      </c>
      <c r="H51" s="33"/>
      <c r="I51" s="33"/>
      <c r="K51" s="33"/>
      <c r="L51" s="33"/>
      <c r="N51" s="33"/>
      <c r="O51" s="33"/>
      <c r="Q51" s="33"/>
      <c r="R51" s="33"/>
      <c r="T51" s="33"/>
      <c r="U51" s="33"/>
      <c r="W51" s="33"/>
      <c r="X51" s="33"/>
      <c r="Z51" s="33"/>
      <c r="AA51" s="33"/>
      <c r="AC51" s="33"/>
      <c r="AD51" s="33"/>
    </row>
    <row r="52" spans="1:30" x14ac:dyDescent="0.35">
      <c r="A52" s="29" t="s">
        <v>433</v>
      </c>
      <c r="B52" s="29" t="s">
        <v>434</v>
      </c>
      <c r="C52" s="48">
        <v>4569</v>
      </c>
      <c r="D52" s="48">
        <v>1914</v>
      </c>
      <c r="E52" s="49">
        <f>uptake_in_those_aged_70_by_la13[[#This Row],[Number of adults turning 66 vaccinated with dose 1]]/uptake_in_those_aged_70_by_la13[[#This Row],[Number of adults turning 66 ]]*100</f>
        <v>41.891004596191728</v>
      </c>
      <c r="F52" s="48">
        <v>1168</v>
      </c>
      <c r="G52" s="49">
        <f>uptake_in_those_aged_70_by_la13[[#This Row],[Number of adults turning 66 vaccinated with dose 2]]/uptake_in_those_aged_70_by_la13[[#This Row],[Number of adults turning 66 ]]*100</f>
        <v>25.563580652221489</v>
      </c>
      <c r="H52" s="33"/>
      <c r="I52" s="33"/>
      <c r="K52" s="33"/>
      <c r="L52" s="33"/>
      <c r="N52" s="33"/>
      <c r="O52" s="33"/>
      <c r="Q52" s="33"/>
      <c r="R52" s="33"/>
      <c r="T52" s="33"/>
      <c r="U52" s="33"/>
      <c r="W52" s="33"/>
      <c r="X52" s="33"/>
      <c r="Z52" s="33"/>
      <c r="AA52" s="33"/>
      <c r="AC52" s="33"/>
      <c r="AD52" s="33"/>
    </row>
    <row r="53" spans="1:30" x14ac:dyDescent="0.35">
      <c r="A53" s="29" t="s">
        <v>435</v>
      </c>
      <c r="B53" s="29" t="s">
        <v>436</v>
      </c>
      <c r="C53" s="48">
        <v>4627</v>
      </c>
      <c r="D53" s="48">
        <v>1868</v>
      </c>
      <c r="E53" s="49">
        <f>uptake_in_those_aged_70_by_la13[[#This Row],[Number of adults turning 66 vaccinated with dose 1]]/uptake_in_those_aged_70_by_la13[[#This Row],[Number of adults turning 66 ]]*100</f>
        <v>40.371731143289388</v>
      </c>
      <c r="F53" s="48">
        <v>1171</v>
      </c>
      <c r="G53" s="49">
        <f>uptake_in_those_aged_70_by_la13[[#This Row],[Number of adults turning 66 vaccinated with dose 2]]/uptake_in_those_aged_70_by_la13[[#This Row],[Number of adults turning 66 ]]*100</f>
        <v>25.307974929760103</v>
      </c>
      <c r="H53" s="33"/>
      <c r="I53" s="33"/>
      <c r="K53" s="33"/>
      <c r="L53" s="33"/>
      <c r="N53" s="33"/>
      <c r="O53" s="33"/>
      <c r="Q53" s="33"/>
      <c r="R53" s="33"/>
      <c r="T53" s="33"/>
      <c r="U53" s="33"/>
      <c r="W53" s="33"/>
      <c r="X53" s="33"/>
      <c r="Z53" s="33"/>
      <c r="AA53" s="33"/>
      <c r="AC53" s="33"/>
      <c r="AD53" s="33"/>
    </row>
    <row r="54" spans="1:30" s="35" customFormat="1" x14ac:dyDescent="0.35">
      <c r="A54" s="35" t="s">
        <v>437</v>
      </c>
      <c r="B54" s="35" t="s">
        <v>688</v>
      </c>
      <c r="C54" s="54">
        <v>8301</v>
      </c>
      <c r="D54" s="54">
        <v>3059</v>
      </c>
      <c r="E54" s="55">
        <v>36.850981809420553</v>
      </c>
      <c r="F54" s="54">
        <v>1742</v>
      </c>
      <c r="G54" s="55">
        <v>20.985423442958677</v>
      </c>
      <c r="H54" s="36"/>
      <c r="I54" s="36"/>
      <c r="K54" s="36"/>
      <c r="L54" s="36"/>
      <c r="N54" s="36"/>
      <c r="O54" s="36"/>
      <c r="Q54" s="36"/>
      <c r="R54" s="36"/>
      <c r="T54" s="36"/>
      <c r="U54" s="36"/>
      <c r="W54" s="36"/>
      <c r="X54" s="36"/>
      <c r="Z54" s="36"/>
      <c r="AA54" s="36"/>
      <c r="AC54" s="36"/>
      <c r="AD54" s="36"/>
    </row>
    <row r="55" spans="1:30" x14ac:dyDescent="0.35">
      <c r="A55" s="29" t="s">
        <v>438</v>
      </c>
      <c r="B55" s="29" t="s">
        <v>439</v>
      </c>
      <c r="C55" s="48">
        <v>6953</v>
      </c>
      <c r="D55" s="48">
        <v>2959</v>
      </c>
      <c r="E55" s="49">
        <f>uptake_in_those_aged_70_by_la13[[#This Row],[Number of adults turning 66 vaccinated with dose 1]]/uptake_in_those_aged_70_by_la13[[#This Row],[Number of adults turning 66 ]]*100</f>
        <v>42.557169567093339</v>
      </c>
      <c r="F55" s="48">
        <v>1683</v>
      </c>
      <c r="G55" s="49">
        <f>uptake_in_those_aged_70_by_la13[[#This Row],[Number of adults turning 66 vaccinated with dose 2]]/uptake_in_those_aged_70_by_la13[[#This Row],[Number of adults turning 66 ]]*100</f>
        <v>24.205378973105134</v>
      </c>
      <c r="H55" s="33"/>
      <c r="I55" s="33"/>
      <c r="K55" s="33"/>
      <c r="L55" s="33"/>
      <c r="N55" s="33"/>
      <c r="O55" s="33"/>
      <c r="Q55" s="33"/>
      <c r="R55" s="33"/>
      <c r="T55" s="33"/>
      <c r="U55" s="33"/>
      <c r="W55" s="33"/>
      <c r="X55" s="33"/>
      <c r="Z55" s="33"/>
      <c r="AA55" s="33"/>
      <c r="AC55" s="33"/>
      <c r="AD55" s="33"/>
    </row>
    <row r="56" spans="1:30" x14ac:dyDescent="0.35">
      <c r="A56" s="29" t="s">
        <v>440</v>
      </c>
      <c r="B56" s="29" t="s">
        <v>441</v>
      </c>
      <c r="C56" s="48">
        <v>1992</v>
      </c>
      <c r="D56" s="48">
        <v>824</v>
      </c>
      <c r="E56" s="49">
        <f>uptake_in_those_aged_70_by_la13[[#This Row],[Number of adults turning 66 vaccinated with dose 1]]/uptake_in_those_aged_70_by_la13[[#This Row],[Number of adults turning 66 ]]*100</f>
        <v>41.365461847389554</v>
      </c>
      <c r="F56" s="48">
        <v>404</v>
      </c>
      <c r="G56" s="49">
        <f>uptake_in_those_aged_70_by_la13[[#This Row],[Number of adults turning 66 vaccinated with dose 2]]/uptake_in_those_aged_70_by_la13[[#This Row],[Number of adults turning 66 ]]*100</f>
        <v>20.281124497991968</v>
      </c>
      <c r="H56" s="33"/>
      <c r="I56" s="33"/>
      <c r="K56" s="33"/>
      <c r="L56" s="33"/>
      <c r="N56" s="33"/>
      <c r="O56" s="33"/>
      <c r="Q56" s="33"/>
      <c r="R56" s="33"/>
      <c r="T56" s="33"/>
      <c r="U56" s="33"/>
      <c r="W56" s="33"/>
      <c r="X56" s="33"/>
      <c r="Z56" s="33"/>
      <c r="AA56" s="33"/>
      <c r="AC56" s="33"/>
      <c r="AD56" s="33"/>
    </row>
    <row r="57" spans="1:30" x14ac:dyDescent="0.35">
      <c r="A57" s="29" t="s">
        <v>442</v>
      </c>
      <c r="B57" s="29" t="s">
        <v>443</v>
      </c>
      <c r="C57" s="48">
        <v>3332</v>
      </c>
      <c r="D57" s="48">
        <v>1212</v>
      </c>
      <c r="E57" s="49">
        <f>uptake_in_those_aged_70_by_la13[[#This Row],[Number of adults turning 66 vaccinated with dose 1]]/uptake_in_those_aged_70_by_la13[[#This Row],[Number of adults turning 66 ]]*100</f>
        <v>36.374549819927971</v>
      </c>
      <c r="F57" s="48">
        <v>550</v>
      </c>
      <c r="G57" s="49">
        <f>uptake_in_those_aged_70_by_la13[[#This Row],[Number of adults turning 66 vaccinated with dose 2]]/uptake_in_those_aged_70_by_la13[[#This Row],[Number of adults turning 66 ]]*100</f>
        <v>16.506602641056421</v>
      </c>
      <c r="H57" s="33"/>
      <c r="I57" s="33"/>
      <c r="K57" s="33"/>
      <c r="L57" s="33"/>
      <c r="N57" s="33"/>
      <c r="O57" s="33"/>
      <c r="Q57" s="33"/>
      <c r="R57" s="33"/>
      <c r="T57" s="33"/>
      <c r="U57" s="33"/>
      <c r="W57" s="33"/>
      <c r="X57" s="33"/>
      <c r="Z57" s="33"/>
      <c r="AA57" s="33"/>
      <c r="AC57" s="33"/>
      <c r="AD57" s="33"/>
    </row>
    <row r="58" spans="1:30" x14ac:dyDescent="0.35">
      <c r="A58" s="29" t="s">
        <v>444</v>
      </c>
      <c r="B58" s="29" t="s">
        <v>445</v>
      </c>
      <c r="C58" s="48">
        <v>5313</v>
      </c>
      <c r="D58" s="48">
        <v>2190</v>
      </c>
      <c r="E58" s="49">
        <f>uptake_in_those_aged_70_by_la13[[#This Row],[Number of adults turning 66 vaccinated with dose 1]]/uptake_in_those_aged_70_by_la13[[#This Row],[Number of adults turning 66 ]]*100</f>
        <v>41.219649915302085</v>
      </c>
      <c r="F58" s="48">
        <v>993</v>
      </c>
      <c r="G58" s="49">
        <f>uptake_in_those_aged_70_by_la13[[#This Row],[Number of adults turning 66 vaccinated with dose 2]]/uptake_in_those_aged_70_by_la13[[#This Row],[Number of adults turning 66 ]]*100</f>
        <v>18.690005646527386</v>
      </c>
      <c r="H58" s="33"/>
      <c r="I58" s="33"/>
      <c r="K58" s="33"/>
      <c r="L58" s="33"/>
      <c r="N58" s="33"/>
      <c r="O58" s="33"/>
      <c r="Q58" s="33"/>
      <c r="R58" s="33"/>
      <c r="T58" s="33"/>
      <c r="U58" s="33"/>
      <c r="W58" s="33"/>
      <c r="X58" s="33"/>
      <c r="Z58" s="33"/>
      <c r="AA58" s="33"/>
      <c r="AC58" s="33"/>
      <c r="AD58" s="33"/>
    </row>
    <row r="59" spans="1:30" x14ac:dyDescent="0.35">
      <c r="A59" s="29" t="s">
        <v>446</v>
      </c>
      <c r="B59" s="29" t="s">
        <v>447</v>
      </c>
      <c r="C59" s="48">
        <v>5246</v>
      </c>
      <c r="D59" s="48">
        <v>2044</v>
      </c>
      <c r="E59" s="49">
        <f>uptake_in_those_aged_70_by_la13[[#This Row],[Number of adults turning 66 vaccinated with dose 1]]/uptake_in_those_aged_70_by_la13[[#This Row],[Number of adults turning 66 ]]*100</f>
        <v>38.963019443385441</v>
      </c>
      <c r="F59" s="48">
        <v>1064</v>
      </c>
      <c r="G59" s="49">
        <f>uptake_in_those_aged_70_by_la13[[#This Row],[Number of adults turning 66 vaccinated with dose 2]]/uptake_in_those_aged_70_by_la13[[#This Row],[Number of adults turning 66 ]]*100</f>
        <v>20.282119710255433</v>
      </c>
      <c r="H59" s="33"/>
      <c r="I59" s="33"/>
      <c r="K59" s="33"/>
      <c r="L59" s="33"/>
      <c r="N59" s="33"/>
      <c r="O59" s="33"/>
      <c r="Q59" s="33"/>
      <c r="R59" s="33"/>
      <c r="T59" s="33"/>
      <c r="U59" s="33"/>
      <c r="W59" s="33"/>
      <c r="X59" s="33"/>
      <c r="Z59" s="33"/>
      <c r="AA59" s="33"/>
      <c r="AC59" s="33"/>
      <c r="AD59" s="33"/>
    </row>
    <row r="60" spans="1:30" x14ac:dyDescent="0.35">
      <c r="A60" s="29" t="s">
        <v>448</v>
      </c>
      <c r="B60" s="29" t="s">
        <v>327</v>
      </c>
      <c r="C60" s="48">
        <v>5711</v>
      </c>
      <c r="D60" s="48">
        <v>2591</v>
      </c>
      <c r="E60" s="49">
        <f>uptake_in_those_aged_70_by_la13[[#This Row],[Number of adults turning 66 vaccinated with dose 1]]/uptake_in_those_aged_70_by_la13[[#This Row],[Number of adults turning 66 ]]*100</f>
        <v>45.368586937489056</v>
      </c>
      <c r="F60" s="48">
        <v>1441</v>
      </c>
      <c r="G60" s="49">
        <f>uptake_in_those_aged_70_by_la13[[#This Row],[Number of adults turning 66 vaccinated with dose 2]]/uptake_in_those_aged_70_by_la13[[#This Row],[Number of adults turning 66 ]]*100</f>
        <v>25.232008404832779</v>
      </c>
      <c r="H60" s="33"/>
      <c r="I60" s="33"/>
      <c r="K60" s="33"/>
      <c r="L60" s="33"/>
      <c r="N60" s="33"/>
      <c r="O60" s="33"/>
      <c r="Q60" s="33"/>
      <c r="R60" s="33"/>
      <c r="T60" s="33"/>
      <c r="U60" s="33"/>
      <c r="W60" s="33"/>
      <c r="X60" s="33"/>
      <c r="Z60" s="33"/>
      <c r="AA60" s="33"/>
      <c r="AC60" s="33"/>
      <c r="AD60" s="33"/>
    </row>
    <row r="61" spans="1:30" x14ac:dyDescent="0.35">
      <c r="A61" s="29" t="s">
        <v>449</v>
      </c>
      <c r="B61" s="29" t="s">
        <v>450</v>
      </c>
      <c r="C61" s="48">
        <v>6272</v>
      </c>
      <c r="D61" s="48">
        <v>2392</v>
      </c>
      <c r="E61" s="49">
        <f>uptake_in_those_aged_70_by_la13[[#This Row],[Number of adults turning 66 vaccinated with dose 1]]/uptake_in_those_aged_70_by_la13[[#This Row],[Number of adults turning 66 ]]*100</f>
        <v>38.137755102040813</v>
      </c>
      <c r="F61" s="48">
        <v>1378</v>
      </c>
      <c r="G61" s="49">
        <f>uptake_in_those_aged_70_by_la13[[#This Row],[Number of adults turning 66 vaccinated with dose 2]]/uptake_in_those_aged_70_by_la13[[#This Row],[Number of adults turning 66 ]]*100</f>
        <v>21.970663265306122</v>
      </c>
      <c r="H61" s="33"/>
      <c r="I61" s="33"/>
      <c r="K61" s="33"/>
      <c r="L61" s="33"/>
      <c r="N61" s="33"/>
      <c r="O61" s="33"/>
      <c r="Q61" s="33"/>
      <c r="R61" s="33"/>
      <c r="T61" s="33"/>
      <c r="U61" s="33"/>
      <c r="W61" s="33"/>
      <c r="X61" s="33"/>
      <c r="Z61" s="33"/>
      <c r="AA61" s="33"/>
      <c r="AC61" s="33"/>
      <c r="AD61" s="33"/>
    </row>
    <row r="62" spans="1:30" x14ac:dyDescent="0.35">
      <c r="A62" s="29" t="s">
        <v>451</v>
      </c>
      <c r="B62" s="29" t="s">
        <v>452</v>
      </c>
      <c r="C62" s="48">
        <v>4261</v>
      </c>
      <c r="D62" s="48">
        <v>1183</v>
      </c>
      <c r="E62" s="49">
        <f>uptake_in_those_aged_70_by_la13[[#This Row],[Number of adults turning 66 vaccinated with dose 1]]/uptake_in_those_aged_70_by_la13[[#This Row],[Number of adults turning 66 ]]*100</f>
        <v>27.763435813189393</v>
      </c>
      <c r="F62" s="48">
        <v>565</v>
      </c>
      <c r="G62" s="49">
        <f>uptake_in_those_aged_70_by_la13[[#This Row],[Number of adults turning 66 vaccinated with dose 2]]/uptake_in_those_aged_70_by_la13[[#This Row],[Number of adults turning 66 ]]*100</f>
        <v>13.259798169443792</v>
      </c>
      <c r="H62" s="33"/>
      <c r="I62" s="33"/>
      <c r="K62" s="33"/>
      <c r="L62" s="33"/>
      <c r="N62" s="33"/>
      <c r="O62" s="33"/>
      <c r="Q62" s="33"/>
      <c r="R62" s="33"/>
      <c r="T62" s="33"/>
      <c r="U62" s="33"/>
      <c r="W62" s="33"/>
      <c r="X62" s="33"/>
      <c r="Z62" s="33"/>
      <c r="AA62" s="33"/>
      <c r="AC62" s="33"/>
      <c r="AD62" s="33"/>
    </row>
    <row r="63" spans="1:30" x14ac:dyDescent="0.35">
      <c r="A63" s="29" t="s">
        <v>453</v>
      </c>
      <c r="B63" s="29" t="s">
        <v>454</v>
      </c>
      <c r="C63" s="48">
        <v>4620</v>
      </c>
      <c r="D63" s="48">
        <v>1343</v>
      </c>
      <c r="E63" s="49">
        <f>uptake_in_those_aged_70_by_la13[[#This Row],[Number of adults turning 66 vaccinated with dose 1]]/uptake_in_those_aged_70_by_la13[[#This Row],[Number of adults turning 66 ]]*100</f>
        <v>29.069264069264065</v>
      </c>
      <c r="F63" s="48">
        <v>635</v>
      </c>
      <c r="G63" s="49">
        <f>uptake_in_those_aged_70_by_la13[[#This Row],[Number of adults turning 66 vaccinated with dose 2]]/uptake_in_those_aged_70_by_la13[[#This Row],[Number of adults turning 66 ]]*100</f>
        <v>13.744588744588745</v>
      </c>
      <c r="H63" s="33"/>
      <c r="I63" s="33"/>
      <c r="K63" s="33"/>
      <c r="L63" s="33"/>
      <c r="N63" s="33"/>
      <c r="O63" s="33"/>
      <c r="Q63" s="33"/>
      <c r="R63" s="33"/>
      <c r="T63" s="33"/>
      <c r="U63" s="33"/>
      <c r="W63" s="33"/>
      <c r="X63" s="33"/>
      <c r="Z63" s="33"/>
      <c r="AA63" s="33"/>
      <c r="AC63" s="33"/>
      <c r="AD63" s="33"/>
    </row>
    <row r="64" spans="1:30" x14ac:dyDescent="0.35">
      <c r="A64" s="29" t="s">
        <v>455</v>
      </c>
      <c r="B64" s="29" t="s">
        <v>456</v>
      </c>
      <c r="C64" s="48">
        <v>4158</v>
      </c>
      <c r="D64" s="48">
        <v>1185</v>
      </c>
      <c r="E64" s="49">
        <f>uptake_in_those_aged_70_by_la13[[#This Row],[Number of adults turning 66 vaccinated with dose 1]]/uptake_in_those_aged_70_by_la13[[#This Row],[Number of adults turning 66 ]]*100</f>
        <v>28.499278499278503</v>
      </c>
      <c r="F64" s="48">
        <v>706</v>
      </c>
      <c r="G64" s="49">
        <f>uptake_in_those_aged_70_by_la13[[#This Row],[Number of adults turning 66 vaccinated with dose 2]]/uptake_in_those_aged_70_by_la13[[#This Row],[Number of adults turning 66 ]]*100</f>
        <v>16.97931697931698</v>
      </c>
      <c r="H64" s="33"/>
      <c r="I64" s="33"/>
      <c r="K64" s="33"/>
      <c r="L64" s="33"/>
      <c r="N64" s="33"/>
      <c r="O64" s="33"/>
      <c r="Q64" s="33"/>
      <c r="R64" s="33"/>
      <c r="T64" s="33"/>
      <c r="U64" s="33"/>
      <c r="W64" s="33"/>
      <c r="X64" s="33"/>
      <c r="Z64" s="33"/>
      <c r="AA64" s="33"/>
      <c r="AC64" s="33"/>
      <c r="AD64" s="33"/>
    </row>
    <row r="65" spans="1:30" x14ac:dyDescent="0.35">
      <c r="A65" s="29" t="s">
        <v>457</v>
      </c>
      <c r="B65" s="29" t="s">
        <v>458</v>
      </c>
      <c r="C65" s="48">
        <v>3412</v>
      </c>
      <c r="D65" s="48">
        <v>1269</v>
      </c>
      <c r="E65" s="49">
        <f>uptake_in_those_aged_70_by_la13[[#This Row],[Number of adults turning 66 vaccinated with dose 1]]/uptake_in_those_aged_70_by_la13[[#This Row],[Number of adults turning 66 ]]*100</f>
        <v>37.192262602579135</v>
      </c>
      <c r="F65" s="48">
        <v>738</v>
      </c>
      <c r="G65" s="49">
        <f>uptake_in_those_aged_70_by_la13[[#This Row],[Number of adults turning 66 vaccinated with dose 2]]/uptake_in_those_aged_70_by_la13[[#This Row],[Number of adults turning 66 ]]*100</f>
        <v>21.629542790152403</v>
      </c>
      <c r="H65" s="33"/>
      <c r="I65" s="33"/>
      <c r="K65" s="33"/>
      <c r="L65" s="33"/>
      <c r="N65" s="33"/>
      <c r="O65" s="33"/>
      <c r="Q65" s="33"/>
      <c r="R65" s="33"/>
      <c r="T65" s="33"/>
      <c r="U65" s="33"/>
      <c r="W65" s="33"/>
      <c r="X65" s="33"/>
      <c r="Z65" s="33"/>
      <c r="AA65" s="33"/>
      <c r="AC65" s="33"/>
      <c r="AD65" s="33"/>
    </row>
    <row r="66" spans="1:30" x14ac:dyDescent="0.35">
      <c r="A66" s="29" t="s">
        <v>459</v>
      </c>
      <c r="B66" s="29" t="s">
        <v>460</v>
      </c>
      <c r="C66" s="48">
        <v>8848</v>
      </c>
      <c r="D66" s="48">
        <v>4199</v>
      </c>
      <c r="E66" s="49">
        <f>uptake_in_those_aged_70_by_la13[[#This Row],[Number of adults turning 66 vaccinated with dose 1]]/uptake_in_those_aged_70_by_la13[[#This Row],[Number of adults turning 66 ]]*100</f>
        <v>47.457052441229656</v>
      </c>
      <c r="F66" s="48">
        <v>2450</v>
      </c>
      <c r="G66" s="49">
        <f>uptake_in_those_aged_70_by_la13[[#This Row],[Number of adults turning 66 vaccinated with dose 2]]/uptake_in_those_aged_70_by_la13[[#This Row],[Number of adults turning 66 ]]*100</f>
        <v>27.689873417721518</v>
      </c>
      <c r="H66" s="33"/>
      <c r="I66" s="33"/>
      <c r="K66" s="33"/>
      <c r="L66" s="33"/>
      <c r="N66" s="33"/>
      <c r="O66" s="33"/>
      <c r="Q66" s="33"/>
      <c r="R66" s="33"/>
      <c r="T66" s="33"/>
      <c r="U66" s="33"/>
      <c r="W66" s="33"/>
      <c r="X66" s="33"/>
      <c r="Z66" s="33"/>
      <c r="AA66" s="33"/>
      <c r="AC66" s="33"/>
      <c r="AD66" s="33"/>
    </row>
    <row r="67" spans="1:30" x14ac:dyDescent="0.35">
      <c r="A67" s="29" t="s">
        <v>461</v>
      </c>
      <c r="B67" s="29" t="s">
        <v>462</v>
      </c>
      <c r="C67" s="48">
        <v>8043</v>
      </c>
      <c r="D67" s="48">
        <v>3208</v>
      </c>
      <c r="E67" s="49">
        <f>uptake_in_those_aged_70_by_la13[[#This Row],[Number of adults turning 66 vaccinated with dose 1]]/uptake_in_those_aged_70_by_la13[[#This Row],[Number of adults turning 66 ]]*100</f>
        <v>39.88561482034067</v>
      </c>
      <c r="F67" s="48">
        <v>1828</v>
      </c>
      <c r="G67" s="49">
        <f>uptake_in_those_aged_70_by_la13[[#This Row],[Number of adults turning 66 vaccinated with dose 2]]/uptake_in_those_aged_70_by_la13[[#This Row],[Number of adults turning 66 ]]*100</f>
        <v>22.727837871441004</v>
      </c>
      <c r="H67" s="33"/>
      <c r="I67" s="33"/>
      <c r="K67" s="33"/>
      <c r="L67" s="33"/>
      <c r="N67" s="33"/>
      <c r="O67" s="33"/>
      <c r="Q67" s="33"/>
      <c r="R67" s="33"/>
      <c r="T67" s="33"/>
      <c r="U67" s="33"/>
      <c r="W67" s="33"/>
      <c r="X67" s="33"/>
      <c r="Z67" s="33"/>
      <c r="AA67" s="33"/>
      <c r="AC67" s="33"/>
      <c r="AD67" s="33"/>
    </row>
    <row r="68" spans="1:30" x14ac:dyDescent="0.35">
      <c r="A68" s="29" t="s">
        <v>463</v>
      </c>
      <c r="B68" s="29" t="s">
        <v>464</v>
      </c>
      <c r="C68" s="48">
        <v>3221</v>
      </c>
      <c r="D68" s="48">
        <v>949</v>
      </c>
      <c r="E68" s="49">
        <f>uptake_in_those_aged_70_by_la13[[#This Row],[Number of adults turning 66 vaccinated with dose 1]]/uptake_in_those_aged_70_by_la13[[#This Row],[Number of adults turning 66 ]]*100</f>
        <v>29.462899720583668</v>
      </c>
      <c r="F68" s="48">
        <v>465</v>
      </c>
      <c r="G68" s="49">
        <f>uptake_in_those_aged_70_by_la13[[#This Row],[Number of adults turning 66 vaccinated with dose 2]]/uptake_in_those_aged_70_by_la13[[#This Row],[Number of adults turning 66 ]]*100</f>
        <v>14.436510400496742</v>
      </c>
      <c r="H68" s="33"/>
      <c r="I68" s="33"/>
      <c r="K68" s="33"/>
      <c r="L68" s="33"/>
      <c r="N68" s="33"/>
      <c r="O68" s="33"/>
      <c r="Q68" s="33"/>
      <c r="R68" s="33"/>
      <c r="T68" s="33"/>
      <c r="U68" s="33"/>
      <c r="W68" s="33"/>
      <c r="X68" s="33"/>
      <c r="Z68" s="33"/>
      <c r="AA68" s="33"/>
      <c r="AC68" s="33"/>
      <c r="AD68" s="33"/>
    </row>
    <row r="69" spans="1:30" x14ac:dyDescent="0.35">
      <c r="A69" s="29" t="s">
        <v>465</v>
      </c>
      <c r="B69" s="29" t="s">
        <v>466</v>
      </c>
      <c r="C69" s="48">
        <v>2287</v>
      </c>
      <c r="D69" s="48">
        <v>882</v>
      </c>
      <c r="E69" s="49">
        <f>uptake_in_those_aged_70_by_la13[[#This Row],[Number of adults turning 66 vaccinated with dose 1]]/uptake_in_those_aged_70_by_la13[[#This Row],[Number of adults turning 66 ]]*100</f>
        <v>38.565806733712286</v>
      </c>
      <c r="F69" s="48">
        <v>515</v>
      </c>
      <c r="G69" s="49">
        <f>uptake_in_those_aged_70_by_la13[[#This Row],[Number of adults turning 66 vaccinated with dose 2]]/uptake_in_those_aged_70_by_la13[[#This Row],[Number of adults turning 66 ]]*100</f>
        <v>22.518583296895496</v>
      </c>
      <c r="H69" s="33"/>
      <c r="I69" s="33"/>
      <c r="K69" s="33"/>
      <c r="L69" s="33"/>
      <c r="N69" s="33"/>
      <c r="O69" s="33"/>
      <c r="Q69" s="33"/>
      <c r="R69" s="33"/>
      <c r="T69" s="33"/>
      <c r="U69" s="33"/>
      <c r="W69" s="33"/>
      <c r="X69" s="33"/>
      <c r="Z69" s="33"/>
      <c r="AA69" s="33"/>
      <c r="AC69" s="33"/>
      <c r="AD69" s="33"/>
    </row>
    <row r="70" spans="1:30" x14ac:dyDescent="0.35">
      <c r="A70" s="29" t="s">
        <v>467</v>
      </c>
      <c r="B70" s="29" t="s">
        <v>468</v>
      </c>
      <c r="C70" s="48">
        <v>4961</v>
      </c>
      <c r="D70" s="48">
        <v>1135</v>
      </c>
      <c r="E70" s="49">
        <f>uptake_in_those_aged_70_by_la13[[#This Row],[Number of adults turning 66 vaccinated with dose 1]]/uptake_in_those_aged_70_by_la13[[#This Row],[Number of adults turning 66 ]]*100</f>
        <v>22.878451925015117</v>
      </c>
      <c r="F70" s="48">
        <v>496</v>
      </c>
      <c r="G70" s="49">
        <f>uptake_in_those_aged_70_by_la13[[#This Row],[Number of adults turning 66 vaccinated with dose 2]]/uptake_in_those_aged_70_by_la13[[#This Row],[Number of adults turning 66 ]]*100</f>
        <v>9.9979842773634342</v>
      </c>
      <c r="H70" s="33"/>
      <c r="I70" s="33"/>
      <c r="K70" s="33"/>
      <c r="L70" s="33"/>
      <c r="N70" s="33"/>
      <c r="O70" s="33"/>
      <c r="Q70" s="33"/>
      <c r="R70" s="33"/>
      <c r="T70" s="33"/>
      <c r="U70" s="33"/>
      <c r="W70" s="33"/>
      <c r="X70" s="33"/>
      <c r="Z70" s="33"/>
      <c r="AA70" s="33"/>
      <c r="AC70" s="33"/>
      <c r="AD70" s="33"/>
    </row>
    <row r="71" spans="1:30" x14ac:dyDescent="0.35">
      <c r="A71" s="29" t="s">
        <v>469</v>
      </c>
      <c r="B71" s="29" t="s">
        <v>470</v>
      </c>
      <c r="C71" s="48">
        <v>2449</v>
      </c>
      <c r="D71" s="48">
        <v>675</v>
      </c>
      <c r="E71" s="49">
        <f>uptake_in_those_aged_70_by_la13[[#This Row],[Number of adults turning 66 vaccinated with dose 1]]/uptake_in_those_aged_70_by_la13[[#This Row],[Number of adults turning 66 ]]*100</f>
        <v>27.562270314414043</v>
      </c>
      <c r="F71" s="48">
        <v>320</v>
      </c>
      <c r="G71" s="49">
        <f>uptake_in_those_aged_70_by_la13[[#This Row],[Number of adults turning 66 vaccinated with dose 2]]/uptake_in_those_aged_70_by_la13[[#This Row],[Number of adults turning 66 ]]*100</f>
        <v>13.066557778685178</v>
      </c>
      <c r="H71" s="33"/>
      <c r="I71" s="33"/>
      <c r="K71" s="33"/>
      <c r="L71" s="33"/>
      <c r="N71" s="33"/>
      <c r="O71" s="33"/>
      <c r="Q71" s="33"/>
      <c r="R71" s="33"/>
      <c r="T71" s="33"/>
      <c r="U71" s="33"/>
      <c r="W71" s="33"/>
      <c r="X71" s="33"/>
      <c r="Z71" s="33"/>
      <c r="AA71" s="33"/>
      <c r="AC71" s="33"/>
      <c r="AD71" s="33"/>
    </row>
    <row r="72" spans="1:30" x14ac:dyDescent="0.35">
      <c r="A72" s="29" t="s">
        <v>471</v>
      </c>
      <c r="B72" s="29" t="s">
        <v>472</v>
      </c>
      <c r="C72" s="48">
        <v>2400</v>
      </c>
      <c r="D72" s="48">
        <v>791</v>
      </c>
      <c r="E72" s="49">
        <f>uptake_in_those_aged_70_by_la13[[#This Row],[Number of adults turning 66 vaccinated with dose 1]]/uptake_in_those_aged_70_by_la13[[#This Row],[Number of adults turning 66 ]]*100</f>
        <v>32.958333333333336</v>
      </c>
      <c r="F72" s="48">
        <v>431</v>
      </c>
      <c r="G72" s="49">
        <f>uptake_in_those_aged_70_by_la13[[#This Row],[Number of adults turning 66 vaccinated with dose 2]]/uptake_in_those_aged_70_by_la13[[#This Row],[Number of adults turning 66 ]]*100</f>
        <v>17.958333333333336</v>
      </c>
      <c r="H72" s="33"/>
      <c r="I72" s="33"/>
      <c r="K72" s="33"/>
      <c r="L72" s="33"/>
      <c r="N72" s="33"/>
      <c r="O72" s="33"/>
      <c r="Q72" s="33"/>
      <c r="R72" s="33"/>
      <c r="T72" s="33"/>
      <c r="U72" s="33"/>
      <c r="W72" s="33"/>
      <c r="X72" s="33"/>
      <c r="Z72" s="33"/>
      <c r="AA72" s="33"/>
      <c r="AC72" s="33"/>
      <c r="AD72" s="33"/>
    </row>
    <row r="73" spans="1:30" x14ac:dyDescent="0.35">
      <c r="A73" s="29" t="s">
        <v>473</v>
      </c>
      <c r="B73" s="29" t="s">
        <v>474</v>
      </c>
      <c r="C73" s="48">
        <v>2707</v>
      </c>
      <c r="D73" s="48">
        <v>819</v>
      </c>
      <c r="E73" s="49">
        <f>uptake_in_those_aged_70_by_la13[[#This Row],[Number of adults turning 66 vaccinated with dose 1]]/uptake_in_those_aged_70_by_la13[[#This Row],[Number of adults turning 66 ]]*100</f>
        <v>30.254894717399335</v>
      </c>
      <c r="F73" s="48">
        <v>430</v>
      </c>
      <c r="G73" s="49">
        <f>uptake_in_those_aged_70_by_la13[[#This Row],[Number of adults turning 66 vaccinated with dose 2]]/uptake_in_those_aged_70_by_la13[[#This Row],[Number of adults turning 66 ]]*100</f>
        <v>15.88474325821943</v>
      </c>
      <c r="H73" s="33"/>
      <c r="I73" s="33"/>
      <c r="K73" s="33"/>
      <c r="L73" s="33"/>
      <c r="N73" s="33"/>
      <c r="O73" s="33"/>
      <c r="Q73" s="33"/>
      <c r="R73" s="33"/>
      <c r="T73" s="33"/>
      <c r="U73" s="33"/>
      <c r="W73" s="33"/>
      <c r="X73" s="33"/>
      <c r="Z73" s="33"/>
      <c r="AA73" s="33"/>
      <c r="AC73" s="33"/>
      <c r="AD73" s="33"/>
    </row>
    <row r="74" spans="1:30" x14ac:dyDescent="0.35">
      <c r="A74" s="29" t="s">
        <v>475</v>
      </c>
      <c r="B74" s="29" t="s">
        <v>476</v>
      </c>
      <c r="C74" s="48">
        <v>3573</v>
      </c>
      <c r="D74" s="48">
        <v>1468</v>
      </c>
      <c r="E74" s="49">
        <f>uptake_in_those_aged_70_by_la13[[#This Row],[Number of adults turning 66 vaccinated with dose 1]]/uptake_in_those_aged_70_by_la13[[#This Row],[Number of adults turning 66 ]]*100</f>
        <v>41.085922194234534</v>
      </c>
      <c r="F74" s="48">
        <v>856</v>
      </c>
      <c r="G74" s="49">
        <f>uptake_in_those_aged_70_by_la13[[#This Row],[Number of adults turning 66 vaccinated with dose 2]]/uptake_in_those_aged_70_by_la13[[#This Row],[Number of adults turning 66 ]]*100</f>
        <v>23.957458718164006</v>
      </c>
      <c r="H74" s="33"/>
      <c r="I74" s="33"/>
      <c r="K74" s="33"/>
      <c r="L74" s="33"/>
      <c r="N74" s="33"/>
      <c r="O74" s="33"/>
      <c r="Q74" s="33"/>
      <c r="R74" s="33"/>
      <c r="T74" s="33"/>
      <c r="U74" s="33"/>
      <c r="W74" s="33"/>
      <c r="X74" s="33"/>
      <c r="Z74" s="33"/>
      <c r="AA74" s="33"/>
      <c r="AC74" s="33"/>
      <c r="AD74" s="33"/>
    </row>
    <row r="75" spans="1:30" x14ac:dyDescent="0.35">
      <c r="A75" s="29" t="s">
        <v>477</v>
      </c>
      <c r="B75" s="29" t="s">
        <v>478</v>
      </c>
      <c r="C75" s="48">
        <v>2608</v>
      </c>
      <c r="D75" s="48">
        <v>640</v>
      </c>
      <c r="E75" s="49">
        <f>uptake_in_those_aged_70_by_la13[[#This Row],[Number of adults turning 66 vaccinated with dose 1]]/uptake_in_those_aged_70_by_la13[[#This Row],[Number of adults turning 66 ]]*100</f>
        <v>24.539877300613497</v>
      </c>
      <c r="F75" s="48">
        <v>346</v>
      </c>
      <c r="G75" s="49">
        <f>uptake_in_those_aged_70_by_la13[[#This Row],[Number of adults turning 66 vaccinated with dose 2]]/uptake_in_those_aged_70_by_la13[[#This Row],[Number of adults turning 66 ]]*100</f>
        <v>13.266871165644172</v>
      </c>
      <c r="H75" s="33"/>
      <c r="I75" s="33"/>
      <c r="K75" s="33"/>
      <c r="L75" s="33"/>
      <c r="N75" s="33"/>
      <c r="O75" s="33"/>
      <c r="Q75" s="33"/>
      <c r="R75" s="33"/>
      <c r="T75" s="33"/>
      <c r="U75" s="33"/>
      <c r="W75" s="33"/>
      <c r="X75" s="33"/>
      <c r="Z75" s="33"/>
      <c r="AA75" s="33"/>
      <c r="AC75" s="33"/>
      <c r="AD75" s="33"/>
    </row>
    <row r="76" spans="1:30" x14ac:dyDescent="0.35">
      <c r="A76" s="29" t="s">
        <v>479</v>
      </c>
      <c r="B76" s="29" t="s">
        <v>480</v>
      </c>
      <c r="C76" s="48">
        <v>2584</v>
      </c>
      <c r="D76" s="48">
        <v>793</v>
      </c>
      <c r="E76" s="49">
        <f>uptake_in_those_aged_70_by_la13[[#This Row],[Number of adults turning 66 vaccinated with dose 1]]/uptake_in_those_aged_70_by_la13[[#This Row],[Number of adults turning 66 ]]*100</f>
        <v>30.688854489164086</v>
      </c>
      <c r="F76" s="48">
        <v>515</v>
      </c>
      <c r="G76" s="49">
        <f>uptake_in_those_aged_70_by_la13[[#This Row],[Number of adults turning 66 vaccinated with dose 2]]/uptake_in_those_aged_70_by_la13[[#This Row],[Number of adults turning 66 ]]*100</f>
        <v>19.930340557275542</v>
      </c>
      <c r="H76" s="33"/>
      <c r="I76" s="33"/>
      <c r="K76" s="33"/>
      <c r="L76" s="33"/>
      <c r="N76" s="33"/>
      <c r="O76" s="33"/>
      <c r="Q76" s="33"/>
      <c r="R76" s="33"/>
      <c r="T76" s="33"/>
      <c r="U76" s="33"/>
      <c r="W76" s="33"/>
      <c r="X76" s="33"/>
      <c r="Z76" s="33"/>
      <c r="AA76" s="33"/>
      <c r="AC76" s="33"/>
      <c r="AD76" s="33"/>
    </row>
    <row r="77" spans="1:30" x14ac:dyDescent="0.35">
      <c r="A77" s="29" t="s">
        <v>481</v>
      </c>
      <c r="B77" s="29" t="s">
        <v>482</v>
      </c>
      <c r="C77" s="48">
        <v>3859</v>
      </c>
      <c r="D77" s="48">
        <v>1437</v>
      </c>
      <c r="E77" s="49">
        <f>uptake_in_those_aged_70_by_la13[[#This Row],[Number of adults turning 66 vaccinated with dose 1]]/uptake_in_those_aged_70_by_la13[[#This Row],[Number of adults turning 66 ]]*100</f>
        <v>37.237626328064266</v>
      </c>
      <c r="F77" s="48">
        <v>699</v>
      </c>
      <c r="G77" s="49">
        <f>uptake_in_those_aged_70_by_la13[[#This Row],[Number of adults turning 66 vaccinated with dose 2]]/uptake_in_those_aged_70_by_la13[[#This Row],[Number of adults turning 66 ]]*100</f>
        <v>18.113500906970717</v>
      </c>
      <c r="H77" s="33"/>
      <c r="I77" s="33"/>
      <c r="K77" s="33"/>
      <c r="L77" s="33"/>
      <c r="N77" s="33"/>
      <c r="O77" s="33"/>
      <c r="Q77" s="33"/>
      <c r="R77" s="33"/>
      <c r="T77" s="33"/>
      <c r="U77" s="33"/>
      <c r="W77" s="33"/>
      <c r="X77" s="33"/>
      <c r="Z77" s="33"/>
      <c r="AA77" s="33"/>
      <c r="AC77" s="33"/>
      <c r="AD77" s="33"/>
    </row>
    <row r="78" spans="1:30" x14ac:dyDescent="0.35">
      <c r="A78" s="29" t="s">
        <v>483</v>
      </c>
      <c r="B78" s="29" t="s">
        <v>484</v>
      </c>
      <c r="C78" s="48">
        <v>1978</v>
      </c>
      <c r="D78" s="48">
        <v>630</v>
      </c>
      <c r="E78" s="49">
        <f>uptake_in_those_aged_70_by_la13[[#This Row],[Number of adults turning 66 vaccinated with dose 1]]/uptake_in_those_aged_70_by_la13[[#This Row],[Number of adults turning 66 ]]*100</f>
        <v>31.850353892821033</v>
      </c>
      <c r="F78" s="48">
        <v>263</v>
      </c>
      <c r="G78" s="49">
        <f>uptake_in_those_aged_70_by_la13[[#This Row],[Number of adults turning 66 vaccinated with dose 2]]/uptake_in_those_aged_70_by_la13[[#This Row],[Number of adults turning 66 ]]*100</f>
        <v>13.296258847320525</v>
      </c>
      <c r="H78" s="33"/>
      <c r="I78" s="33"/>
      <c r="K78" s="33"/>
      <c r="L78" s="33"/>
      <c r="N78" s="33"/>
      <c r="O78" s="33"/>
      <c r="Q78" s="33"/>
      <c r="R78" s="33"/>
      <c r="T78" s="33"/>
      <c r="U78" s="33"/>
      <c r="W78" s="33"/>
      <c r="X78" s="33"/>
      <c r="Z78" s="33"/>
      <c r="AA78" s="33"/>
      <c r="AC78" s="33"/>
      <c r="AD78" s="33"/>
    </row>
    <row r="79" spans="1:30" x14ac:dyDescent="0.35">
      <c r="A79" s="29" t="s">
        <v>485</v>
      </c>
      <c r="B79" s="29" t="s">
        <v>486</v>
      </c>
      <c r="C79" s="48">
        <v>6052</v>
      </c>
      <c r="D79" s="48">
        <v>1540</v>
      </c>
      <c r="E79" s="49">
        <f>uptake_in_those_aged_70_by_la13[[#This Row],[Number of adults turning 66 vaccinated with dose 1]]/uptake_in_those_aged_70_by_la13[[#This Row],[Number of adults turning 66 ]]*100</f>
        <v>25.446133509583607</v>
      </c>
      <c r="F79" s="48">
        <v>854</v>
      </c>
      <c r="G79" s="49">
        <f>uptake_in_those_aged_70_by_la13[[#This Row],[Number of adults turning 66 vaccinated with dose 2]]/uptake_in_those_aged_70_by_la13[[#This Row],[Number of adults turning 66 ]]*100</f>
        <v>14.111037673496366</v>
      </c>
      <c r="H79" s="33"/>
      <c r="I79" s="33"/>
      <c r="K79" s="33"/>
      <c r="L79" s="33"/>
      <c r="N79" s="33"/>
      <c r="O79" s="33"/>
      <c r="Q79" s="33"/>
      <c r="R79" s="33"/>
      <c r="T79" s="33"/>
      <c r="U79" s="33"/>
      <c r="W79" s="33"/>
      <c r="X79" s="33"/>
      <c r="Z79" s="33"/>
      <c r="AA79" s="33"/>
      <c r="AC79" s="33"/>
      <c r="AD79" s="33"/>
    </row>
    <row r="80" spans="1:30" x14ac:dyDescent="0.35">
      <c r="A80" s="29" t="s">
        <v>487</v>
      </c>
      <c r="B80" s="29" t="s">
        <v>488</v>
      </c>
      <c r="C80" s="48">
        <v>2391</v>
      </c>
      <c r="D80" s="48">
        <v>764</v>
      </c>
      <c r="E80" s="49">
        <f>uptake_in_those_aged_70_by_la13[[#This Row],[Number of adults turning 66 vaccinated with dose 1]]/uptake_in_those_aged_70_by_la13[[#This Row],[Number of adults turning 66 ]]*100</f>
        <v>31.953157674613131</v>
      </c>
      <c r="F80" s="48">
        <v>426</v>
      </c>
      <c r="G80" s="49">
        <f>uptake_in_those_aged_70_by_la13[[#This Row],[Number of adults turning 66 vaccinated with dose 2]]/uptake_in_those_aged_70_by_la13[[#This Row],[Number of adults turning 66 ]]*100</f>
        <v>17.816813048933501</v>
      </c>
      <c r="H80" s="33"/>
      <c r="I80" s="33"/>
      <c r="K80" s="33"/>
      <c r="L80" s="33"/>
      <c r="N80" s="33"/>
      <c r="O80" s="33"/>
      <c r="Q80" s="33"/>
      <c r="R80" s="33"/>
      <c r="T80" s="33"/>
      <c r="U80" s="33"/>
      <c r="W80" s="33"/>
      <c r="X80" s="33"/>
      <c r="Z80" s="33"/>
      <c r="AA80" s="33"/>
      <c r="AC80" s="33"/>
      <c r="AD80" s="33"/>
    </row>
    <row r="81" spans="1:30" x14ac:dyDescent="0.35">
      <c r="A81" s="29" t="s">
        <v>489</v>
      </c>
      <c r="B81" s="29" t="s">
        <v>490</v>
      </c>
      <c r="C81" s="48">
        <v>3807</v>
      </c>
      <c r="D81" s="48">
        <v>1163</v>
      </c>
      <c r="E81" s="49">
        <f>uptake_in_those_aged_70_by_la13[[#This Row],[Number of adults turning 66 vaccinated with dose 1]]/uptake_in_those_aged_70_by_la13[[#This Row],[Number of adults turning 66 ]]*100</f>
        <v>30.54898870501707</v>
      </c>
      <c r="F81" s="48">
        <v>656</v>
      </c>
      <c r="G81" s="49">
        <f>uptake_in_those_aged_70_by_la13[[#This Row],[Number of adults turning 66 vaccinated with dose 2]]/uptake_in_those_aged_70_by_la13[[#This Row],[Number of adults turning 66 ]]*100</f>
        <v>17.231415812976099</v>
      </c>
      <c r="H81" s="33"/>
      <c r="I81" s="33"/>
      <c r="K81" s="33"/>
      <c r="L81" s="33"/>
      <c r="N81" s="33"/>
      <c r="O81" s="33"/>
      <c r="Q81" s="33"/>
      <c r="R81" s="33"/>
      <c r="T81" s="33"/>
      <c r="U81" s="33"/>
      <c r="W81" s="33"/>
      <c r="X81" s="33"/>
      <c r="Z81" s="33"/>
      <c r="AA81" s="33"/>
      <c r="AC81" s="33"/>
      <c r="AD81" s="33"/>
    </row>
    <row r="82" spans="1:30" x14ac:dyDescent="0.35">
      <c r="A82" s="29" t="s">
        <v>491</v>
      </c>
      <c r="B82" s="29" t="s">
        <v>492</v>
      </c>
      <c r="C82" s="48">
        <v>4401</v>
      </c>
      <c r="D82" s="48">
        <v>1658</v>
      </c>
      <c r="E82" s="49">
        <f>uptake_in_those_aged_70_by_la13[[#This Row],[Number of adults turning 66 vaccinated with dose 1]]/uptake_in_those_aged_70_by_la13[[#This Row],[Number of adults turning 66 ]]*100</f>
        <v>37.673256078164052</v>
      </c>
      <c r="F82" s="48">
        <v>860</v>
      </c>
      <c r="G82" s="49">
        <f>uptake_in_those_aged_70_by_la13[[#This Row],[Number of adults turning 66 vaccinated with dose 2]]/uptake_in_those_aged_70_by_la13[[#This Row],[Number of adults turning 66 ]]*100</f>
        <v>19.54101340604408</v>
      </c>
      <c r="H82" s="33"/>
      <c r="I82" s="33"/>
      <c r="K82" s="33"/>
      <c r="L82" s="33"/>
      <c r="N82" s="33"/>
      <c r="O82" s="33"/>
      <c r="Q82" s="33"/>
      <c r="R82" s="33"/>
      <c r="T82" s="33"/>
      <c r="U82" s="33"/>
      <c r="W82" s="33"/>
      <c r="X82" s="33"/>
      <c r="Z82" s="33"/>
      <c r="AA82" s="33"/>
      <c r="AC82" s="33"/>
      <c r="AD82" s="33"/>
    </row>
    <row r="83" spans="1:30" x14ac:dyDescent="0.35">
      <c r="A83" s="29" t="s">
        <v>493</v>
      </c>
      <c r="B83" s="29" t="s">
        <v>494</v>
      </c>
      <c r="C83" s="48">
        <v>3202</v>
      </c>
      <c r="D83" s="48">
        <v>1078</v>
      </c>
      <c r="E83" s="49">
        <f>uptake_in_those_aged_70_by_la13[[#This Row],[Number of adults turning 66 vaccinated with dose 1]]/uptake_in_those_aged_70_by_la13[[#This Row],[Number of adults turning 66 ]]*100</f>
        <v>33.666458463460337</v>
      </c>
      <c r="F83" s="48">
        <v>595</v>
      </c>
      <c r="G83" s="49">
        <f>uptake_in_those_aged_70_by_la13[[#This Row],[Number of adults turning 66 vaccinated with dose 2]]/uptake_in_those_aged_70_by_la13[[#This Row],[Number of adults turning 66 ]]*100</f>
        <v>18.582136164896941</v>
      </c>
      <c r="H83" s="33"/>
      <c r="I83" s="33"/>
      <c r="K83" s="33"/>
      <c r="L83" s="33"/>
      <c r="N83" s="33"/>
      <c r="O83" s="33"/>
      <c r="Q83" s="33"/>
      <c r="R83" s="33"/>
      <c r="T83" s="33"/>
      <c r="U83" s="33"/>
      <c r="W83" s="33"/>
      <c r="X83" s="33"/>
      <c r="Z83" s="33"/>
      <c r="AA83" s="33"/>
      <c r="AC83" s="33"/>
      <c r="AD83" s="33"/>
    </row>
    <row r="84" spans="1:30" x14ac:dyDescent="0.35">
      <c r="A84" s="29" t="s">
        <v>495</v>
      </c>
      <c r="B84" s="29" t="s">
        <v>496</v>
      </c>
      <c r="C84" s="48">
        <v>4002</v>
      </c>
      <c r="D84" s="48">
        <v>1569</v>
      </c>
      <c r="E84" s="49">
        <f>uptake_in_those_aged_70_by_la13[[#This Row],[Number of adults turning 66 vaccinated with dose 1]]/uptake_in_those_aged_70_by_la13[[#This Row],[Number of adults turning 66 ]]*100</f>
        <v>39.205397301349329</v>
      </c>
      <c r="F84" s="48">
        <v>839</v>
      </c>
      <c r="G84" s="49">
        <f>uptake_in_those_aged_70_by_la13[[#This Row],[Number of adults turning 66 vaccinated with dose 2]]/uptake_in_those_aged_70_by_la13[[#This Row],[Number of adults turning 66 ]]*100</f>
        <v>20.964517741129434</v>
      </c>
      <c r="H84" s="33"/>
      <c r="I84" s="33"/>
      <c r="K84" s="33"/>
      <c r="L84" s="33"/>
      <c r="N84" s="33"/>
      <c r="O84" s="33"/>
      <c r="Q84" s="33"/>
      <c r="R84" s="33"/>
      <c r="T84" s="33"/>
      <c r="U84" s="33"/>
      <c r="W84" s="33"/>
      <c r="X84" s="33"/>
      <c r="Z84" s="33"/>
      <c r="AA84" s="33"/>
      <c r="AC84" s="33"/>
      <c r="AD84" s="33"/>
    </row>
    <row r="85" spans="1:30" x14ac:dyDescent="0.35">
      <c r="A85" s="29" t="s">
        <v>497</v>
      </c>
      <c r="B85" s="29" t="s">
        <v>498</v>
      </c>
      <c r="C85" s="48">
        <v>3077</v>
      </c>
      <c r="D85" s="48">
        <v>1079</v>
      </c>
      <c r="E85" s="49">
        <f>uptake_in_those_aged_70_by_la13[[#This Row],[Number of adults turning 66 vaccinated with dose 1]]/uptake_in_those_aged_70_by_la13[[#This Row],[Number of adults turning 66 ]]*100</f>
        <v>35.06662333441664</v>
      </c>
      <c r="F85" s="48">
        <v>550</v>
      </c>
      <c r="G85" s="49">
        <f>uptake_in_those_aged_70_by_la13[[#This Row],[Number of adults turning 66 vaccinated with dose 2]]/uptake_in_those_aged_70_by_la13[[#This Row],[Number of adults turning 66 ]]*100</f>
        <v>17.874553136171595</v>
      </c>
      <c r="H85" s="33"/>
      <c r="I85" s="33"/>
      <c r="K85" s="33"/>
      <c r="L85" s="33"/>
      <c r="N85" s="33"/>
      <c r="O85" s="33"/>
      <c r="Q85" s="33"/>
      <c r="R85" s="33"/>
      <c r="T85" s="33"/>
      <c r="U85" s="33"/>
      <c r="W85" s="33"/>
      <c r="X85" s="33"/>
      <c r="Z85" s="33"/>
      <c r="AA85" s="33"/>
      <c r="AC85" s="33"/>
      <c r="AD85" s="33"/>
    </row>
    <row r="86" spans="1:30" x14ac:dyDescent="0.35">
      <c r="A86" s="29" t="s">
        <v>499</v>
      </c>
      <c r="B86" s="29" t="s">
        <v>500</v>
      </c>
      <c r="C86" s="48">
        <v>5913</v>
      </c>
      <c r="D86" s="48">
        <v>2267</v>
      </c>
      <c r="E86" s="49">
        <f>uptake_in_those_aged_70_by_la13[[#This Row],[Number of adults turning 66 vaccinated with dose 1]]/uptake_in_those_aged_70_by_la13[[#This Row],[Number of adults turning 66 ]]*100</f>
        <v>38.339252494503633</v>
      </c>
      <c r="F86" s="48">
        <v>1213</v>
      </c>
      <c r="G86" s="49">
        <f>uptake_in_those_aged_70_by_la13[[#This Row],[Number of adults turning 66 vaccinated with dose 2]]/uptake_in_those_aged_70_by_la13[[#This Row],[Number of adults turning 66 ]]*100</f>
        <v>20.514121427363435</v>
      </c>
      <c r="H86" s="33"/>
      <c r="I86" s="33"/>
      <c r="K86" s="33"/>
      <c r="L86" s="33"/>
      <c r="N86" s="33"/>
      <c r="O86" s="33"/>
      <c r="Q86" s="33"/>
      <c r="R86" s="33"/>
      <c r="T86" s="33"/>
      <c r="U86" s="33"/>
      <c r="W86" s="33"/>
      <c r="X86" s="33"/>
      <c r="Z86" s="33"/>
      <c r="AA86" s="33"/>
      <c r="AC86" s="33"/>
      <c r="AD86" s="33"/>
    </row>
    <row r="87" spans="1:30" x14ac:dyDescent="0.35">
      <c r="A87" s="29" t="s">
        <v>501</v>
      </c>
      <c r="B87" s="29" t="s">
        <v>502</v>
      </c>
      <c r="C87" s="48">
        <v>3169</v>
      </c>
      <c r="D87" s="48">
        <v>1056</v>
      </c>
      <c r="E87" s="49">
        <f>uptake_in_those_aged_70_by_la13[[#This Row],[Number of adults turning 66 vaccinated with dose 1]]/uptake_in_those_aged_70_by_la13[[#This Row],[Number of adults turning 66 ]]*100</f>
        <v>33.322814768065633</v>
      </c>
      <c r="F87" s="48">
        <v>497</v>
      </c>
      <c r="G87" s="49">
        <f>uptake_in_those_aged_70_by_la13[[#This Row],[Number of adults turning 66 vaccinated with dose 2]]/uptake_in_those_aged_70_by_la13[[#This Row],[Number of adults turning 66 ]]*100</f>
        <v>15.683180814136952</v>
      </c>
      <c r="H87" s="33"/>
      <c r="I87" s="33"/>
      <c r="K87" s="33"/>
      <c r="L87" s="33"/>
      <c r="N87" s="33"/>
      <c r="O87" s="33"/>
      <c r="Q87" s="33"/>
      <c r="R87" s="33"/>
      <c r="T87" s="33"/>
      <c r="U87" s="33"/>
      <c r="W87" s="33"/>
      <c r="X87" s="33"/>
      <c r="Z87" s="33"/>
      <c r="AA87" s="33"/>
      <c r="AC87" s="33"/>
      <c r="AD87" s="33"/>
    </row>
    <row r="88" spans="1:30" x14ac:dyDescent="0.35">
      <c r="A88" s="29" t="s">
        <v>503</v>
      </c>
      <c r="B88" s="29" t="s">
        <v>504</v>
      </c>
      <c r="C88" s="48">
        <v>2666</v>
      </c>
      <c r="D88" s="48">
        <v>907</v>
      </c>
      <c r="E88" s="49">
        <f>uptake_in_those_aged_70_by_la13[[#This Row],[Number of adults turning 66 vaccinated with dose 1]]/uptake_in_those_aged_70_by_la13[[#This Row],[Number of adults turning 66 ]]*100</f>
        <v>34.021005251312829</v>
      </c>
      <c r="F88" s="48">
        <v>523</v>
      </c>
      <c r="G88" s="49">
        <f>uptake_in_those_aged_70_by_la13[[#This Row],[Number of adults turning 66 vaccinated with dose 2]]/uptake_in_those_aged_70_by_la13[[#This Row],[Number of adults turning 66 ]]*100</f>
        <v>19.617404351087771</v>
      </c>
      <c r="H88" s="33"/>
      <c r="I88" s="33"/>
      <c r="K88" s="33"/>
      <c r="L88" s="33"/>
      <c r="N88" s="33"/>
      <c r="O88" s="33"/>
      <c r="Q88" s="33"/>
      <c r="R88" s="33"/>
      <c r="T88" s="33"/>
      <c r="U88" s="33"/>
      <c r="W88" s="33"/>
      <c r="X88" s="33"/>
      <c r="Z88" s="33"/>
      <c r="AA88" s="33"/>
      <c r="AC88" s="33"/>
      <c r="AD88" s="33"/>
    </row>
    <row r="89" spans="1:30" x14ac:dyDescent="0.35">
      <c r="A89" s="29" t="s">
        <v>505</v>
      </c>
      <c r="B89" s="29" t="s">
        <v>506</v>
      </c>
      <c r="C89" s="48">
        <v>2163</v>
      </c>
      <c r="D89" s="48">
        <v>770</v>
      </c>
      <c r="E89" s="49">
        <f>uptake_in_those_aged_70_by_la13[[#This Row],[Number of adults turning 66 vaccinated with dose 1]]/uptake_in_those_aged_70_by_la13[[#This Row],[Number of adults turning 66 ]]*100</f>
        <v>35.59870550161812</v>
      </c>
      <c r="F89" s="48">
        <v>488</v>
      </c>
      <c r="G89" s="49">
        <f>uptake_in_those_aged_70_by_la13[[#This Row],[Number of adults turning 66 vaccinated with dose 2]]/uptake_in_those_aged_70_by_la13[[#This Row],[Number of adults turning 66 ]]*100</f>
        <v>22.561257512713823</v>
      </c>
      <c r="H89" s="33"/>
      <c r="I89" s="33"/>
      <c r="K89" s="33"/>
      <c r="L89" s="33"/>
      <c r="N89" s="33"/>
      <c r="O89" s="33"/>
      <c r="Q89" s="33"/>
      <c r="R89" s="33"/>
      <c r="T89" s="33"/>
      <c r="U89" s="33"/>
      <c r="W89" s="33"/>
      <c r="X89" s="33"/>
      <c r="Z89" s="33"/>
      <c r="AA89" s="33"/>
      <c r="AC89" s="33"/>
      <c r="AD89" s="33"/>
    </row>
    <row r="90" spans="1:30" x14ac:dyDescent="0.35">
      <c r="A90" s="29" t="s">
        <v>507</v>
      </c>
      <c r="B90" s="29" t="s">
        <v>508</v>
      </c>
      <c r="C90" s="48">
        <v>3676</v>
      </c>
      <c r="D90" s="48">
        <v>1277</v>
      </c>
      <c r="E90" s="49">
        <f>uptake_in_those_aged_70_by_la13[[#This Row],[Number of adults turning 66 vaccinated with dose 1]]/uptake_in_those_aged_70_by_la13[[#This Row],[Number of adults turning 66 ]]*100</f>
        <v>34.738846572361268</v>
      </c>
      <c r="F90" s="48">
        <v>780</v>
      </c>
      <c r="G90" s="49">
        <f>uptake_in_those_aged_70_by_la13[[#This Row],[Number of adults turning 66 vaccinated with dose 2]]/uptake_in_those_aged_70_by_la13[[#This Row],[Number of adults turning 66 ]]*100</f>
        <v>21.218715995647443</v>
      </c>
      <c r="H90" s="33"/>
      <c r="I90" s="33"/>
      <c r="K90" s="33"/>
      <c r="L90" s="33"/>
      <c r="N90" s="33"/>
      <c r="O90" s="33"/>
      <c r="Q90" s="33"/>
      <c r="R90" s="33"/>
      <c r="T90" s="33"/>
      <c r="U90" s="33"/>
      <c r="W90" s="33"/>
      <c r="X90" s="33"/>
      <c r="Z90" s="33"/>
      <c r="AA90" s="33"/>
      <c r="AC90" s="33"/>
      <c r="AD90" s="33"/>
    </row>
    <row r="91" spans="1:30" x14ac:dyDescent="0.35">
      <c r="A91" s="29" t="s">
        <v>509</v>
      </c>
      <c r="B91" s="29" t="s">
        <v>510</v>
      </c>
      <c r="C91" s="48">
        <v>11041</v>
      </c>
      <c r="D91" s="48">
        <v>2776</v>
      </c>
      <c r="E91" s="49">
        <f>uptake_in_those_aged_70_by_la13[[#This Row],[Number of adults turning 66 vaccinated with dose 1]]/uptake_in_those_aged_70_by_la13[[#This Row],[Number of adults turning 66 ]]*100</f>
        <v>25.142650122271533</v>
      </c>
      <c r="F91" s="48">
        <v>1243</v>
      </c>
      <c r="G91" s="49">
        <f>uptake_in_those_aged_70_by_la13[[#This Row],[Number of adults turning 66 vaccinated with dose 2]]/uptake_in_those_aged_70_by_la13[[#This Row],[Number of adults turning 66 ]]*100</f>
        <v>11.258038221175617</v>
      </c>
      <c r="H91" s="33"/>
      <c r="I91" s="33"/>
      <c r="K91" s="33"/>
      <c r="L91" s="33"/>
      <c r="N91" s="33"/>
      <c r="O91" s="33"/>
      <c r="Q91" s="33"/>
      <c r="R91" s="33"/>
      <c r="T91" s="33"/>
      <c r="U91" s="33"/>
      <c r="W91" s="33"/>
      <c r="X91" s="33"/>
      <c r="Z91" s="33"/>
      <c r="AA91" s="33"/>
      <c r="AC91" s="33"/>
      <c r="AD91" s="33"/>
    </row>
    <row r="92" spans="1:30" x14ac:dyDescent="0.35">
      <c r="A92" s="29" t="s">
        <v>511</v>
      </c>
      <c r="B92" s="29" t="s">
        <v>512</v>
      </c>
      <c r="C92" s="48">
        <v>3628</v>
      </c>
      <c r="D92" s="48">
        <v>1193</v>
      </c>
      <c r="E92" s="49">
        <f>uptake_in_those_aged_70_by_la13[[#This Row],[Number of adults turning 66 vaccinated with dose 1]]/uptake_in_those_aged_70_by_la13[[#This Row],[Number of adults turning 66 ]]*100</f>
        <v>32.883131201764058</v>
      </c>
      <c r="F92" s="48">
        <v>658</v>
      </c>
      <c r="G92" s="49">
        <f>uptake_in_those_aged_70_by_la13[[#This Row],[Number of adults turning 66 vaccinated with dose 2]]/uptake_in_those_aged_70_by_la13[[#This Row],[Number of adults turning 66 ]]*100</f>
        <v>18.136714443219404</v>
      </c>
      <c r="H92" s="33"/>
      <c r="I92" s="33"/>
      <c r="K92" s="33"/>
      <c r="L92" s="33"/>
      <c r="N92" s="33"/>
      <c r="O92" s="33"/>
      <c r="Q92" s="33"/>
      <c r="R92" s="33"/>
      <c r="T92" s="33"/>
      <c r="U92" s="33"/>
      <c r="W92" s="33"/>
      <c r="X92" s="33"/>
      <c r="Z92" s="33"/>
      <c r="AA92" s="33"/>
      <c r="AC92" s="33"/>
      <c r="AD92" s="33"/>
    </row>
    <row r="93" spans="1:30" x14ac:dyDescent="0.35">
      <c r="A93" s="29" t="s">
        <v>513</v>
      </c>
      <c r="B93" s="29" t="s">
        <v>514</v>
      </c>
      <c r="C93" s="48">
        <v>3664</v>
      </c>
      <c r="D93" s="48">
        <v>1091</v>
      </c>
      <c r="E93" s="49">
        <f>uptake_in_those_aged_70_by_la13[[#This Row],[Number of adults turning 66 vaccinated with dose 1]]/uptake_in_those_aged_70_by_la13[[#This Row],[Number of adults turning 66 ]]*100</f>
        <v>29.776200873362445</v>
      </c>
      <c r="F93" s="48">
        <v>665</v>
      </c>
      <c r="G93" s="49">
        <f>uptake_in_those_aged_70_by_la13[[#This Row],[Number of adults turning 66 vaccinated with dose 2]]/uptake_in_those_aged_70_by_la13[[#This Row],[Number of adults turning 66 ]]*100</f>
        <v>18.149563318777293</v>
      </c>
      <c r="H93" s="33"/>
      <c r="I93" s="33"/>
      <c r="K93" s="33"/>
      <c r="L93" s="33"/>
      <c r="N93" s="33"/>
      <c r="O93" s="33"/>
      <c r="Q93" s="33"/>
      <c r="R93" s="33"/>
      <c r="T93" s="33"/>
      <c r="U93" s="33"/>
      <c r="W93" s="33"/>
      <c r="X93" s="33"/>
      <c r="Z93" s="33"/>
      <c r="AA93" s="33"/>
      <c r="AC93" s="33"/>
      <c r="AD93" s="33"/>
    </row>
    <row r="94" spans="1:30" x14ac:dyDescent="0.35">
      <c r="A94" s="29" t="s">
        <v>515</v>
      </c>
      <c r="B94" s="29" t="s">
        <v>516</v>
      </c>
      <c r="C94" s="48">
        <v>3275</v>
      </c>
      <c r="D94" s="48">
        <v>637</v>
      </c>
      <c r="E94" s="49">
        <f>uptake_in_those_aged_70_by_la13[[#This Row],[Number of adults turning 66 vaccinated with dose 1]]/uptake_in_those_aged_70_by_la13[[#This Row],[Number of adults turning 66 ]]*100</f>
        <v>19.450381679389313</v>
      </c>
      <c r="F94" s="48">
        <v>234</v>
      </c>
      <c r="G94" s="49">
        <f>uptake_in_those_aged_70_by_la13[[#This Row],[Number of adults turning 66 vaccinated with dose 2]]/uptake_in_those_aged_70_by_la13[[#This Row],[Number of adults turning 66 ]]*100</f>
        <v>7.1450381679389317</v>
      </c>
      <c r="H94" s="33"/>
      <c r="I94" s="33"/>
      <c r="K94" s="33"/>
      <c r="L94" s="33"/>
      <c r="N94" s="33"/>
      <c r="O94" s="33"/>
      <c r="Q94" s="33"/>
      <c r="R94" s="33"/>
      <c r="T94" s="33"/>
      <c r="U94" s="33"/>
      <c r="W94" s="33"/>
      <c r="X94" s="33"/>
      <c r="Z94" s="33"/>
      <c r="AA94" s="33"/>
      <c r="AC94" s="33"/>
      <c r="AD94" s="33"/>
    </row>
    <row r="95" spans="1:30" x14ac:dyDescent="0.35">
      <c r="A95" s="29" t="s">
        <v>517</v>
      </c>
      <c r="B95" s="29" t="s">
        <v>518</v>
      </c>
      <c r="C95" s="48">
        <v>2601</v>
      </c>
      <c r="D95" s="48">
        <v>1068</v>
      </c>
      <c r="E95" s="49">
        <f>uptake_in_those_aged_70_by_la13[[#This Row],[Number of adults turning 66 vaccinated with dose 1]]/uptake_in_those_aged_70_by_la13[[#This Row],[Number of adults turning 66 ]]*100</f>
        <v>41.061130334486734</v>
      </c>
      <c r="F95" s="48">
        <v>495</v>
      </c>
      <c r="G95" s="49">
        <f>uptake_in_those_aged_70_by_la13[[#This Row],[Number of adults turning 66 vaccinated with dose 2]]/uptake_in_those_aged_70_by_la13[[#This Row],[Number of adults turning 66 ]]*100</f>
        <v>19.031141868512112</v>
      </c>
      <c r="H95" s="33"/>
      <c r="I95" s="33"/>
      <c r="K95" s="33"/>
      <c r="L95" s="33"/>
      <c r="N95" s="33"/>
      <c r="O95" s="33"/>
      <c r="Q95" s="33"/>
      <c r="R95" s="33"/>
      <c r="T95" s="33"/>
      <c r="U95" s="33"/>
      <c r="W95" s="33"/>
      <c r="X95" s="33"/>
      <c r="Z95" s="33"/>
      <c r="AA95" s="33"/>
      <c r="AC95" s="33"/>
      <c r="AD95" s="33"/>
    </row>
    <row r="96" spans="1:30" x14ac:dyDescent="0.35">
      <c r="A96" s="29" t="s">
        <v>519</v>
      </c>
      <c r="B96" s="29" t="s">
        <v>520</v>
      </c>
      <c r="C96" s="48">
        <v>2986</v>
      </c>
      <c r="D96" s="48">
        <v>959</v>
      </c>
      <c r="E96" s="49">
        <f>uptake_in_those_aged_70_by_la13[[#This Row],[Number of adults turning 66 vaccinated with dose 1]]/uptake_in_those_aged_70_by_la13[[#This Row],[Number of adults turning 66 ]]*100</f>
        <v>32.11654387139987</v>
      </c>
      <c r="F96" s="48">
        <v>387</v>
      </c>
      <c r="G96" s="49">
        <f>uptake_in_those_aged_70_by_la13[[#This Row],[Number of adults turning 66 vaccinated with dose 2]]/uptake_in_those_aged_70_by_la13[[#This Row],[Number of adults turning 66 ]]*100</f>
        <v>12.960482250502345</v>
      </c>
      <c r="H96" s="33"/>
      <c r="I96" s="33"/>
      <c r="K96" s="33"/>
      <c r="L96" s="33"/>
      <c r="N96" s="33"/>
      <c r="O96" s="33"/>
      <c r="Q96" s="33"/>
      <c r="R96" s="33"/>
      <c r="T96" s="33"/>
      <c r="U96" s="33"/>
      <c r="W96" s="33"/>
      <c r="X96" s="33"/>
      <c r="Z96" s="33"/>
      <c r="AA96" s="33"/>
      <c r="AC96" s="33"/>
      <c r="AD96" s="33"/>
    </row>
    <row r="97" spans="1:30" x14ac:dyDescent="0.35">
      <c r="A97" s="29" t="s">
        <v>521</v>
      </c>
      <c r="B97" s="29" t="s">
        <v>522</v>
      </c>
      <c r="C97" s="48">
        <v>2874</v>
      </c>
      <c r="D97" s="48">
        <v>827</v>
      </c>
      <c r="E97" s="49">
        <f>uptake_in_those_aged_70_by_la13[[#This Row],[Number of adults turning 66 vaccinated with dose 1]]/uptake_in_those_aged_70_by_la13[[#This Row],[Number of adults turning 66 ]]*100</f>
        <v>28.775226165622826</v>
      </c>
      <c r="F97" s="48">
        <v>432</v>
      </c>
      <c r="G97" s="49">
        <f>uptake_in_those_aged_70_by_la13[[#This Row],[Number of adults turning 66 vaccinated with dose 2]]/uptake_in_those_aged_70_by_la13[[#This Row],[Number of adults turning 66 ]]*100</f>
        <v>15.031315240083506</v>
      </c>
      <c r="H97" s="33"/>
      <c r="I97" s="33"/>
      <c r="K97" s="33"/>
      <c r="L97" s="33"/>
      <c r="N97" s="33"/>
      <c r="O97" s="33"/>
      <c r="Q97" s="33"/>
      <c r="R97" s="33"/>
      <c r="T97" s="33"/>
      <c r="U97" s="33"/>
      <c r="W97" s="33"/>
      <c r="X97" s="33"/>
      <c r="Z97" s="33"/>
      <c r="AA97" s="33"/>
      <c r="AC97" s="33"/>
      <c r="AD97" s="33"/>
    </row>
    <row r="98" spans="1:30" x14ac:dyDescent="0.35">
      <c r="A98" s="29" t="s">
        <v>523</v>
      </c>
      <c r="B98" s="29" t="s">
        <v>524</v>
      </c>
      <c r="C98" s="48">
        <v>6034</v>
      </c>
      <c r="D98" s="48">
        <v>2155</v>
      </c>
      <c r="E98" s="49">
        <f>uptake_in_those_aged_70_by_la13[[#This Row],[Number of adults turning 66 vaccinated with dose 1]]/uptake_in_those_aged_70_by_la13[[#This Row],[Number of adults turning 66 ]]*100</f>
        <v>35.714285714285715</v>
      </c>
      <c r="F98" s="48">
        <v>890</v>
      </c>
      <c r="G98" s="49">
        <f>uptake_in_those_aged_70_by_la13[[#This Row],[Number of adults turning 66 vaccinated with dose 2]]/uptake_in_those_aged_70_by_la13[[#This Row],[Number of adults turning 66 ]]*100</f>
        <v>14.749751408684123</v>
      </c>
      <c r="H98" s="33"/>
      <c r="I98" s="33"/>
      <c r="K98" s="33"/>
      <c r="L98" s="33"/>
      <c r="N98" s="33"/>
      <c r="O98" s="33"/>
      <c r="Q98" s="33"/>
      <c r="R98" s="33"/>
      <c r="T98" s="33"/>
      <c r="U98" s="33"/>
      <c r="W98" s="33"/>
      <c r="X98" s="33"/>
      <c r="Z98" s="33"/>
      <c r="AA98" s="33"/>
      <c r="AC98" s="33"/>
      <c r="AD98" s="33"/>
    </row>
    <row r="99" spans="1:30" x14ac:dyDescent="0.35">
      <c r="A99" s="29" t="s">
        <v>525</v>
      </c>
      <c r="B99" s="29" t="s">
        <v>526</v>
      </c>
      <c r="C99" s="48">
        <v>2647</v>
      </c>
      <c r="D99" s="48">
        <v>1056</v>
      </c>
      <c r="E99" s="49">
        <f>uptake_in_those_aged_70_by_la13[[#This Row],[Number of adults turning 66 vaccinated with dose 1]]/uptake_in_those_aged_70_by_la13[[#This Row],[Number of adults turning 66 ]]*100</f>
        <v>39.8942198715527</v>
      </c>
      <c r="F99" s="48">
        <v>613</v>
      </c>
      <c r="G99" s="49">
        <f>uptake_in_those_aged_70_by_la13[[#This Row],[Number of adults turning 66 vaccinated with dose 2]]/uptake_in_those_aged_70_by_la13[[#This Row],[Number of adults turning 66 ]]*100</f>
        <v>23.158292406497921</v>
      </c>
      <c r="H99" s="33"/>
      <c r="I99" s="33"/>
      <c r="K99" s="33"/>
      <c r="L99" s="33"/>
      <c r="N99" s="33"/>
      <c r="O99" s="33"/>
      <c r="Q99" s="33"/>
      <c r="R99" s="33"/>
      <c r="T99" s="33"/>
      <c r="U99" s="33"/>
      <c r="W99" s="33"/>
      <c r="X99" s="33"/>
      <c r="Z99" s="33"/>
      <c r="AA99" s="33"/>
      <c r="AC99" s="33"/>
      <c r="AD99" s="33"/>
    </row>
    <row r="100" spans="1:30" x14ac:dyDescent="0.35">
      <c r="A100" s="29" t="s">
        <v>527</v>
      </c>
      <c r="B100" s="29" t="s">
        <v>528</v>
      </c>
      <c r="C100" s="48">
        <v>4743</v>
      </c>
      <c r="D100" s="48">
        <v>1869</v>
      </c>
      <c r="E100" s="49">
        <f>uptake_in_those_aged_70_by_la13[[#This Row],[Number of adults turning 66 vaccinated with dose 1]]/uptake_in_those_aged_70_by_la13[[#This Row],[Number of adults turning 66 ]]*100</f>
        <v>39.405439595192917</v>
      </c>
      <c r="F100" s="48">
        <v>995</v>
      </c>
      <c r="G100" s="49">
        <f>uptake_in_those_aged_70_by_la13[[#This Row],[Number of adults turning 66 vaccinated with dose 2]]/uptake_in_those_aged_70_by_la13[[#This Row],[Number of adults turning 66 ]]*100</f>
        <v>20.978283786632932</v>
      </c>
      <c r="H100" s="33"/>
      <c r="I100" s="33"/>
      <c r="K100" s="33"/>
      <c r="L100" s="33"/>
      <c r="N100" s="33"/>
      <c r="O100" s="33"/>
      <c r="Q100" s="33"/>
      <c r="R100" s="33"/>
      <c r="T100" s="33"/>
      <c r="U100" s="33"/>
      <c r="W100" s="33"/>
      <c r="X100" s="33"/>
      <c r="Z100" s="33"/>
      <c r="AA100" s="33"/>
      <c r="AC100" s="33"/>
      <c r="AD100" s="33"/>
    </row>
    <row r="101" spans="1:30" x14ac:dyDescent="0.35">
      <c r="A101" s="29" t="s">
        <v>529</v>
      </c>
      <c r="B101" s="29" t="s">
        <v>530</v>
      </c>
      <c r="C101" s="48">
        <v>8337</v>
      </c>
      <c r="D101" s="48">
        <v>2866</v>
      </c>
      <c r="E101" s="49">
        <f>uptake_in_those_aged_70_by_la13[[#This Row],[Number of adults turning 66 vaccinated with dose 1]]/uptake_in_those_aged_70_by_la13[[#This Row],[Number of adults turning 66 ]]*100</f>
        <v>34.376874175362843</v>
      </c>
      <c r="F101" s="48">
        <v>1128</v>
      </c>
      <c r="G101" s="49">
        <f>uptake_in_those_aged_70_by_la13[[#This Row],[Number of adults turning 66 vaccinated with dose 2]]/uptake_in_those_aged_70_by_la13[[#This Row],[Number of adults turning 66 ]]*100</f>
        <v>13.530046779417058</v>
      </c>
      <c r="H101" s="33"/>
      <c r="I101" s="33"/>
      <c r="K101" s="33"/>
      <c r="L101" s="33"/>
      <c r="N101" s="33"/>
      <c r="O101" s="33"/>
      <c r="Q101" s="33"/>
      <c r="R101" s="33"/>
      <c r="T101" s="33"/>
      <c r="U101" s="33"/>
      <c r="W101" s="33"/>
      <c r="X101" s="33"/>
      <c r="Z101" s="33"/>
      <c r="AA101" s="33"/>
      <c r="AC101" s="33"/>
      <c r="AD101" s="33"/>
    </row>
    <row r="102" spans="1:30" x14ac:dyDescent="0.35">
      <c r="A102" s="29" t="s">
        <v>531</v>
      </c>
      <c r="B102" s="29" t="s">
        <v>532</v>
      </c>
      <c r="C102" s="48">
        <v>4538</v>
      </c>
      <c r="D102" s="48">
        <v>1706</v>
      </c>
      <c r="E102" s="49">
        <f>uptake_in_those_aged_70_by_la13[[#This Row],[Number of adults turning 66 vaccinated with dose 1]]/uptake_in_those_aged_70_by_la13[[#This Row],[Number of adults turning 66 ]]*100</f>
        <v>37.5936535918907</v>
      </c>
      <c r="F102" s="48">
        <v>894</v>
      </c>
      <c r="G102" s="49">
        <f>uptake_in_those_aged_70_by_la13[[#This Row],[Number of adults turning 66 vaccinated with dose 2]]/uptake_in_those_aged_70_by_la13[[#This Row],[Number of adults turning 66 ]]*100</f>
        <v>19.700308505949756</v>
      </c>
      <c r="H102" s="33"/>
      <c r="I102" s="33"/>
      <c r="K102" s="33"/>
      <c r="L102" s="33"/>
      <c r="N102" s="33"/>
      <c r="O102" s="33"/>
      <c r="Q102" s="33"/>
      <c r="R102" s="33"/>
      <c r="T102" s="33"/>
      <c r="U102" s="33"/>
      <c r="W102" s="33"/>
      <c r="X102" s="33"/>
      <c r="Z102" s="33"/>
      <c r="AA102" s="33"/>
      <c r="AC102" s="33"/>
      <c r="AD102" s="33"/>
    </row>
    <row r="103" spans="1:30" x14ac:dyDescent="0.35">
      <c r="A103" s="29" t="s">
        <v>533</v>
      </c>
      <c r="B103" s="29" t="s">
        <v>534</v>
      </c>
      <c r="C103" s="48">
        <v>2538</v>
      </c>
      <c r="D103" s="48">
        <v>899</v>
      </c>
      <c r="E103" s="49">
        <f>uptake_in_those_aged_70_by_la13[[#This Row],[Number of adults turning 66 vaccinated with dose 1]]/uptake_in_those_aged_70_by_la13[[#This Row],[Number of adults turning 66 ]]*100</f>
        <v>35.421591804570532</v>
      </c>
      <c r="F103" s="48">
        <v>548</v>
      </c>
      <c r="G103" s="49">
        <f>uptake_in_those_aged_70_by_la13[[#This Row],[Number of adults turning 66 vaccinated with dose 2]]/uptake_in_those_aged_70_by_la13[[#This Row],[Number of adults turning 66 ]]*100</f>
        <v>21.591804570527977</v>
      </c>
      <c r="H103" s="33"/>
      <c r="I103" s="33"/>
      <c r="K103" s="33"/>
      <c r="L103" s="33"/>
      <c r="N103" s="33"/>
      <c r="O103" s="33"/>
      <c r="Q103" s="33"/>
      <c r="R103" s="33"/>
      <c r="T103" s="33"/>
      <c r="U103" s="33"/>
      <c r="W103" s="33"/>
      <c r="X103" s="33"/>
      <c r="Z103" s="33"/>
      <c r="AA103" s="33"/>
      <c r="AC103" s="33"/>
      <c r="AD103" s="33"/>
    </row>
    <row r="104" spans="1:30" s="35" customFormat="1" x14ac:dyDescent="0.35">
      <c r="A104" s="35" t="s">
        <v>555</v>
      </c>
      <c r="B104" s="35" t="s">
        <v>660</v>
      </c>
      <c r="C104" s="54">
        <v>2322</v>
      </c>
      <c r="D104" s="54">
        <v>484</v>
      </c>
      <c r="E104" s="55">
        <v>20.844099913867357</v>
      </c>
      <c r="F104" s="54">
        <v>209</v>
      </c>
      <c r="G104" s="55">
        <v>9.0008613264427222</v>
      </c>
      <c r="H104" s="36"/>
      <c r="I104" s="36"/>
      <c r="K104" s="36"/>
      <c r="L104" s="36"/>
      <c r="N104" s="36"/>
      <c r="O104" s="36"/>
      <c r="Q104" s="36"/>
      <c r="R104" s="36"/>
      <c r="T104" s="36"/>
      <c r="U104" s="36"/>
      <c r="W104" s="36"/>
      <c r="X104" s="36"/>
      <c r="Z104" s="36"/>
      <c r="AA104" s="36"/>
      <c r="AC104" s="36"/>
      <c r="AD104" s="36"/>
    </row>
    <row r="105" spans="1:30" x14ac:dyDescent="0.35">
      <c r="A105" s="29" t="s">
        <v>535</v>
      </c>
      <c r="B105" s="29" t="s">
        <v>536</v>
      </c>
      <c r="C105" s="48">
        <v>1930</v>
      </c>
      <c r="D105" s="48">
        <v>512</v>
      </c>
      <c r="E105" s="49">
        <f>uptake_in_those_aged_70_by_la13[[#This Row],[Number of adults turning 66 vaccinated with dose 1]]/uptake_in_those_aged_70_by_la13[[#This Row],[Number of adults turning 66 ]]*100</f>
        <v>26.528497409326423</v>
      </c>
      <c r="F105" s="48">
        <v>153</v>
      </c>
      <c r="G105" s="49">
        <f>uptake_in_those_aged_70_by_la13[[#This Row],[Number of adults turning 66 vaccinated with dose 2]]/uptake_in_those_aged_70_by_la13[[#This Row],[Number of adults turning 66 ]]*100</f>
        <v>7.9274611398963728</v>
      </c>
      <c r="H105" s="33"/>
      <c r="I105" s="33"/>
      <c r="K105" s="33"/>
      <c r="L105" s="33"/>
      <c r="N105" s="33"/>
      <c r="O105" s="33"/>
      <c r="Q105" s="33"/>
      <c r="R105" s="33"/>
      <c r="T105" s="33"/>
      <c r="U105" s="33"/>
      <c r="W105" s="33"/>
      <c r="X105" s="33"/>
      <c r="Z105" s="33"/>
      <c r="AA105" s="33"/>
      <c r="AC105" s="33"/>
      <c r="AD105" s="33"/>
    </row>
    <row r="106" spans="1:30" x14ac:dyDescent="0.35">
      <c r="A106" s="29" t="s">
        <v>537</v>
      </c>
      <c r="B106" s="29" t="s">
        <v>538</v>
      </c>
      <c r="C106" s="48">
        <v>3980</v>
      </c>
      <c r="D106" s="48">
        <v>1140</v>
      </c>
      <c r="E106" s="49">
        <f>uptake_in_those_aged_70_by_la13[[#This Row],[Number of adults turning 66 vaccinated with dose 1]]/uptake_in_those_aged_70_by_la13[[#This Row],[Number of adults turning 66 ]]*100</f>
        <v>28.643216080402013</v>
      </c>
      <c r="F106" s="48">
        <v>559</v>
      </c>
      <c r="G106" s="49">
        <f>uptake_in_those_aged_70_by_la13[[#This Row],[Number of adults turning 66 vaccinated with dose 2]]/uptake_in_those_aged_70_by_la13[[#This Row],[Number of adults turning 66 ]]*100</f>
        <v>14.045226130653266</v>
      </c>
      <c r="H106" s="33"/>
      <c r="I106" s="33"/>
      <c r="K106" s="33"/>
      <c r="L106" s="33"/>
      <c r="N106" s="33"/>
      <c r="O106" s="33"/>
      <c r="Q106" s="33"/>
      <c r="R106" s="33"/>
      <c r="T106" s="33"/>
      <c r="U106" s="33"/>
      <c r="W106" s="33"/>
      <c r="X106" s="33"/>
      <c r="Z106" s="33"/>
      <c r="AA106" s="33"/>
      <c r="AC106" s="33"/>
      <c r="AD106" s="33"/>
    </row>
    <row r="107" spans="1:30" x14ac:dyDescent="0.35">
      <c r="A107" s="29" t="s">
        <v>539</v>
      </c>
      <c r="B107" s="29" t="s">
        <v>540</v>
      </c>
      <c r="C107" s="48">
        <v>2359</v>
      </c>
      <c r="D107" s="48">
        <v>602</v>
      </c>
      <c r="E107" s="49">
        <f>uptake_in_those_aged_70_by_la13[[#This Row],[Number of adults turning 66 vaccinated with dose 1]]/uptake_in_those_aged_70_by_la13[[#This Row],[Number of adults turning 66 ]]*100</f>
        <v>25.519287833827892</v>
      </c>
      <c r="F107" s="48">
        <v>301</v>
      </c>
      <c r="G107" s="49">
        <f>uptake_in_those_aged_70_by_la13[[#This Row],[Number of adults turning 66 vaccinated with dose 2]]/uptake_in_those_aged_70_by_la13[[#This Row],[Number of adults turning 66 ]]*100</f>
        <v>12.759643916913946</v>
      </c>
      <c r="H107" s="33"/>
      <c r="I107" s="33"/>
      <c r="K107" s="33"/>
      <c r="L107" s="33"/>
      <c r="N107" s="33"/>
      <c r="O107" s="33"/>
      <c r="Q107" s="33"/>
      <c r="R107" s="33"/>
      <c r="T107" s="33"/>
      <c r="U107" s="33"/>
      <c r="W107" s="33"/>
      <c r="X107" s="33"/>
      <c r="Z107" s="33"/>
      <c r="AA107" s="33"/>
      <c r="AC107" s="33"/>
      <c r="AD107" s="33"/>
    </row>
    <row r="108" spans="1:30" x14ac:dyDescent="0.35">
      <c r="A108" s="29" t="s">
        <v>541</v>
      </c>
      <c r="B108" s="29" t="s">
        <v>542</v>
      </c>
      <c r="C108" s="48">
        <v>3660</v>
      </c>
      <c r="D108" s="48">
        <v>980</v>
      </c>
      <c r="E108" s="49">
        <f>uptake_in_those_aged_70_by_la13[[#This Row],[Number of adults turning 66 vaccinated with dose 1]]/uptake_in_those_aged_70_by_la13[[#This Row],[Number of adults turning 66 ]]*100</f>
        <v>26.775956284153008</v>
      </c>
      <c r="F108" s="48">
        <v>476</v>
      </c>
      <c r="G108" s="49">
        <f>uptake_in_those_aged_70_by_la13[[#This Row],[Number of adults turning 66 vaccinated with dose 2]]/uptake_in_those_aged_70_by_la13[[#This Row],[Number of adults turning 66 ]]*100</f>
        <v>13.005464480874318</v>
      </c>
      <c r="H108" s="33"/>
      <c r="I108" s="33"/>
      <c r="K108" s="33"/>
      <c r="L108" s="33"/>
      <c r="N108" s="33"/>
      <c r="O108" s="33"/>
      <c r="Q108" s="33"/>
      <c r="R108" s="33"/>
      <c r="T108" s="33"/>
      <c r="U108" s="33"/>
      <c r="W108" s="33"/>
      <c r="X108" s="33"/>
      <c r="Z108" s="33"/>
      <c r="AA108" s="33"/>
      <c r="AC108" s="33"/>
      <c r="AD108" s="33"/>
    </row>
    <row r="109" spans="1:30" x14ac:dyDescent="0.35">
      <c r="A109" s="29" t="s">
        <v>543</v>
      </c>
      <c r="B109" s="29" t="s">
        <v>544</v>
      </c>
      <c r="C109" s="48">
        <v>3642</v>
      </c>
      <c r="D109" s="48">
        <v>1206</v>
      </c>
      <c r="E109" s="49">
        <f>uptake_in_those_aged_70_by_la13[[#This Row],[Number of adults turning 66 vaccinated with dose 1]]/uptake_in_those_aged_70_by_la13[[#This Row],[Number of adults turning 66 ]]*100</f>
        <v>33.113673805601316</v>
      </c>
      <c r="F109" s="48">
        <v>592</v>
      </c>
      <c r="G109" s="49">
        <f>uptake_in_those_aged_70_by_la13[[#This Row],[Number of adults turning 66 vaccinated with dose 2]]/uptake_in_those_aged_70_by_la13[[#This Row],[Number of adults turning 66 ]]*100</f>
        <v>16.254805052169139</v>
      </c>
      <c r="H109" s="33"/>
      <c r="I109" s="33"/>
      <c r="K109" s="33"/>
      <c r="L109" s="33"/>
      <c r="N109" s="33"/>
      <c r="O109" s="33"/>
      <c r="Q109" s="33"/>
      <c r="R109" s="33"/>
      <c r="T109" s="33"/>
      <c r="U109" s="33"/>
      <c r="W109" s="33"/>
      <c r="X109" s="33"/>
      <c r="Z109" s="33"/>
      <c r="AA109" s="33"/>
      <c r="AC109" s="33"/>
      <c r="AD109" s="33"/>
    </row>
    <row r="110" spans="1:30" x14ac:dyDescent="0.35">
      <c r="A110" s="29" t="s">
        <v>545</v>
      </c>
      <c r="B110" s="29" t="s">
        <v>546</v>
      </c>
      <c r="C110" s="48">
        <v>2124</v>
      </c>
      <c r="D110" s="48">
        <v>409</v>
      </c>
      <c r="E110" s="49">
        <f>uptake_in_those_aged_70_by_la13[[#This Row],[Number of adults turning 66 vaccinated with dose 1]]/uptake_in_those_aged_70_by_la13[[#This Row],[Number of adults turning 66 ]]*100</f>
        <v>19.256120527306969</v>
      </c>
      <c r="F110" s="48">
        <v>197</v>
      </c>
      <c r="G110" s="49">
        <f>uptake_in_those_aged_70_by_la13[[#This Row],[Number of adults turning 66 vaccinated with dose 2]]/uptake_in_those_aged_70_by_la13[[#This Row],[Number of adults turning 66 ]]*100</f>
        <v>9.2749529190207145</v>
      </c>
      <c r="H110" s="33"/>
      <c r="I110" s="33"/>
      <c r="K110" s="33"/>
      <c r="L110" s="33"/>
      <c r="N110" s="33"/>
      <c r="O110" s="33"/>
      <c r="Q110" s="33"/>
      <c r="R110" s="33"/>
      <c r="T110" s="33"/>
      <c r="U110" s="33"/>
      <c r="W110" s="33"/>
      <c r="X110" s="33"/>
      <c r="Z110" s="33"/>
      <c r="AA110" s="33"/>
      <c r="AC110" s="33"/>
      <c r="AD110" s="33"/>
    </row>
    <row r="111" spans="1:30" x14ac:dyDescent="0.35">
      <c r="A111" s="29" t="s">
        <v>547</v>
      </c>
      <c r="B111" s="29" t="s">
        <v>548</v>
      </c>
      <c r="C111" s="48">
        <v>4020</v>
      </c>
      <c r="D111" s="48">
        <v>1176</v>
      </c>
      <c r="E111" s="49">
        <f>uptake_in_those_aged_70_by_la13[[#This Row],[Number of adults turning 66 vaccinated with dose 1]]/uptake_in_those_aged_70_by_la13[[#This Row],[Number of adults turning 66 ]]*100</f>
        <v>29.253731343283583</v>
      </c>
      <c r="F111" s="48">
        <v>624</v>
      </c>
      <c r="G111" s="49">
        <f>uptake_in_those_aged_70_by_la13[[#This Row],[Number of adults turning 66 vaccinated with dose 2]]/uptake_in_those_aged_70_by_la13[[#This Row],[Number of adults turning 66 ]]*100</f>
        <v>15.522388059701491</v>
      </c>
      <c r="H111" s="33"/>
      <c r="I111" s="33"/>
      <c r="K111" s="33"/>
      <c r="L111" s="33"/>
      <c r="N111" s="33"/>
      <c r="O111" s="33"/>
      <c r="Q111" s="33"/>
      <c r="R111" s="33"/>
      <c r="T111" s="33"/>
      <c r="U111" s="33"/>
      <c r="W111" s="33"/>
      <c r="X111" s="33"/>
      <c r="Z111" s="33"/>
      <c r="AA111" s="33"/>
      <c r="AC111" s="33"/>
      <c r="AD111" s="33"/>
    </row>
    <row r="112" spans="1:30" x14ac:dyDescent="0.35">
      <c r="A112" s="29" t="s">
        <v>549</v>
      </c>
      <c r="B112" s="29" t="s">
        <v>550</v>
      </c>
      <c r="C112" s="48">
        <v>3742</v>
      </c>
      <c r="D112" s="48">
        <v>1185</v>
      </c>
      <c r="E112" s="49">
        <f>uptake_in_those_aged_70_by_la13[[#This Row],[Number of adults turning 66 vaccinated with dose 1]]/uptake_in_those_aged_70_by_la13[[#This Row],[Number of adults turning 66 ]]*100</f>
        <v>31.667557455905932</v>
      </c>
      <c r="F112" s="48">
        <v>452</v>
      </c>
      <c r="G112" s="49">
        <f>uptake_in_those_aged_70_by_la13[[#This Row],[Number of adults turning 66 vaccinated with dose 2]]/uptake_in_those_aged_70_by_la13[[#This Row],[Number of adults turning 66 ]]*100</f>
        <v>12.07910208444682</v>
      </c>
      <c r="H112" s="33"/>
      <c r="I112" s="33"/>
      <c r="K112" s="33"/>
      <c r="L112" s="33"/>
      <c r="N112" s="33"/>
      <c r="O112" s="33"/>
      <c r="Q112" s="33"/>
      <c r="R112" s="33"/>
      <c r="T112" s="33"/>
      <c r="U112" s="33"/>
      <c r="W112" s="33"/>
      <c r="X112" s="33"/>
      <c r="Z112" s="33"/>
      <c r="AA112" s="33"/>
      <c r="AC112" s="33"/>
      <c r="AD112" s="33"/>
    </row>
    <row r="113" spans="1:30" x14ac:dyDescent="0.35">
      <c r="A113" s="29" t="s">
        <v>551</v>
      </c>
      <c r="B113" s="29" t="s">
        <v>552</v>
      </c>
      <c r="C113" s="48">
        <v>3390</v>
      </c>
      <c r="D113" s="48">
        <v>785</v>
      </c>
      <c r="E113" s="49">
        <f>uptake_in_those_aged_70_by_la13[[#This Row],[Number of adults turning 66 vaccinated with dose 1]]/uptake_in_those_aged_70_by_la13[[#This Row],[Number of adults turning 66 ]]*100</f>
        <v>23.156342182890853</v>
      </c>
      <c r="F113" s="48">
        <v>363</v>
      </c>
      <c r="G113" s="49">
        <f>uptake_in_those_aged_70_by_la13[[#This Row],[Number of adults turning 66 vaccinated with dose 2]]/uptake_in_those_aged_70_by_la13[[#This Row],[Number of adults turning 66 ]]*100</f>
        <v>10.707964601769913</v>
      </c>
      <c r="H113" s="33"/>
      <c r="I113" s="33"/>
      <c r="K113" s="33"/>
      <c r="L113" s="33"/>
      <c r="N113" s="33"/>
      <c r="O113" s="33"/>
      <c r="Q113" s="33"/>
      <c r="R113" s="33"/>
      <c r="T113" s="33"/>
      <c r="U113" s="33"/>
      <c r="W113" s="33"/>
      <c r="X113" s="33"/>
      <c r="Z113" s="33"/>
      <c r="AA113" s="33"/>
      <c r="AC113" s="33"/>
      <c r="AD113" s="33"/>
    </row>
    <row r="114" spans="1:30" x14ac:dyDescent="0.35">
      <c r="A114" s="29" t="s">
        <v>553</v>
      </c>
      <c r="B114" s="29" t="s">
        <v>554</v>
      </c>
      <c r="C114" s="48">
        <v>2563</v>
      </c>
      <c r="D114" s="48">
        <v>635</v>
      </c>
      <c r="E114" s="49">
        <f>uptake_in_those_aged_70_by_la13[[#This Row],[Number of adults turning 66 vaccinated with dose 1]]/uptake_in_those_aged_70_by_la13[[#This Row],[Number of adults turning 66 ]]*100</f>
        <v>24.775653531018339</v>
      </c>
      <c r="F114" s="48">
        <v>288</v>
      </c>
      <c r="G114" s="49">
        <f>uptake_in_those_aged_70_by_la13[[#This Row],[Number of adults turning 66 vaccinated with dose 2]]/uptake_in_those_aged_70_by_la13[[#This Row],[Number of adults turning 66 ]]*100</f>
        <v>11.236831837690207</v>
      </c>
      <c r="H114" s="33"/>
      <c r="I114" s="33"/>
      <c r="K114" s="33"/>
      <c r="L114" s="33"/>
      <c r="N114" s="33"/>
      <c r="O114" s="33"/>
      <c r="Q114" s="33"/>
      <c r="R114" s="33"/>
      <c r="T114" s="33"/>
      <c r="U114" s="33"/>
      <c r="W114" s="33"/>
      <c r="X114" s="33"/>
      <c r="Z114" s="33"/>
      <c r="AA114" s="33"/>
      <c r="AC114" s="33"/>
      <c r="AD114" s="33"/>
    </row>
    <row r="115" spans="1:30" x14ac:dyDescent="0.35">
      <c r="A115" s="29" t="s">
        <v>556</v>
      </c>
      <c r="B115" s="29" t="s">
        <v>557</v>
      </c>
      <c r="C115" s="48">
        <v>1802</v>
      </c>
      <c r="D115" s="48">
        <v>325</v>
      </c>
      <c r="E115" s="49">
        <f>uptake_in_those_aged_70_by_la13[[#This Row],[Number of adults turning 66 vaccinated with dose 1]]/uptake_in_those_aged_70_by_la13[[#This Row],[Number of adults turning 66 ]]*100</f>
        <v>18.035516093229745</v>
      </c>
      <c r="F115" s="48">
        <v>96</v>
      </c>
      <c r="G115" s="49">
        <f>uptake_in_those_aged_70_by_la13[[#This Row],[Number of adults turning 66 vaccinated with dose 2]]/uptake_in_those_aged_70_by_la13[[#This Row],[Number of adults turning 66 ]]*100</f>
        <v>5.3274139844617086</v>
      </c>
      <c r="H115" s="33"/>
      <c r="I115" s="33"/>
      <c r="K115" s="33"/>
      <c r="L115" s="33"/>
      <c r="N115" s="33"/>
      <c r="O115" s="33"/>
      <c r="Q115" s="33"/>
      <c r="R115" s="33"/>
      <c r="T115" s="33"/>
      <c r="U115" s="33"/>
      <c r="W115" s="33"/>
      <c r="X115" s="33"/>
      <c r="Z115" s="33"/>
      <c r="AA115" s="33"/>
      <c r="AC115" s="33"/>
      <c r="AD115" s="33"/>
    </row>
    <row r="116" spans="1:30" x14ac:dyDescent="0.35">
      <c r="A116" s="29" t="s">
        <v>558</v>
      </c>
      <c r="B116" s="29" t="s">
        <v>559</v>
      </c>
      <c r="C116" s="48">
        <v>2804</v>
      </c>
      <c r="D116" s="48">
        <v>568</v>
      </c>
      <c r="E116" s="49">
        <f>uptake_in_those_aged_70_by_la13[[#This Row],[Number of adults turning 66 vaccinated with dose 1]]/uptake_in_those_aged_70_by_la13[[#This Row],[Number of adults turning 66 ]]*100</f>
        <v>20.256776034236804</v>
      </c>
      <c r="F116" s="48">
        <v>284</v>
      </c>
      <c r="G116" s="49">
        <f>uptake_in_those_aged_70_by_la13[[#This Row],[Number of adults turning 66 vaccinated with dose 2]]/uptake_in_those_aged_70_by_la13[[#This Row],[Number of adults turning 66 ]]*100</f>
        <v>10.128388017118402</v>
      </c>
      <c r="H116" s="33"/>
      <c r="I116" s="33"/>
      <c r="K116" s="33"/>
      <c r="L116" s="33"/>
      <c r="N116" s="33"/>
      <c r="O116" s="33"/>
      <c r="Q116" s="33"/>
      <c r="R116" s="33"/>
      <c r="T116" s="33"/>
      <c r="U116" s="33"/>
      <c r="W116" s="33"/>
      <c r="X116" s="33"/>
      <c r="Z116" s="33"/>
      <c r="AA116" s="33"/>
      <c r="AC116" s="33"/>
      <c r="AD116" s="33"/>
    </row>
    <row r="117" spans="1:30" x14ac:dyDescent="0.35">
      <c r="A117" s="29" t="s">
        <v>560</v>
      </c>
      <c r="B117" s="29" t="s">
        <v>561</v>
      </c>
      <c r="C117" s="48">
        <v>2632</v>
      </c>
      <c r="D117" s="48">
        <v>765</v>
      </c>
      <c r="E117" s="49">
        <f>uptake_in_those_aged_70_by_la13[[#This Row],[Number of adults turning 66 vaccinated with dose 1]]/uptake_in_those_aged_70_by_la13[[#This Row],[Number of adults turning 66 ]]*100</f>
        <v>29.065349544072948</v>
      </c>
      <c r="F117" s="48">
        <v>414</v>
      </c>
      <c r="G117" s="49">
        <f>uptake_in_those_aged_70_by_la13[[#This Row],[Number of adults turning 66 vaccinated with dose 2]]/uptake_in_those_aged_70_by_la13[[#This Row],[Number of adults turning 66 ]]*100</f>
        <v>15.729483282674773</v>
      </c>
      <c r="H117" s="33"/>
      <c r="I117" s="33"/>
      <c r="K117" s="33"/>
      <c r="L117" s="33"/>
      <c r="N117" s="33"/>
      <c r="O117" s="33"/>
      <c r="Q117" s="33"/>
      <c r="R117" s="33"/>
      <c r="T117" s="33"/>
      <c r="U117" s="33"/>
      <c r="W117" s="33"/>
      <c r="X117" s="33"/>
      <c r="Z117" s="33"/>
      <c r="AA117" s="33"/>
      <c r="AC117" s="33"/>
      <c r="AD117" s="33"/>
    </row>
    <row r="118" spans="1:30" x14ac:dyDescent="0.35">
      <c r="A118" s="29" t="s">
        <v>562</v>
      </c>
      <c r="B118" s="29" t="s">
        <v>563</v>
      </c>
      <c r="C118" s="48">
        <v>2804</v>
      </c>
      <c r="D118" s="48">
        <v>954</v>
      </c>
      <c r="E118" s="49">
        <f>uptake_in_those_aged_70_by_la13[[#This Row],[Number of adults turning 66 vaccinated with dose 1]]/uptake_in_those_aged_70_by_la13[[#This Row],[Number of adults turning 66 ]]*100</f>
        <v>34.022824536376604</v>
      </c>
      <c r="F118" s="48">
        <v>571</v>
      </c>
      <c r="G118" s="49">
        <f>uptake_in_those_aged_70_by_la13[[#This Row],[Number of adults turning 66 vaccinated with dose 2]]/uptake_in_those_aged_70_by_la13[[#This Row],[Number of adults turning 66 ]]*100</f>
        <v>20.363766048502143</v>
      </c>
      <c r="H118" s="33"/>
      <c r="I118" s="33"/>
      <c r="K118" s="33"/>
      <c r="L118" s="33"/>
      <c r="N118" s="33"/>
      <c r="O118" s="33"/>
      <c r="Q118" s="33"/>
      <c r="R118" s="33"/>
      <c r="T118" s="33"/>
      <c r="U118" s="33"/>
      <c r="W118" s="33"/>
      <c r="X118" s="33"/>
      <c r="Z118" s="33"/>
      <c r="AA118" s="33"/>
      <c r="AC118" s="33"/>
      <c r="AD118" s="33"/>
    </row>
    <row r="119" spans="1:30" x14ac:dyDescent="0.35">
      <c r="A119" s="29" t="s">
        <v>564</v>
      </c>
      <c r="B119" s="29" t="s">
        <v>565</v>
      </c>
      <c r="C119" s="48">
        <v>2990</v>
      </c>
      <c r="D119" s="48">
        <v>929</v>
      </c>
      <c r="E119" s="49">
        <f>uptake_in_those_aged_70_by_la13[[#This Row],[Number of adults turning 66 vaccinated with dose 1]]/uptake_in_those_aged_70_by_la13[[#This Row],[Number of adults turning 66 ]]*100</f>
        <v>31.070234113712374</v>
      </c>
      <c r="F119" s="48">
        <v>510</v>
      </c>
      <c r="G119" s="49">
        <f>uptake_in_those_aged_70_by_la13[[#This Row],[Number of adults turning 66 vaccinated with dose 2]]/uptake_in_those_aged_70_by_la13[[#This Row],[Number of adults turning 66 ]]*100</f>
        <v>17.056856187290968</v>
      </c>
      <c r="H119" s="33"/>
      <c r="I119" s="33"/>
      <c r="K119" s="33"/>
      <c r="L119" s="33"/>
      <c r="N119" s="33"/>
      <c r="O119" s="33"/>
      <c r="Q119" s="33"/>
      <c r="R119" s="33"/>
      <c r="T119" s="33"/>
      <c r="U119" s="33"/>
      <c r="W119" s="33"/>
      <c r="X119" s="33"/>
      <c r="Z119" s="33"/>
      <c r="AA119" s="33"/>
      <c r="AC119" s="33"/>
      <c r="AD119" s="33"/>
    </row>
    <row r="120" spans="1:30" x14ac:dyDescent="0.35">
      <c r="A120" s="29" t="s">
        <v>566</v>
      </c>
      <c r="B120" s="29" t="s">
        <v>567</v>
      </c>
      <c r="C120" s="48">
        <v>2882</v>
      </c>
      <c r="D120" s="48">
        <v>912</v>
      </c>
      <c r="E120" s="49">
        <f>uptake_in_those_aged_70_by_la13[[#This Row],[Number of adults turning 66 vaccinated with dose 1]]/uptake_in_those_aged_70_by_la13[[#This Row],[Number of adults turning 66 ]]*100</f>
        <v>31.644691186675921</v>
      </c>
      <c r="F120" s="48">
        <v>289</v>
      </c>
      <c r="G120" s="49">
        <f>uptake_in_those_aged_70_by_la13[[#This Row],[Number of adults turning 66 vaccinated with dose 2]]/uptake_in_those_aged_70_by_la13[[#This Row],[Number of adults turning 66 ]]*100</f>
        <v>10.027758501040944</v>
      </c>
      <c r="H120" s="33"/>
      <c r="I120" s="33"/>
      <c r="K120" s="33"/>
      <c r="L120" s="33"/>
      <c r="N120" s="33"/>
      <c r="O120" s="33"/>
      <c r="Q120" s="33"/>
      <c r="R120" s="33"/>
      <c r="T120" s="33"/>
      <c r="U120" s="33"/>
      <c r="W120" s="33"/>
      <c r="X120" s="33"/>
      <c r="Z120" s="33"/>
      <c r="AA120" s="33"/>
      <c r="AC120" s="33"/>
      <c r="AD120" s="33"/>
    </row>
    <row r="121" spans="1:30" x14ac:dyDescent="0.35">
      <c r="A121" s="29" t="s">
        <v>568</v>
      </c>
      <c r="B121" s="29" t="s">
        <v>569</v>
      </c>
      <c r="C121" s="48">
        <v>1868</v>
      </c>
      <c r="D121" s="48">
        <v>442</v>
      </c>
      <c r="E121" s="49">
        <f>uptake_in_those_aged_70_by_la13[[#This Row],[Number of adults turning 66 vaccinated with dose 1]]/uptake_in_those_aged_70_by_la13[[#This Row],[Number of adults turning 66 ]]*100</f>
        <v>23.66167023554604</v>
      </c>
      <c r="F121" s="48">
        <v>227</v>
      </c>
      <c r="G121" s="49">
        <f>uptake_in_those_aged_70_by_la13[[#This Row],[Number of adults turning 66 vaccinated with dose 2]]/uptake_in_those_aged_70_by_la13[[#This Row],[Number of adults turning 66 ]]*100</f>
        <v>12.152034261241971</v>
      </c>
      <c r="H121" s="33"/>
      <c r="I121" s="33"/>
      <c r="K121" s="33"/>
      <c r="L121" s="33"/>
      <c r="N121" s="33"/>
      <c r="O121" s="33"/>
      <c r="Q121" s="33"/>
      <c r="R121" s="33"/>
      <c r="T121" s="33"/>
      <c r="U121" s="33"/>
      <c r="W121" s="33"/>
      <c r="X121" s="33"/>
      <c r="Z121" s="33"/>
      <c r="AA121" s="33"/>
      <c r="AC121" s="33"/>
      <c r="AD121" s="33"/>
    </row>
    <row r="122" spans="1:30" x14ac:dyDescent="0.35">
      <c r="A122" s="29" t="s">
        <v>570</v>
      </c>
      <c r="B122" s="29" t="s">
        <v>571</v>
      </c>
      <c r="C122" s="48">
        <v>2028</v>
      </c>
      <c r="D122" s="48">
        <v>415</v>
      </c>
      <c r="E122" s="49">
        <f>uptake_in_those_aged_70_by_la13[[#This Row],[Number of adults turning 66 vaccinated with dose 1]]/uptake_in_those_aged_70_by_la13[[#This Row],[Number of adults turning 66 ]]*100</f>
        <v>20.463510848126234</v>
      </c>
      <c r="F122" s="48">
        <v>124</v>
      </c>
      <c r="G122" s="49">
        <f>uptake_in_those_aged_70_by_la13[[#This Row],[Number of adults turning 66 vaccinated with dose 2]]/uptake_in_those_aged_70_by_la13[[#This Row],[Number of adults turning 66 ]]*100</f>
        <v>6.1143984220907299</v>
      </c>
      <c r="H122" s="33"/>
      <c r="I122" s="33"/>
      <c r="K122" s="33"/>
      <c r="L122" s="33"/>
      <c r="N122" s="33"/>
      <c r="O122" s="33"/>
      <c r="Q122" s="33"/>
      <c r="R122" s="33"/>
      <c r="T122" s="33"/>
      <c r="U122" s="33"/>
      <c r="W122" s="33"/>
      <c r="X122" s="33"/>
      <c r="Z122" s="33"/>
      <c r="AA122" s="33"/>
      <c r="AC122" s="33"/>
      <c r="AD122" s="33"/>
    </row>
    <row r="123" spans="1:30" x14ac:dyDescent="0.35">
      <c r="A123" s="29" t="s">
        <v>572</v>
      </c>
      <c r="B123" s="29" t="s">
        <v>573</v>
      </c>
      <c r="C123" s="48">
        <v>1949</v>
      </c>
      <c r="D123" s="48">
        <v>708</v>
      </c>
      <c r="E123" s="49">
        <f>uptake_in_those_aged_70_by_la13[[#This Row],[Number of adults turning 66 vaccinated with dose 1]]/uptake_in_those_aged_70_by_la13[[#This Row],[Number of adults turning 66 ]]*100</f>
        <v>36.32632119035403</v>
      </c>
      <c r="F123" s="48">
        <v>401</v>
      </c>
      <c r="G123" s="49">
        <f>uptake_in_those_aged_70_by_la13[[#This Row],[Number of adults turning 66 vaccinated with dose 2]]/uptake_in_those_aged_70_by_la13[[#This Row],[Number of adults turning 66 ]]*100</f>
        <v>20.574653668547974</v>
      </c>
      <c r="H123" s="33"/>
      <c r="I123" s="33"/>
      <c r="K123" s="33"/>
      <c r="L123" s="33"/>
      <c r="N123" s="33"/>
      <c r="O123" s="33"/>
      <c r="Q123" s="33"/>
      <c r="R123" s="33"/>
      <c r="T123" s="33"/>
      <c r="U123" s="33"/>
      <c r="W123" s="33"/>
      <c r="X123" s="33"/>
      <c r="Z123" s="33"/>
      <c r="AA123" s="33"/>
      <c r="AC123" s="33"/>
      <c r="AD123" s="33"/>
    </row>
    <row r="124" spans="1:30" x14ac:dyDescent="0.35">
      <c r="A124" s="29" t="s">
        <v>574</v>
      </c>
      <c r="B124" s="29" t="s">
        <v>575</v>
      </c>
      <c r="C124" s="48">
        <v>3321</v>
      </c>
      <c r="D124" s="48">
        <v>628</v>
      </c>
      <c r="E124" s="49">
        <f>uptake_in_those_aged_70_by_la13[[#This Row],[Number of adults turning 66 vaccinated with dose 1]]/uptake_in_those_aged_70_by_la13[[#This Row],[Number of adults turning 66 ]]*100</f>
        <v>18.909966877446553</v>
      </c>
      <c r="F124" s="48">
        <v>292</v>
      </c>
      <c r="G124" s="49">
        <f>uptake_in_those_aged_70_by_la13[[#This Row],[Number of adults turning 66 vaccinated with dose 2]]/uptake_in_those_aged_70_by_la13[[#This Row],[Number of adults turning 66 ]]*100</f>
        <v>8.7925323697681428</v>
      </c>
      <c r="H124" s="33"/>
      <c r="I124" s="33"/>
      <c r="K124" s="33"/>
      <c r="L124" s="33"/>
      <c r="N124" s="33"/>
      <c r="O124" s="33"/>
      <c r="Q124" s="33"/>
      <c r="R124" s="33"/>
      <c r="T124" s="33"/>
      <c r="U124" s="33"/>
      <c r="W124" s="33"/>
      <c r="X124" s="33"/>
      <c r="Z124" s="33"/>
      <c r="AA124" s="33"/>
      <c r="AC124" s="33"/>
      <c r="AD124" s="33"/>
    </row>
    <row r="125" spans="1:30" x14ac:dyDescent="0.35">
      <c r="A125" s="29" t="s">
        <v>576</v>
      </c>
      <c r="B125" s="29" t="s">
        <v>577</v>
      </c>
      <c r="C125" s="48">
        <v>2803</v>
      </c>
      <c r="D125" s="48">
        <v>500</v>
      </c>
      <c r="E125" s="49">
        <f>uptake_in_those_aged_70_by_la13[[#This Row],[Number of adults turning 66 vaccinated with dose 1]]/uptake_in_those_aged_70_by_la13[[#This Row],[Number of adults turning 66 ]]*100</f>
        <v>17.838030681412771</v>
      </c>
      <c r="F125" s="48">
        <v>235</v>
      </c>
      <c r="G125" s="49">
        <f>uptake_in_those_aged_70_by_la13[[#This Row],[Number of adults turning 66 vaccinated with dose 2]]/uptake_in_those_aged_70_by_la13[[#This Row],[Number of adults turning 66 ]]*100</f>
        <v>8.3838744202640019</v>
      </c>
      <c r="H125" s="33"/>
      <c r="I125" s="33"/>
      <c r="K125" s="33"/>
      <c r="L125" s="33"/>
      <c r="N125" s="33"/>
      <c r="O125" s="33"/>
      <c r="Q125" s="33"/>
      <c r="R125" s="33"/>
      <c r="T125" s="33"/>
      <c r="U125" s="33"/>
      <c r="W125" s="33"/>
      <c r="X125" s="33"/>
      <c r="Z125" s="33"/>
      <c r="AA125" s="33"/>
      <c r="AC125" s="33"/>
      <c r="AD125" s="33"/>
    </row>
    <row r="126" spans="1:30" x14ac:dyDescent="0.35">
      <c r="A126" s="29" t="s">
        <v>578</v>
      </c>
      <c r="B126" s="29" t="s">
        <v>579</v>
      </c>
      <c r="C126" s="48">
        <v>1988</v>
      </c>
      <c r="D126" s="48">
        <v>493</v>
      </c>
      <c r="E126" s="49">
        <f>uptake_in_those_aged_70_by_la13[[#This Row],[Number of adults turning 66 vaccinated with dose 1]]/uptake_in_those_aged_70_by_la13[[#This Row],[Number of adults turning 66 ]]*100</f>
        <v>24.798792756539235</v>
      </c>
      <c r="F126" s="48">
        <v>264</v>
      </c>
      <c r="G126" s="49">
        <f>uptake_in_those_aged_70_by_la13[[#This Row],[Number of adults turning 66 vaccinated with dose 2]]/uptake_in_those_aged_70_by_la13[[#This Row],[Number of adults turning 66 ]]*100</f>
        <v>13.279678068410464</v>
      </c>
      <c r="H126" s="33"/>
      <c r="I126" s="33"/>
      <c r="K126" s="33"/>
      <c r="L126" s="33"/>
      <c r="N126" s="33"/>
      <c r="O126" s="33"/>
      <c r="Q126" s="33"/>
      <c r="R126" s="33"/>
      <c r="T126" s="33"/>
      <c r="U126" s="33"/>
      <c r="W126" s="33"/>
      <c r="X126" s="33"/>
      <c r="Z126" s="33"/>
      <c r="AA126" s="33"/>
      <c r="AC126" s="33"/>
      <c r="AD126" s="33"/>
    </row>
    <row r="127" spans="1:30" x14ac:dyDescent="0.35">
      <c r="A127" s="29" t="s">
        <v>580</v>
      </c>
      <c r="B127" s="29" t="s">
        <v>581</v>
      </c>
      <c r="C127" s="48">
        <v>2626</v>
      </c>
      <c r="D127" s="48">
        <v>437</v>
      </c>
      <c r="E127" s="49">
        <f>uptake_in_those_aged_70_by_la13[[#This Row],[Number of adults turning 66 vaccinated with dose 1]]/uptake_in_those_aged_70_by_la13[[#This Row],[Number of adults turning 66 ]]*100</f>
        <v>16.641279512566641</v>
      </c>
      <c r="F127" s="48">
        <v>177</v>
      </c>
      <c r="G127" s="49">
        <f>uptake_in_those_aged_70_by_la13[[#This Row],[Number of adults turning 66 vaccinated with dose 2]]/uptake_in_those_aged_70_by_la13[[#This Row],[Number of adults turning 66 ]]*100</f>
        <v>6.7402894135567406</v>
      </c>
      <c r="H127" s="33"/>
      <c r="I127" s="33"/>
      <c r="K127" s="33"/>
      <c r="L127" s="33"/>
      <c r="N127" s="33"/>
      <c r="O127" s="33"/>
      <c r="Q127" s="33"/>
      <c r="R127" s="33"/>
      <c r="T127" s="33"/>
      <c r="U127" s="33"/>
      <c r="W127" s="33"/>
      <c r="X127" s="33"/>
      <c r="Z127" s="33"/>
      <c r="AA127" s="33"/>
      <c r="AC127" s="33"/>
      <c r="AD127" s="33"/>
    </row>
    <row r="128" spans="1:30" x14ac:dyDescent="0.35">
      <c r="A128" s="29" t="s">
        <v>582</v>
      </c>
      <c r="B128" s="29" t="s">
        <v>583</v>
      </c>
      <c r="C128" s="48">
        <v>2802</v>
      </c>
      <c r="D128" s="48">
        <v>829</v>
      </c>
      <c r="E128" s="49">
        <f>uptake_in_those_aged_70_by_la13[[#This Row],[Number of adults turning 66 vaccinated with dose 1]]/uptake_in_those_aged_70_by_la13[[#This Row],[Number of adults turning 66 ]]*100</f>
        <v>29.586009992862238</v>
      </c>
      <c r="F128" s="48">
        <v>355</v>
      </c>
      <c r="G128" s="49">
        <f>uptake_in_those_aged_70_by_la13[[#This Row],[Number of adults turning 66 vaccinated with dose 2]]/uptake_in_those_aged_70_by_la13[[#This Row],[Number of adults turning 66 ]]*100</f>
        <v>12.669521770164168</v>
      </c>
      <c r="H128" s="33"/>
      <c r="I128" s="33"/>
      <c r="K128" s="33"/>
      <c r="L128" s="33"/>
      <c r="N128" s="33"/>
      <c r="O128" s="33"/>
      <c r="Q128" s="33"/>
      <c r="R128" s="33"/>
      <c r="T128" s="33"/>
      <c r="U128" s="33"/>
      <c r="W128" s="33"/>
      <c r="X128" s="33"/>
      <c r="Z128" s="33"/>
      <c r="AA128" s="33"/>
      <c r="AC128" s="33"/>
      <c r="AD128" s="33"/>
    </row>
    <row r="129" spans="1:30" x14ac:dyDescent="0.35">
      <c r="A129" s="29" t="s">
        <v>584</v>
      </c>
      <c r="B129" s="29" t="s">
        <v>585</v>
      </c>
      <c r="C129" s="48">
        <v>1894</v>
      </c>
      <c r="D129" s="48">
        <v>680</v>
      </c>
      <c r="E129" s="49">
        <f>uptake_in_those_aged_70_by_la13[[#This Row],[Number of adults turning 66 vaccinated with dose 1]]/uptake_in_those_aged_70_by_la13[[#This Row],[Number of adults turning 66 ]]*100</f>
        <v>35.902851108764523</v>
      </c>
      <c r="F129" s="48">
        <v>387</v>
      </c>
      <c r="G129" s="49">
        <f>uptake_in_those_aged_70_by_la13[[#This Row],[Number of adults turning 66 vaccinated with dose 2]]/uptake_in_those_aged_70_by_la13[[#This Row],[Number of adults turning 66 ]]*100</f>
        <v>20.432946145723339</v>
      </c>
      <c r="H129" s="33"/>
      <c r="I129" s="33"/>
      <c r="K129" s="33"/>
      <c r="L129" s="33"/>
      <c r="N129" s="33"/>
      <c r="O129" s="33"/>
      <c r="Q129" s="33"/>
      <c r="R129" s="33"/>
      <c r="T129" s="33"/>
      <c r="U129" s="33"/>
      <c r="W129" s="33"/>
      <c r="X129" s="33"/>
      <c r="Z129" s="33"/>
      <c r="AA129" s="33"/>
      <c r="AC129" s="33"/>
      <c r="AD129" s="33"/>
    </row>
    <row r="130" spans="1:30" x14ac:dyDescent="0.35">
      <c r="A130" s="29" t="s">
        <v>586</v>
      </c>
      <c r="B130" s="29" t="s">
        <v>587</v>
      </c>
      <c r="C130" s="48">
        <v>2746</v>
      </c>
      <c r="D130" s="48">
        <v>647</v>
      </c>
      <c r="E130" s="49">
        <f>uptake_in_those_aged_70_by_la13[[#This Row],[Number of adults turning 66 vaccinated with dose 1]]/uptake_in_those_aged_70_by_la13[[#This Row],[Number of adults turning 66 ]]*100</f>
        <v>23.561544064093226</v>
      </c>
      <c r="F130" s="48">
        <v>246</v>
      </c>
      <c r="G130" s="49">
        <f>uptake_in_those_aged_70_by_la13[[#This Row],[Number of adults turning 66 vaccinated with dose 2]]/uptake_in_those_aged_70_by_la13[[#This Row],[Number of adults turning 66 ]]*100</f>
        <v>8.9584850691915516</v>
      </c>
      <c r="H130" s="33"/>
      <c r="I130" s="33"/>
      <c r="K130" s="33"/>
      <c r="L130" s="33"/>
      <c r="N130" s="33"/>
      <c r="O130" s="33"/>
      <c r="Q130" s="33"/>
      <c r="R130" s="33"/>
      <c r="T130" s="33"/>
      <c r="U130" s="33"/>
      <c r="W130" s="33"/>
      <c r="X130" s="33"/>
      <c r="Z130" s="33"/>
      <c r="AA130" s="33"/>
      <c r="AC130" s="33"/>
      <c r="AD130" s="33"/>
    </row>
    <row r="131" spans="1:30" x14ac:dyDescent="0.35">
      <c r="A131" s="29" t="s">
        <v>588</v>
      </c>
      <c r="B131" s="29" t="s">
        <v>589</v>
      </c>
      <c r="C131" s="48">
        <v>2044</v>
      </c>
      <c r="D131" s="48">
        <v>712</v>
      </c>
      <c r="E131" s="49">
        <f>uptake_in_those_aged_70_by_la13[[#This Row],[Number of adults turning 66 vaccinated with dose 1]]/uptake_in_those_aged_70_by_la13[[#This Row],[Number of adults turning 66 ]]*100</f>
        <v>34.833659491193735</v>
      </c>
      <c r="F131" s="48">
        <v>415</v>
      </c>
      <c r="G131" s="49">
        <f>uptake_in_those_aged_70_by_la13[[#This Row],[Number of adults turning 66 vaccinated with dose 2]]/uptake_in_those_aged_70_by_la13[[#This Row],[Number of adults turning 66 ]]*100</f>
        <v>20.303326810176124</v>
      </c>
      <c r="H131" s="33"/>
      <c r="I131" s="33"/>
      <c r="K131" s="33"/>
      <c r="L131" s="33"/>
      <c r="N131" s="33"/>
      <c r="O131" s="33"/>
      <c r="Q131" s="33"/>
      <c r="R131" s="33"/>
      <c r="T131" s="33"/>
      <c r="U131" s="33"/>
      <c r="W131" s="33"/>
      <c r="X131" s="33"/>
      <c r="Z131" s="33"/>
      <c r="AA131" s="33"/>
      <c r="AC131" s="33"/>
      <c r="AD131" s="33"/>
    </row>
    <row r="132" spans="1:30" x14ac:dyDescent="0.35">
      <c r="A132" s="29" t="s">
        <v>590</v>
      </c>
      <c r="B132" s="29" t="s">
        <v>591</v>
      </c>
      <c r="C132" s="48">
        <v>1778</v>
      </c>
      <c r="D132" s="48">
        <v>360</v>
      </c>
      <c r="E132" s="49">
        <f>uptake_in_those_aged_70_by_la13[[#This Row],[Number of adults turning 66 vaccinated with dose 1]]/uptake_in_those_aged_70_by_la13[[#This Row],[Number of adults turning 66 ]]*100</f>
        <v>20.247469066366705</v>
      </c>
      <c r="F132" s="48">
        <v>147</v>
      </c>
      <c r="G132" s="49">
        <f>uptake_in_those_aged_70_by_la13[[#This Row],[Number of adults turning 66 vaccinated with dose 2]]/uptake_in_those_aged_70_by_la13[[#This Row],[Number of adults turning 66 ]]*100</f>
        <v>8.2677165354330722</v>
      </c>
      <c r="H132" s="33"/>
      <c r="I132" s="33"/>
      <c r="K132" s="33"/>
      <c r="L132" s="33"/>
      <c r="N132" s="33"/>
      <c r="O132" s="33"/>
      <c r="Q132" s="33"/>
      <c r="R132" s="33"/>
      <c r="T132" s="33"/>
      <c r="U132" s="33"/>
      <c r="W132" s="33"/>
      <c r="X132" s="33"/>
      <c r="Z132" s="33"/>
      <c r="AA132" s="33"/>
      <c r="AC132" s="33"/>
      <c r="AD132" s="33"/>
    </row>
    <row r="133" spans="1:30" x14ac:dyDescent="0.35">
      <c r="A133" s="29" t="s">
        <v>592</v>
      </c>
      <c r="B133" s="29" t="s">
        <v>593</v>
      </c>
      <c r="C133" s="48">
        <v>2577</v>
      </c>
      <c r="D133" s="48">
        <v>583</v>
      </c>
      <c r="E133" s="49">
        <f>uptake_in_those_aged_70_by_la13[[#This Row],[Number of adults turning 66 vaccinated with dose 1]]/uptake_in_those_aged_70_by_la13[[#This Row],[Number of adults turning 66 ]]*100</f>
        <v>22.623205277454407</v>
      </c>
      <c r="F133" s="48">
        <v>276</v>
      </c>
      <c r="G133" s="49">
        <f>uptake_in_those_aged_70_by_la13[[#This Row],[Number of adults turning 66 vaccinated with dose 2]]/uptake_in_those_aged_70_by_la13[[#This Row],[Number of adults turning 66 ]]*100</f>
        <v>10.710128055878929</v>
      </c>
      <c r="H133" s="33"/>
      <c r="I133" s="33"/>
      <c r="K133" s="33"/>
      <c r="L133" s="33"/>
      <c r="N133" s="33"/>
      <c r="O133" s="33"/>
      <c r="Q133" s="33"/>
      <c r="R133" s="33"/>
      <c r="T133" s="33"/>
      <c r="U133" s="33"/>
      <c r="W133" s="33"/>
      <c r="X133" s="33"/>
      <c r="Z133" s="33"/>
      <c r="AA133" s="33"/>
      <c r="AC133" s="33"/>
      <c r="AD133" s="33"/>
    </row>
    <row r="134" spans="1:30" x14ac:dyDescent="0.35">
      <c r="A134" s="29" t="s">
        <v>594</v>
      </c>
      <c r="B134" s="29" t="s">
        <v>595</v>
      </c>
      <c r="C134" s="48">
        <v>2735</v>
      </c>
      <c r="D134" s="48">
        <v>883</v>
      </c>
      <c r="E134" s="49">
        <f>uptake_in_those_aged_70_by_la13[[#This Row],[Number of adults turning 66 vaccinated with dose 1]]/uptake_in_those_aged_70_by_la13[[#This Row],[Number of adults turning 66 ]]*100</f>
        <v>32.285191956124315</v>
      </c>
      <c r="F134" s="48">
        <v>481</v>
      </c>
      <c r="G134" s="49">
        <f>uptake_in_those_aged_70_by_la13[[#This Row],[Number of adults turning 66 vaccinated with dose 2]]/uptake_in_those_aged_70_by_la13[[#This Row],[Number of adults turning 66 ]]*100</f>
        <v>17.586837294332724</v>
      </c>
      <c r="H134" s="33"/>
      <c r="I134" s="33"/>
      <c r="K134" s="33"/>
      <c r="L134" s="33"/>
      <c r="N134" s="33"/>
      <c r="O134" s="33"/>
      <c r="Q134" s="33"/>
      <c r="R134" s="33"/>
      <c r="T134" s="33"/>
      <c r="U134" s="33"/>
      <c r="W134" s="33"/>
      <c r="X134" s="33"/>
      <c r="Z134" s="33"/>
      <c r="AA134" s="33"/>
      <c r="AC134" s="33"/>
      <c r="AD134" s="33"/>
    </row>
    <row r="135" spans="1:30" x14ac:dyDescent="0.35">
      <c r="A135" s="29" t="s">
        <v>596</v>
      </c>
      <c r="B135" s="29" t="s">
        <v>597</v>
      </c>
      <c r="C135" s="48">
        <v>2277</v>
      </c>
      <c r="D135" s="48">
        <v>498</v>
      </c>
      <c r="E135" s="49">
        <f>uptake_in_those_aged_70_by_la13[[#This Row],[Number of adults turning 66 vaccinated with dose 1]]/uptake_in_those_aged_70_by_la13[[#This Row],[Number of adults turning 66 ]]*100</f>
        <v>21.870882740447957</v>
      </c>
      <c r="F135" s="48">
        <v>123</v>
      </c>
      <c r="G135" s="49">
        <f>uptake_in_those_aged_70_by_la13[[#This Row],[Number of adults turning 66 vaccinated with dose 2]]/uptake_in_those_aged_70_by_la13[[#This Row],[Number of adults turning 66 ]]*100</f>
        <v>5.4018445322793154</v>
      </c>
      <c r="H135" s="33"/>
      <c r="I135" s="33"/>
      <c r="K135" s="33"/>
      <c r="L135" s="33"/>
      <c r="N135" s="33"/>
      <c r="O135" s="33"/>
      <c r="Q135" s="33"/>
      <c r="R135" s="33"/>
      <c r="T135" s="33"/>
      <c r="U135" s="33"/>
      <c r="W135" s="33"/>
      <c r="X135" s="33"/>
      <c r="Z135" s="33"/>
      <c r="AA135" s="33"/>
      <c r="AC135" s="33"/>
      <c r="AD135" s="33"/>
    </row>
    <row r="136" spans="1:30" x14ac:dyDescent="0.35">
      <c r="A136" s="29" t="s">
        <v>598</v>
      </c>
      <c r="B136" s="29" t="s">
        <v>599</v>
      </c>
      <c r="C136" s="48">
        <v>7719</v>
      </c>
      <c r="D136" s="48">
        <v>3292</v>
      </c>
      <c r="E136" s="49">
        <f>uptake_in_those_aged_70_by_la13[[#This Row],[Number of adults turning 66 vaccinated with dose 1]]/uptake_in_those_aged_70_by_la13[[#This Row],[Number of adults turning 66 ]]*100</f>
        <v>42.648011400440474</v>
      </c>
      <c r="F136" s="48">
        <v>1767</v>
      </c>
      <c r="G136" s="49">
        <f>uptake_in_those_aged_70_by_la13[[#This Row],[Number of adults turning 66 vaccinated with dose 2]]/uptake_in_those_aged_70_by_la13[[#This Row],[Number of adults turning 66 ]]*100</f>
        <v>22.891566265060241</v>
      </c>
      <c r="H136" s="33"/>
      <c r="I136" s="33"/>
      <c r="K136" s="33"/>
      <c r="L136" s="33"/>
      <c r="N136" s="33"/>
      <c r="O136" s="33"/>
      <c r="Q136" s="33"/>
      <c r="R136" s="33"/>
      <c r="T136" s="33"/>
      <c r="U136" s="33"/>
      <c r="W136" s="33"/>
      <c r="X136" s="33"/>
      <c r="Z136" s="33"/>
      <c r="AA136" s="33"/>
      <c r="AC136" s="33"/>
      <c r="AD136" s="33"/>
    </row>
    <row r="137" spans="1:30" x14ac:dyDescent="0.35">
      <c r="A137" s="29" t="s">
        <v>600</v>
      </c>
      <c r="B137" s="29" t="s">
        <v>601</v>
      </c>
      <c r="C137" s="48">
        <v>11040</v>
      </c>
      <c r="D137" s="48">
        <v>5024</v>
      </c>
      <c r="E137" s="49">
        <f>uptake_in_those_aged_70_by_la13[[#This Row],[Number of adults turning 66 vaccinated with dose 1]]/uptake_in_those_aged_70_by_la13[[#This Row],[Number of adults turning 66 ]]*100</f>
        <v>45.507246376811594</v>
      </c>
      <c r="F137" s="48">
        <v>2601</v>
      </c>
      <c r="G137" s="49">
        <f>uptake_in_those_aged_70_by_la13[[#This Row],[Number of adults turning 66 vaccinated with dose 2]]/uptake_in_those_aged_70_by_la13[[#This Row],[Number of adults turning 66 ]]*100</f>
        <v>23.559782608695652</v>
      </c>
      <c r="H137" s="33"/>
      <c r="I137" s="33"/>
      <c r="K137" s="33"/>
      <c r="L137" s="33"/>
      <c r="N137" s="33"/>
      <c r="O137" s="33"/>
      <c r="Q137" s="33"/>
      <c r="R137" s="33"/>
      <c r="T137" s="33"/>
      <c r="U137" s="33"/>
      <c r="W137" s="33"/>
      <c r="X137" s="33"/>
      <c r="Z137" s="33"/>
      <c r="AA137" s="33"/>
      <c r="AC137" s="33"/>
      <c r="AD137" s="33"/>
    </row>
    <row r="138" spans="1:30" x14ac:dyDescent="0.35">
      <c r="A138" s="29" t="s">
        <v>602</v>
      </c>
      <c r="B138" s="29" t="s">
        <v>273</v>
      </c>
      <c r="C138" s="48">
        <v>12079</v>
      </c>
      <c r="D138" s="48">
        <v>5524</v>
      </c>
      <c r="E138" s="49">
        <f>uptake_in_those_aged_70_by_la13[[#This Row],[Number of adults turning 66 vaccinated with dose 1]]/uptake_in_those_aged_70_by_la13[[#This Row],[Number of adults turning 66 ]]*100</f>
        <v>45.732262604520244</v>
      </c>
      <c r="F138" s="48">
        <v>3039</v>
      </c>
      <c r="G138" s="49">
        <f>uptake_in_those_aged_70_by_la13[[#This Row],[Number of adults turning 66 vaccinated with dose 2]]/uptake_in_those_aged_70_by_la13[[#This Row],[Number of adults turning 66 ]]*100</f>
        <v>25.159367497309383</v>
      </c>
      <c r="H138" s="33"/>
      <c r="I138" s="33"/>
      <c r="K138" s="33"/>
      <c r="L138" s="33"/>
      <c r="N138" s="33"/>
      <c r="O138" s="33"/>
      <c r="Q138" s="33"/>
      <c r="R138" s="33"/>
      <c r="T138" s="33"/>
      <c r="U138" s="33"/>
      <c r="W138" s="33"/>
      <c r="X138" s="33"/>
      <c r="Z138" s="33"/>
      <c r="AA138" s="33"/>
      <c r="AC138" s="33"/>
      <c r="AD138" s="33"/>
    </row>
    <row r="139" spans="1:30" x14ac:dyDescent="0.35">
      <c r="A139" s="29" t="s">
        <v>603</v>
      </c>
      <c r="B139" s="29" t="s">
        <v>604</v>
      </c>
      <c r="C139" s="48">
        <v>7720</v>
      </c>
      <c r="D139" s="48">
        <v>2931</v>
      </c>
      <c r="E139" s="49">
        <f>uptake_in_those_aged_70_by_la13[[#This Row],[Number of adults turning 66 vaccinated with dose 1]]/uptake_in_those_aged_70_by_la13[[#This Row],[Number of adults turning 66 ]]*100</f>
        <v>37.966321243523318</v>
      </c>
      <c r="F139" s="48">
        <v>1607</v>
      </c>
      <c r="G139" s="49">
        <f>uptake_in_those_aged_70_by_la13[[#This Row],[Number of adults turning 66 vaccinated with dose 2]]/uptake_in_those_aged_70_by_la13[[#This Row],[Number of adults turning 66 ]]*100</f>
        <v>20.816062176165804</v>
      </c>
      <c r="H139" s="33"/>
      <c r="I139" s="33"/>
      <c r="K139" s="33"/>
      <c r="L139" s="33"/>
      <c r="N139" s="33"/>
      <c r="O139" s="33"/>
      <c r="Q139" s="33"/>
      <c r="R139" s="33"/>
      <c r="T139" s="33"/>
      <c r="U139" s="33"/>
      <c r="W139" s="33"/>
      <c r="X139" s="33"/>
      <c r="Z139" s="33"/>
      <c r="AA139" s="33"/>
      <c r="AC139" s="33"/>
      <c r="AD139" s="33"/>
    </row>
    <row r="140" spans="1:30" x14ac:dyDescent="0.35">
      <c r="A140" s="29" t="s">
        <v>605</v>
      </c>
      <c r="B140" s="29" t="s">
        <v>606</v>
      </c>
      <c r="C140" s="48">
        <v>17999</v>
      </c>
      <c r="D140" s="48">
        <v>6320</v>
      </c>
      <c r="E140" s="49">
        <f>uptake_in_those_aged_70_by_la13[[#This Row],[Number of adults turning 66 vaccinated with dose 1]]/uptake_in_those_aged_70_by_la13[[#This Row],[Number of adults turning 66 ]]*100</f>
        <v>35.113061836768708</v>
      </c>
      <c r="F140" s="48">
        <v>2930</v>
      </c>
      <c r="G140" s="49">
        <f>uptake_in_those_aged_70_by_la13[[#This Row],[Number of adults turning 66 vaccinated with dose 2]]/uptake_in_those_aged_70_by_la13[[#This Row],[Number of adults turning 66 ]]*100</f>
        <v>16.278682149008279</v>
      </c>
      <c r="H140" s="33"/>
      <c r="I140" s="33"/>
      <c r="K140" s="33"/>
      <c r="L140" s="33"/>
      <c r="N140" s="33"/>
      <c r="O140" s="33"/>
      <c r="Q140" s="33"/>
      <c r="R140" s="33"/>
      <c r="T140" s="33"/>
      <c r="U140" s="33"/>
      <c r="W140" s="33"/>
      <c r="X140" s="33"/>
      <c r="Z140" s="33"/>
      <c r="AA140" s="33"/>
      <c r="AC140" s="33"/>
      <c r="AD140" s="33"/>
    </row>
    <row r="141" spans="1:30" x14ac:dyDescent="0.35">
      <c r="A141" s="29" t="s">
        <v>607</v>
      </c>
      <c r="B141" s="29" t="s">
        <v>608</v>
      </c>
      <c r="C141" s="48">
        <v>8528</v>
      </c>
      <c r="D141" s="48">
        <v>3773</v>
      </c>
      <c r="E141" s="49">
        <f>uptake_in_those_aged_70_by_la13[[#This Row],[Number of adults turning 66 vaccinated with dose 1]]/uptake_in_those_aged_70_by_la13[[#This Row],[Number of adults turning 66 ]]*100</f>
        <v>44.242495309568483</v>
      </c>
      <c r="F141" s="48">
        <v>1977</v>
      </c>
      <c r="G141" s="49">
        <f>uptake_in_those_aged_70_by_la13[[#This Row],[Number of adults turning 66 vaccinated with dose 2]]/uptake_in_those_aged_70_by_la13[[#This Row],[Number of adults turning 66 ]]*100</f>
        <v>23.182457786116323</v>
      </c>
      <c r="H141" s="33"/>
      <c r="I141" s="33"/>
      <c r="K141" s="33"/>
      <c r="L141" s="33"/>
      <c r="N141" s="33"/>
      <c r="O141" s="33"/>
      <c r="Q141" s="33"/>
      <c r="R141" s="33"/>
      <c r="T141" s="33"/>
      <c r="U141" s="33"/>
      <c r="W141" s="33"/>
      <c r="X141" s="33"/>
      <c r="Z141" s="33"/>
      <c r="AA141" s="33"/>
      <c r="AC141" s="33"/>
      <c r="AD141" s="33"/>
    </row>
    <row r="142" spans="1:30" x14ac:dyDescent="0.35">
      <c r="A142" s="29" t="s">
        <v>609</v>
      </c>
      <c r="B142" s="29" t="s">
        <v>610</v>
      </c>
      <c r="C142" s="48">
        <v>17670</v>
      </c>
      <c r="D142" s="48">
        <v>7553</v>
      </c>
      <c r="E142" s="49">
        <f>uptake_in_those_aged_70_by_la13[[#This Row],[Number of adults turning 66 vaccinated with dose 1]]/uptake_in_those_aged_70_by_la13[[#This Row],[Number of adults turning 66 ]]*100</f>
        <v>42.744765138653086</v>
      </c>
      <c r="F142" s="48">
        <v>4304</v>
      </c>
      <c r="G142" s="49">
        <f>uptake_in_those_aged_70_by_la13[[#This Row],[Number of adults turning 66 vaccinated with dose 2]]/uptake_in_those_aged_70_by_la13[[#This Row],[Number of adults turning 66 ]]*100</f>
        <v>24.357668364459535</v>
      </c>
      <c r="H142" s="33"/>
      <c r="I142" s="33"/>
      <c r="K142" s="33"/>
      <c r="L142" s="33"/>
      <c r="N142" s="33"/>
      <c r="O142" s="33"/>
      <c r="Q142" s="33"/>
      <c r="R142" s="33"/>
      <c r="T142" s="33"/>
      <c r="U142" s="33"/>
      <c r="W142" s="33"/>
      <c r="X142" s="33"/>
      <c r="Z142" s="33"/>
      <c r="AA142" s="33"/>
      <c r="AC142" s="33"/>
      <c r="AD142" s="33"/>
    </row>
    <row r="143" spans="1:30" x14ac:dyDescent="0.35">
      <c r="A143" s="29" t="s">
        <v>611</v>
      </c>
      <c r="B143" s="29" t="s">
        <v>612</v>
      </c>
      <c r="C143" s="48">
        <v>13397</v>
      </c>
      <c r="D143" s="48">
        <v>5324</v>
      </c>
      <c r="E143" s="49">
        <f>uptake_in_those_aged_70_by_la13[[#This Row],[Number of adults turning 66 vaccinated with dose 1]]/uptake_in_those_aged_70_by_la13[[#This Row],[Number of adults turning 66 ]]*100</f>
        <v>39.740240352317684</v>
      </c>
      <c r="F143" s="48">
        <v>2984</v>
      </c>
      <c r="G143" s="49">
        <f>uptake_in_those_aged_70_by_la13[[#This Row],[Number of adults turning 66 vaccinated with dose 2]]/uptake_in_those_aged_70_by_la13[[#This Row],[Number of adults turning 66 ]]*100</f>
        <v>22.273643352989474</v>
      </c>
      <c r="H143" s="33"/>
      <c r="I143" s="33"/>
      <c r="K143" s="33"/>
      <c r="L143" s="33"/>
      <c r="N143" s="33"/>
      <c r="O143" s="33"/>
      <c r="Q143" s="33"/>
      <c r="R143" s="33"/>
      <c r="T143" s="33"/>
      <c r="U143" s="33"/>
      <c r="W143" s="33"/>
      <c r="X143" s="33"/>
      <c r="Z143" s="33"/>
      <c r="AA143" s="33"/>
      <c r="AC143" s="33"/>
      <c r="AD143" s="33"/>
    </row>
    <row r="144" spans="1:30" x14ac:dyDescent="0.35">
      <c r="A144" s="29" t="s">
        <v>613</v>
      </c>
      <c r="B144" s="29" t="s">
        <v>614</v>
      </c>
      <c r="C144" s="48">
        <v>19320</v>
      </c>
      <c r="D144" s="48">
        <v>8108</v>
      </c>
      <c r="E144" s="49">
        <f>uptake_in_those_aged_70_by_la13[[#This Row],[Number of adults turning 66 vaccinated with dose 1]]/uptake_in_those_aged_70_by_la13[[#This Row],[Number of adults turning 66 ]]*100</f>
        <v>41.966873706004144</v>
      </c>
      <c r="F144" s="48">
        <v>4526</v>
      </c>
      <c r="G144" s="49">
        <f>uptake_in_those_aged_70_by_la13[[#This Row],[Number of adults turning 66 vaccinated with dose 2]]/uptake_in_those_aged_70_by_la13[[#This Row],[Number of adults turning 66 ]]*100</f>
        <v>23.426501035196686</v>
      </c>
      <c r="H144" s="33"/>
      <c r="I144" s="33"/>
      <c r="K144" s="33"/>
      <c r="L144" s="33"/>
      <c r="N144" s="33"/>
      <c r="O144" s="33"/>
      <c r="Q144" s="33"/>
      <c r="R144" s="33"/>
      <c r="T144" s="33"/>
      <c r="U144" s="33"/>
      <c r="W144" s="33"/>
      <c r="X144" s="33"/>
      <c r="Z144" s="33"/>
      <c r="AA144" s="33"/>
      <c r="AC144" s="33"/>
      <c r="AD144" s="33"/>
    </row>
    <row r="145" spans="1:30" x14ac:dyDescent="0.35">
      <c r="A145" s="29" t="s">
        <v>615</v>
      </c>
      <c r="B145" s="29" t="s">
        <v>616</v>
      </c>
      <c r="C145" s="48">
        <v>15202</v>
      </c>
      <c r="D145" s="48">
        <v>5401</v>
      </c>
      <c r="E145" s="49">
        <f>uptake_in_those_aged_70_by_la13[[#This Row],[Number of adults turning 66 vaccinated with dose 1]]/uptake_in_those_aged_70_by_la13[[#This Row],[Number of adults turning 66 ]]*100</f>
        <v>35.528219971056444</v>
      </c>
      <c r="F145" s="48">
        <v>3246</v>
      </c>
      <c r="G145" s="49">
        <f>uptake_in_those_aged_70_by_la13[[#This Row],[Number of adults turning 66 vaccinated with dose 2]]/uptake_in_those_aged_70_by_la13[[#This Row],[Number of adults turning 66 ]]*100</f>
        <v>21.352453624523086</v>
      </c>
      <c r="H145" s="33"/>
      <c r="I145" s="33"/>
      <c r="K145" s="33"/>
      <c r="L145" s="33"/>
      <c r="N145" s="33"/>
      <c r="O145" s="33"/>
      <c r="Q145" s="33"/>
      <c r="R145" s="33"/>
      <c r="T145" s="33"/>
      <c r="U145" s="33"/>
      <c r="W145" s="33"/>
      <c r="X145" s="33"/>
      <c r="Z145" s="33"/>
      <c r="AA145" s="33"/>
      <c r="AC145" s="33"/>
      <c r="AD145" s="33"/>
    </row>
    <row r="146" spans="1:30" x14ac:dyDescent="0.35">
      <c r="A146" s="29" t="s">
        <v>617</v>
      </c>
      <c r="B146" s="29" t="s">
        <v>618</v>
      </c>
      <c r="C146" s="48">
        <v>8883</v>
      </c>
      <c r="D146" s="48">
        <v>3439</v>
      </c>
      <c r="E146" s="49">
        <f>uptake_in_those_aged_70_by_la13[[#This Row],[Number of adults turning 66 vaccinated with dose 1]]/uptake_in_those_aged_70_by_la13[[#This Row],[Number of adults turning 66 ]]*100</f>
        <v>38.714398288866377</v>
      </c>
      <c r="F146" s="48">
        <v>1651</v>
      </c>
      <c r="G146" s="49">
        <f>uptake_in_those_aged_70_by_la13[[#This Row],[Number of adults turning 66 vaccinated with dose 2]]/uptake_in_those_aged_70_by_la13[[#This Row],[Number of adults turning 66 ]]*100</f>
        <v>18.58606326691433</v>
      </c>
      <c r="H146" s="33"/>
      <c r="I146" s="33"/>
      <c r="K146" s="33"/>
      <c r="L146" s="33"/>
      <c r="N146" s="33"/>
      <c r="O146" s="33"/>
      <c r="Q146" s="33"/>
      <c r="R146" s="33"/>
      <c r="T146" s="33"/>
      <c r="U146" s="33"/>
      <c r="W146" s="33"/>
      <c r="X146" s="33"/>
      <c r="Z146" s="33"/>
      <c r="AA146" s="33"/>
      <c r="AC146" s="33"/>
      <c r="AD146" s="33"/>
    </row>
    <row r="147" spans="1:30" x14ac:dyDescent="0.35">
      <c r="A147" s="29" t="s">
        <v>619</v>
      </c>
      <c r="B147" s="29" t="s">
        <v>275</v>
      </c>
      <c r="C147" s="48">
        <v>10540</v>
      </c>
      <c r="D147" s="48">
        <v>4284</v>
      </c>
      <c r="E147" s="49">
        <f>uptake_in_those_aged_70_by_la13[[#This Row],[Number of adults turning 66 vaccinated with dose 1]]/uptake_in_those_aged_70_by_la13[[#This Row],[Number of adults turning 66 ]]*100</f>
        <v>40.645161290322577</v>
      </c>
      <c r="F147" s="48">
        <v>2245</v>
      </c>
      <c r="G147" s="49">
        <f>uptake_in_those_aged_70_by_la13[[#This Row],[Number of adults turning 66 vaccinated with dose 2]]/uptake_in_those_aged_70_by_la13[[#This Row],[Number of adults turning 66 ]]*100</f>
        <v>21.299810246679318</v>
      </c>
      <c r="H147" s="33"/>
      <c r="I147" s="33"/>
      <c r="K147" s="33"/>
      <c r="L147" s="33"/>
      <c r="N147" s="33"/>
      <c r="O147" s="33"/>
      <c r="Q147" s="33"/>
      <c r="R147" s="33"/>
      <c r="T147" s="33"/>
      <c r="U147" s="33"/>
      <c r="W147" s="33"/>
      <c r="X147" s="33"/>
      <c r="Z147" s="33"/>
      <c r="AA147" s="33"/>
      <c r="AC147" s="33"/>
      <c r="AD147" s="33"/>
    </row>
    <row r="148" spans="1:30" x14ac:dyDescent="0.35">
      <c r="A148" s="29" t="s">
        <v>620</v>
      </c>
      <c r="B148" s="29" t="s">
        <v>621</v>
      </c>
      <c r="C148" s="48">
        <v>12105</v>
      </c>
      <c r="D148" s="48">
        <v>5041</v>
      </c>
      <c r="E148" s="49">
        <f>uptake_in_those_aged_70_by_la13[[#This Row],[Number of adults turning 66 vaccinated with dose 1]]/uptake_in_those_aged_70_by_la13[[#This Row],[Number of adults turning 66 ]]*100</f>
        <v>41.643948781495247</v>
      </c>
      <c r="F148" s="48">
        <v>2730</v>
      </c>
      <c r="G148" s="49">
        <f>uptake_in_those_aged_70_by_la13[[#This Row],[Number of adults turning 66 vaccinated with dose 2]]/uptake_in_those_aged_70_by_la13[[#This Row],[Number of adults turning 66 ]]*100</f>
        <v>22.552664188351919</v>
      </c>
      <c r="H148" s="33"/>
      <c r="I148" s="33"/>
      <c r="K148" s="33"/>
      <c r="L148" s="33"/>
      <c r="N148" s="33"/>
      <c r="O148" s="33"/>
      <c r="Q148" s="33"/>
      <c r="R148" s="33"/>
      <c r="T148" s="33"/>
      <c r="U148" s="33"/>
      <c r="W148" s="33"/>
      <c r="X148" s="33"/>
      <c r="Z148" s="33"/>
      <c r="AA148" s="33"/>
      <c r="AC148" s="33"/>
      <c r="AD148" s="33"/>
    </row>
    <row r="149" spans="1:30" x14ac:dyDescent="0.35">
      <c r="A149" s="29" t="s">
        <v>622</v>
      </c>
      <c r="B149" s="29" t="s">
        <v>623</v>
      </c>
      <c r="C149" s="48">
        <v>10444</v>
      </c>
      <c r="D149" s="48">
        <v>3908</v>
      </c>
      <c r="E149" s="49">
        <f>uptake_in_those_aged_70_by_la13[[#This Row],[Number of adults turning 66 vaccinated with dose 1]]/uptake_in_those_aged_70_by_la13[[#This Row],[Number of adults turning 66 ]]*100</f>
        <v>37.418613558023743</v>
      </c>
      <c r="F149" s="48">
        <v>2026</v>
      </c>
      <c r="G149" s="49">
        <f>uptake_in_those_aged_70_by_la13[[#This Row],[Number of adults turning 66 vaccinated with dose 2]]/uptake_in_those_aged_70_by_la13[[#This Row],[Number of adults turning 66 ]]*100</f>
        <v>19.398697816928379</v>
      </c>
      <c r="H149" s="33"/>
      <c r="I149" s="33"/>
      <c r="K149" s="33"/>
      <c r="L149" s="33"/>
      <c r="N149" s="33"/>
      <c r="O149" s="33"/>
      <c r="Q149" s="33"/>
      <c r="R149" s="33"/>
      <c r="T149" s="33"/>
      <c r="U149" s="33"/>
      <c r="W149" s="33"/>
      <c r="X149" s="33"/>
      <c r="Z149" s="33"/>
      <c r="AA149" s="33"/>
      <c r="AC149" s="33"/>
      <c r="AD149" s="33"/>
    </row>
    <row r="150" spans="1:30" x14ac:dyDescent="0.35">
      <c r="A150" s="29" t="s">
        <v>624</v>
      </c>
      <c r="B150" s="29" t="s">
        <v>625</v>
      </c>
      <c r="C150" s="48">
        <v>7802</v>
      </c>
      <c r="D150" s="48">
        <v>3438</v>
      </c>
      <c r="E150" s="49">
        <f>uptake_in_those_aged_70_by_la13[[#This Row],[Number of adults turning 66 vaccinated with dose 1]]/uptake_in_those_aged_70_by_la13[[#This Row],[Number of adults turning 66 ]]*100</f>
        <v>44.065624198923352</v>
      </c>
      <c r="F150" s="48">
        <v>2050</v>
      </c>
      <c r="G150" s="49">
        <f>uptake_in_those_aged_70_by_la13[[#This Row],[Number of adults turning 66 vaccinated with dose 2]]/uptake_in_those_aged_70_by_la13[[#This Row],[Number of adults turning 66 ]]*100</f>
        <v>26.275314022045631</v>
      </c>
      <c r="H150" s="33"/>
      <c r="I150" s="33"/>
      <c r="K150" s="33"/>
      <c r="L150" s="33"/>
      <c r="N150" s="33"/>
      <c r="O150" s="33"/>
      <c r="Q150" s="33"/>
      <c r="R150" s="33"/>
      <c r="T150" s="33"/>
      <c r="U150" s="33"/>
      <c r="W150" s="33"/>
      <c r="X150" s="33"/>
      <c r="Z150" s="33"/>
      <c r="AA150" s="33"/>
      <c r="AC150" s="33"/>
      <c r="AD150" s="33"/>
    </row>
    <row r="151" spans="1:30" x14ac:dyDescent="0.35">
      <c r="A151" s="29" t="s">
        <v>626</v>
      </c>
      <c r="B151" s="29" t="s">
        <v>627</v>
      </c>
      <c r="C151" s="48">
        <v>10713</v>
      </c>
      <c r="D151" s="48">
        <v>4223</v>
      </c>
      <c r="E151" s="49">
        <f>uptake_in_those_aged_70_by_la13[[#This Row],[Number of adults turning 66 vaccinated with dose 1]]/uptake_in_those_aged_70_by_la13[[#This Row],[Number of adults turning 66 ]]*100</f>
        <v>39.419396994305984</v>
      </c>
      <c r="F151" s="48">
        <v>2396</v>
      </c>
      <c r="G151" s="49">
        <f>uptake_in_those_aged_70_by_la13[[#This Row],[Number of adults turning 66 vaccinated with dose 2]]/uptake_in_those_aged_70_by_la13[[#This Row],[Number of adults turning 66 ]]*100</f>
        <v>22.365350508727712</v>
      </c>
      <c r="H151" s="33"/>
      <c r="I151" s="33"/>
      <c r="K151" s="33"/>
      <c r="L151" s="33"/>
      <c r="N151" s="33"/>
      <c r="O151" s="33"/>
      <c r="Q151" s="33"/>
      <c r="R151" s="33"/>
      <c r="T151" s="33"/>
      <c r="U151" s="33"/>
      <c r="W151" s="33"/>
      <c r="X151" s="33"/>
      <c r="Z151" s="33"/>
      <c r="AA151" s="33"/>
      <c r="AC151" s="33"/>
      <c r="AD151" s="33"/>
    </row>
    <row r="152" spans="1:30" x14ac:dyDescent="0.35">
      <c r="A152" s="29" t="s">
        <v>628</v>
      </c>
      <c r="B152" s="29" t="s">
        <v>629</v>
      </c>
      <c r="C152" s="48">
        <v>10528</v>
      </c>
      <c r="D152" s="48">
        <v>5132</v>
      </c>
      <c r="E152" s="49">
        <f>uptake_in_those_aged_70_by_la13[[#This Row],[Number of adults turning 66 vaccinated with dose 1]]/uptake_in_those_aged_70_by_la13[[#This Row],[Number of adults turning 66 ]]*100</f>
        <v>48.746200607902736</v>
      </c>
      <c r="F152" s="48">
        <v>3173</v>
      </c>
      <c r="G152" s="49">
        <f>uptake_in_those_aged_70_by_la13[[#This Row],[Number of adults turning 66 vaccinated with dose 2]]/uptake_in_those_aged_70_by_la13[[#This Row],[Number of adults turning 66 ]]*100</f>
        <v>30.138677811550153</v>
      </c>
      <c r="H152" s="33"/>
      <c r="I152" s="33"/>
      <c r="K152" s="33"/>
      <c r="L152" s="33"/>
      <c r="N152" s="33"/>
      <c r="O152" s="33"/>
      <c r="Q152" s="33"/>
      <c r="R152" s="33"/>
      <c r="T152" s="33"/>
      <c r="U152" s="33"/>
      <c r="W152" s="33"/>
      <c r="X152" s="33"/>
      <c r="Z152" s="33"/>
      <c r="AA152" s="33"/>
      <c r="AC152" s="33"/>
      <c r="AD152" s="33"/>
    </row>
    <row r="153" spans="1:30" x14ac:dyDescent="0.35">
      <c r="A153" s="29" t="s">
        <v>630</v>
      </c>
      <c r="B153" s="29" t="s">
        <v>631</v>
      </c>
      <c r="C153" s="48">
        <v>13861</v>
      </c>
      <c r="D153" s="48">
        <v>5495</v>
      </c>
      <c r="E153" s="49">
        <f>uptake_in_those_aged_70_by_la13[[#This Row],[Number of adults turning 66 vaccinated with dose 1]]/uptake_in_those_aged_70_by_la13[[#This Row],[Number of adults turning 66 ]]*100</f>
        <v>39.643604357549961</v>
      </c>
      <c r="F153" s="48">
        <v>3161</v>
      </c>
      <c r="G153" s="49">
        <f>uptake_in_those_aged_70_by_la13[[#This Row],[Number of adults turning 66 vaccinated with dose 2]]/uptake_in_those_aged_70_by_la13[[#This Row],[Number of adults turning 66 ]]*100</f>
        <v>22.804992424788974</v>
      </c>
      <c r="H153" s="33"/>
      <c r="I153" s="33"/>
      <c r="K153" s="33"/>
      <c r="L153" s="33"/>
      <c r="N153" s="33"/>
      <c r="O153" s="33"/>
      <c r="Q153" s="33"/>
      <c r="R153" s="33"/>
      <c r="T153" s="33"/>
      <c r="U153" s="33"/>
      <c r="W153" s="33"/>
      <c r="X153" s="33"/>
      <c r="Z153" s="33"/>
      <c r="AA153" s="33"/>
      <c r="AC153" s="33"/>
      <c r="AD153" s="33"/>
    </row>
    <row r="154" spans="1:30" x14ac:dyDescent="0.35">
      <c r="A154" s="29" t="s">
        <v>632</v>
      </c>
      <c r="B154" s="29" t="s">
        <v>633</v>
      </c>
      <c r="C154" s="48">
        <v>7241</v>
      </c>
      <c r="D154" s="48">
        <v>3157</v>
      </c>
      <c r="E154" s="49">
        <f>uptake_in_those_aged_70_by_la13[[#This Row],[Number of adults turning 66 vaccinated with dose 1]]/uptake_in_those_aged_70_by_la13[[#This Row],[Number of adults turning 66 ]]*100</f>
        <v>43.598950421212542</v>
      </c>
      <c r="F154" s="48">
        <v>1827</v>
      </c>
      <c r="G154" s="49">
        <f>uptake_in_those_aged_70_by_la13[[#This Row],[Number of adults turning 66 vaccinated with dose 2]]/uptake_in_those_aged_70_by_la13[[#This Row],[Number of adults turning 66 ]]*100</f>
        <v>25.231321640657367</v>
      </c>
      <c r="H154" s="33"/>
      <c r="I154" s="33"/>
      <c r="K154" s="33"/>
      <c r="L154" s="33"/>
      <c r="N154" s="33"/>
      <c r="O154" s="33"/>
      <c r="Q154" s="33"/>
      <c r="R154" s="33"/>
      <c r="T154" s="33"/>
      <c r="U154" s="33"/>
      <c r="W154" s="33"/>
      <c r="X154" s="33"/>
      <c r="Z154" s="33"/>
      <c r="AA154" s="33"/>
      <c r="AC154" s="33"/>
      <c r="AD154" s="33"/>
    </row>
    <row r="155" spans="1:30" x14ac:dyDescent="0.35">
      <c r="A155" s="29" t="s">
        <v>634</v>
      </c>
      <c r="B155" s="29" t="s">
        <v>635</v>
      </c>
      <c r="C155" s="48">
        <v>11440</v>
      </c>
      <c r="D155" s="48">
        <v>4907</v>
      </c>
      <c r="E155" s="49">
        <f>uptake_in_those_aged_70_by_la13[[#This Row],[Number of adults turning 66 vaccinated with dose 1]]/uptake_in_those_aged_70_by_la13[[#This Row],[Number of adults turning 66 ]]*100</f>
        <v>42.893356643356647</v>
      </c>
      <c r="F155" s="48">
        <v>2679</v>
      </c>
      <c r="G155" s="49">
        <f>uptake_in_those_aged_70_by_la13[[#This Row],[Number of adults turning 66 vaccinated with dose 2]]/uptake_in_those_aged_70_by_la13[[#This Row],[Number of adults turning 66 ]]*100</f>
        <v>23.417832167832167</v>
      </c>
      <c r="H155" s="33"/>
      <c r="I155" s="33"/>
      <c r="K155" s="33"/>
      <c r="L155" s="33"/>
      <c r="N155" s="33"/>
      <c r="O155" s="33"/>
      <c r="Q155" s="33"/>
      <c r="R155" s="33"/>
      <c r="T155" s="33"/>
      <c r="U155" s="33"/>
      <c r="W155" s="33"/>
      <c r="X155" s="33"/>
      <c r="Z155" s="33"/>
      <c r="AA155" s="33"/>
      <c r="AC155" s="33"/>
      <c r="AD155" s="33"/>
    </row>
    <row r="156" spans="1:30" x14ac:dyDescent="0.35">
      <c r="A156" s="29" t="s">
        <v>636</v>
      </c>
      <c r="B156" s="29" t="s">
        <v>637</v>
      </c>
      <c r="C156" s="48">
        <v>7913</v>
      </c>
      <c r="D156" s="48">
        <v>3322</v>
      </c>
      <c r="E156" s="49">
        <f>uptake_in_those_aged_70_by_la13[[#This Row],[Number of adults turning 66 vaccinated with dose 1]]/uptake_in_those_aged_70_by_la13[[#This Row],[Number of adults turning 66 ]]*100</f>
        <v>41.981549349172248</v>
      </c>
      <c r="F156" s="48">
        <v>2174</v>
      </c>
      <c r="G156" s="49">
        <f>uptake_in_those_aged_70_by_la13[[#This Row],[Number of adults turning 66 vaccinated with dose 2]]/uptake_in_those_aged_70_by_la13[[#This Row],[Number of adults turning 66 ]]*100</f>
        <v>27.473777328446857</v>
      </c>
      <c r="H156" s="33"/>
      <c r="I156" s="33"/>
      <c r="K156" s="33"/>
      <c r="L156" s="33"/>
      <c r="N156" s="33"/>
      <c r="O156" s="33"/>
      <c r="Q156" s="33"/>
      <c r="R156" s="33"/>
      <c r="T156" s="33"/>
      <c r="U156" s="33"/>
      <c r="W156" s="33"/>
      <c r="X156" s="33"/>
      <c r="Z156" s="33"/>
      <c r="AA156" s="33"/>
      <c r="AC156" s="33"/>
      <c r="AD156" s="33"/>
    </row>
    <row r="157" spans="1:30" x14ac:dyDescent="0.35">
      <c r="A157" s="23" t="s">
        <v>250</v>
      </c>
      <c r="B157" s="23" t="s">
        <v>250</v>
      </c>
      <c r="C157" s="50">
        <f>SUM(C6:C156)</f>
        <v>666260</v>
      </c>
      <c r="D157" s="50">
        <f>SUM(D6:D156)</f>
        <v>242976</v>
      </c>
      <c r="E157" s="51">
        <f>uptake_in_those_aged_70_by_la13[[#This Row],[Number of adults turning 66 vaccinated with dose 1]]/uptake_in_those_aged_70_by_la13[[#This Row],[Number of adults turning 66 ]]*100</f>
        <v>36.468645873983128</v>
      </c>
      <c r="F157" s="50">
        <f>SUM(F6:F156)</f>
        <v>129632</v>
      </c>
      <c r="G157" s="51">
        <f>uptake_in_those_aged_70_by_la13[[#This Row],[Number of adults turning 66 vaccinated with dose 2]]/uptake_in_those_aged_70_by_la13[[#This Row],[Number of adults turning 66 ]]*100</f>
        <v>19.456668567826373</v>
      </c>
      <c r="H157" s="33"/>
      <c r="I157" s="33"/>
      <c r="K157" s="33"/>
      <c r="L157" s="33"/>
      <c r="N157" s="33"/>
      <c r="O157" s="33"/>
      <c r="Q157" s="33"/>
      <c r="R157" s="33"/>
      <c r="T157" s="33"/>
      <c r="U157" s="33"/>
      <c r="W157" s="33"/>
      <c r="X157" s="33"/>
      <c r="Z157" s="33"/>
      <c r="AA157" s="33"/>
      <c r="AC157" s="33"/>
      <c r="AD157" s="33"/>
    </row>
  </sheetData>
  <phoneticPr fontId="8" type="noConversion"/>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3CF6A-5016-4C2D-B4F8-4D6B38B504C5}">
  <dimension ref="A1:AE113"/>
  <sheetViews>
    <sheetView zoomScale="80" zoomScaleNormal="80" workbookViewId="0"/>
  </sheetViews>
  <sheetFormatPr defaultColWidth="11.23046875" defaultRowHeight="15.5" x14ac:dyDescent="0.35"/>
  <cols>
    <col min="1" max="1" width="25.4609375" style="29" customWidth="1"/>
    <col min="2" max="2" width="52.765625" style="29" customWidth="1"/>
    <col min="3" max="3" width="49" style="39" bestFit="1" customWidth="1"/>
    <col min="4" max="4" width="53.23046875" style="39" bestFit="1" customWidth="1"/>
    <col min="5" max="5" width="46.23046875" style="39" bestFit="1" customWidth="1"/>
    <col min="6" max="6" width="49.3046875" style="39" bestFit="1" customWidth="1"/>
    <col min="7" max="7" width="53.69140625" style="39" bestFit="1" customWidth="1"/>
    <col min="8" max="8" width="46.53515625" style="29" bestFit="1" customWidth="1"/>
    <col min="9" max="9" width="11.23046875" style="29" customWidth="1"/>
    <col min="10" max="16384" width="11.23046875" style="29"/>
  </cols>
  <sheetData>
    <row r="1" spans="1:31" ht="20" x14ac:dyDescent="0.35">
      <c r="A1" s="27" t="s">
        <v>691</v>
      </c>
      <c r="B1" s="28"/>
      <c r="C1" s="38"/>
      <c r="D1" s="38"/>
      <c r="E1" s="38"/>
    </row>
    <row r="2" spans="1:31" ht="18" x14ac:dyDescent="0.35">
      <c r="A2" s="30" t="s">
        <v>663</v>
      </c>
      <c r="B2" s="31"/>
      <c r="C2" s="47"/>
      <c r="D2" s="47"/>
      <c r="E2" s="47"/>
    </row>
    <row r="3" spans="1:31" x14ac:dyDescent="0.35">
      <c r="A3" s="29" t="s">
        <v>33</v>
      </c>
    </row>
    <row r="5" spans="1:31" x14ac:dyDescent="0.35">
      <c r="A5" s="23" t="s">
        <v>639</v>
      </c>
      <c r="B5" s="23" t="s">
        <v>640</v>
      </c>
      <c r="C5" s="21" t="s">
        <v>664</v>
      </c>
      <c r="D5" s="21" t="s">
        <v>665</v>
      </c>
      <c r="E5" s="21" t="s">
        <v>666</v>
      </c>
      <c r="F5" s="22" t="s">
        <v>667</v>
      </c>
      <c r="G5" s="21" t="s">
        <v>668</v>
      </c>
      <c r="H5" s="23"/>
      <c r="I5" s="23"/>
      <c r="J5" s="23"/>
      <c r="K5" s="23"/>
      <c r="L5" s="23"/>
      <c r="M5" s="23"/>
      <c r="N5" s="23"/>
    </row>
    <row r="6" spans="1:31" x14ac:dyDescent="0.35">
      <c r="A6" s="29" t="s">
        <v>641</v>
      </c>
      <c r="B6" s="29" t="s">
        <v>642</v>
      </c>
      <c r="C6" s="48">
        <v>84999</v>
      </c>
      <c r="D6" s="48">
        <v>22371</v>
      </c>
      <c r="E6" s="49">
        <f>uptake_in_those_aged_70_by_ccg1110111415[[#This Row],[Number of adults turning 66 vaccinated with dose 1]]/uptake_in_those_aged_70_by_ccg1110111415[[#This Row],[Number of adults turning 66 ]]*100</f>
        <v>26.319133166272547</v>
      </c>
      <c r="F6" s="48">
        <v>10524</v>
      </c>
      <c r="G6" s="49">
        <f>uptake_in_those_aged_70_by_ccg1110111415[[#This Row],[Number of adults turning 66 vaccinated with dose 2]]/uptake_in_those_aged_70_by_ccg1110111415[[#This Row],[Number of adults turning 66 ]]*100</f>
        <v>12.381322133201566</v>
      </c>
      <c r="H6" s="32"/>
      <c r="I6" s="33"/>
      <c r="J6" s="33"/>
      <c r="L6" s="33"/>
      <c r="M6" s="33"/>
      <c r="O6" s="33"/>
      <c r="P6" s="33"/>
      <c r="R6" s="33"/>
      <c r="S6" s="33"/>
      <c r="U6" s="33"/>
      <c r="V6" s="33"/>
      <c r="X6" s="33"/>
      <c r="Y6" s="33"/>
      <c r="AA6" s="33"/>
      <c r="AB6" s="33"/>
      <c r="AD6" s="33"/>
      <c r="AE6" s="33"/>
    </row>
    <row r="7" spans="1:31" x14ac:dyDescent="0.35">
      <c r="A7" s="29" t="s">
        <v>643</v>
      </c>
      <c r="B7" s="29" t="s">
        <v>644</v>
      </c>
      <c r="C7" s="48">
        <v>74842</v>
      </c>
      <c r="D7" s="48">
        <v>31130</v>
      </c>
      <c r="E7" s="49">
        <f>uptake_in_those_aged_70_by_ccg1110111415[[#This Row],[Number of adults turning 66 vaccinated with dose 1]]/uptake_in_those_aged_70_by_ccg1110111415[[#This Row],[Number of adults turning 66 ]]*100</f>
        <v>41.594291975094201</v>
      </c>
      <c r="F7" s="48">
        <v>17194</v>
      </c>
      <c r="G7" s="49">
        <f>uptake_in_those_aged_70_by_ccg1110111415[[#This Row],[Number of adults turning 66 vaccinated with dose 2]]/uptake_in_those_aged_70_by_ccg1110111415[[#This Row],[Number of adults turning 66 ]]*100</f>
        <v>22.973731327329574</v>
      </c>
      <c r="H7" s="32"/>
      <c r="I7" s="33"/>
      <c r="J7" s="33"/>
      <c r="L7" s="33"/>
      <c r="M7" s="33"/>
      <c r="O7" s="33"/>
      <c r="P7" s="33"/>
      <c r="R7" s="33"/>
      <c r="S7" s="33"/>
      <c r="U7" s="33"/>
      <c r="V7" s="33"/>
      <c r="X7" s="33"/>
      <c r="Y7" s="33"/>
      <c r="AA7" s="33"/>
      <c r="AB7" s="33"/>
      <c r="AD7" s="33"/>
      <c r="AE7" s="33"/>
    </row>
    <row r="8" spans="1:31" x14ac:dyDescent="0.35">
      <c r="A8" s="29" t="s">
        <v>645</v>
      </c>
      <c r="B8" s="29" t="s">
        <v>646</v>
      </c>
      <c r="C8" s="48">
        <v>107401</v>
      </c>
      <c r="D8" s="48">
        <v>43524</v>
      </c>
      <c r="E8" s="49">
        <f>uptake_in_those_aged_70_by_ccg1110111415[[#This Row],[Number of adults turning 66 vaccinated with dose 1]]/uptake_in_those_aged_70_by_ccg1110111415[[#This Row],[Number of adults turning 66 ]]*100</f>
        <v>40.52476233927058</v>
      </c>
      <c r="F8" s="48">
        <v>24506</v>
      </c>
      <c r="G8" s="49">
        <f>uptake_in_those_aged_70_by_ccg1110111415[[#This Row],[Number of adults turning 66 vaccinated with dose 2]]/uptake_in_those_aged_70_by_ccg1110111415[[#This Row],[Number of adults turning 66 ]]*100</f>
        <v>22.817292203983204</v>
      </c>
      <c r="H8" s="32"/>
      <c r="I8" s="33"/>
      <c r="J8" s="33"/>
      <c r="L8" s="33"/>
      <c r="M8" s="33"/>
      <c r="O8" s="33"/>
      <c r="P8" s="33"/>
      <c r="R8" s="33"/>
      <c r="S8" s="33"/>
      <c r="U8" s="33"/>
      <c r="V8" s="33"/>
      <c r="X8" s="33"/>
      <c r="Y8" s="33"/>
      <c r="AA8" s="33"/>
      <c r="AB8" s="33"/>
      <c r="AD8" s="33"/>
      <c r="AE8" s="33"/>
    </row>
    <row r="9" spans="1:31" x14ac:dyDescent="0.35">
      <c r="A9" s="29" t="s">
        <v>647</v>
      </c>
      <c r="B9" s="29" t="s">
        <v>648</v>
      </c>
      <c r="C9" s="48">
        <v>128202</v>
      </c>
      <c r="D9" s="48">
        <v>46175</v>
      </c>
      <c r="E9" s="49">
        <f>uptake_in_those_aged_70_by_ccg1110111415[[#This Row],[Number of adults turning 66 vaccinated with dose 1]]/uptake_in_those_aged_70_by_ccg1110111415[[#This Row],[Number of adults turning 66 ]]*100</f>
        <v>36.017378824043305</v>
      </c>
      <c r="F9" s="48">
        <v>24479</v>
      </c>
      <c r="G9" s="49">
        <f>uptake_in_those_aged_70_by_ccg1110111415[[#This Row],[Number of adults turning 66 vaccinated with dose 2]]/uptake_in_those_aged_70_by_ccg1110111415[[#This Row],[Number of adults turning 66 ]]*100</f>
        <v>19.094085895695855</v>
      </c>
      <c r="H9" s="32"/>
      <c r="I9" s="33"/>
      <c r="J9" s="33"/>
      <c r="L9" s="33"/>
      <c r="M9" s="33"/>
      <c r="O9" s="33"/>
      <c r="P9" s="33"/>
      <c r="R9" s="33"/>
      <c r="S9" s="33"/>
      <c r="U9" s="33"/>
      <c r="V9" s="33"/>
      <c r="X9" s="33"/>
      <c r="Y9" s="33"/>
      <c r="AA9" s="33"/>
      <c r="AB9" s="33"/>
      <c r="AD9" s="33"/>
      <c r="AE9" s="33"/>
    </row>
    <row r="10" spans="1:31" x14ac:dyDescent="0.35">
      <c r="A10" s="29" t="s">
        <v>649</v>
      </c>
      <c r="B10" s="29" t="s">
        <v>650</v>
      </c>
      <c r="C10" s="48">
        <v>78333</v>
      </c>
      <c r="D10" s="48">
        <v>30685</v>
      </c>
      <c r="E10" s="49">
        <f>uptake_in_those_aged_70_by_ccg1110111415[[#This Row],[Number of adults turning 66 vaccinated with dose 1]]/uptake_in_those_aged_70_by_ccg1110111415[[#This Row],[Number of adults turning 66 ]]*100</f>
        <v>39.172507117051566</v>
      </c>
      <c r="F10" s="48">
        <v>16132</v>
      </c>
      <c r="G10" s="49">
        <f>uptake_in_those_aged_70_by_ccg1110111415[[#This Row],[Number of adults turning 66 vaccinated with dose 2]]/uptake_in_those_aged_70_by_ccg1110111415[[#This Row],[Number of adults turning 66 ]]*100</f>
        <v>20.594130187788036</v>
      </c>
      <c r="H10" s="32"/>
      <c r="I10" s="33"/>
      <c r="J10" s="33"/>
      <c r="L10" s="33"/>
      <c r="M10" s="33"/>
      <c r="O10" s="33"/>
      <c r="P10" s="33"/>
      <c r="R10" s="33"/>
      <c r="S10" s="33"/>
      <c r="U10" s="33"/>
      <c r="V10" s="33"/>
      <c r="X10" s="33"/>
      <c r="Y10" s="33"/>
      <c r="AA10" s="33"/>
      <c r="AB10" s="33"/>
      <c r="AD10" s="33"/>
      <c r="AE10" s="33"/>
    </row>
    <row r="11" spans="1:31" x14ac:dyDescent="0.35">
      <c r="A11" s="29" t="s">
        <v>651</v>
      </c>
      <c r="B11" s="29" t="s">
        <v>652</v>
      </c>
      <c r="C11" s="48">
        <v>85650</v>
      </c>
      <c r="D11" s="48">
        <v>28786</v>
      </c>
      <c r="E11" s="49">
        <f>uptake_in_those_aged_70_by_ccg1110111415[[#This Row],[Number of adults turning 66 vaccinated with dose 1]]/uptake_in_those_aged_70_by_ccg1110111415[[#This Row],[Number of adults turning 66 ]]*100</f>
        <v>33.60887332165791</v>
      </c>
      <c r="F11" s="48">
        <v>15888</v>
      </c>
      <c r="G11" s="49">
        <f>uptake_in_those_aged_70_by_ccg1110111415[[#This Row],[Number of adults turning 66 vaccinated with dose 2]]/uptake_in_those_aged_70_by_ccg1110111415[[#This Row],[Number of adults turning 66 ]]*100</f>
        <v>18.549912434325744</v>
      </c>
      <c r="H11" s="32"/>
      <c r="I11" s="33"/>
      <c r="J11" s="33"/>
      <c r="L11" s="33"/>
      <c r="M11" s="33"/>
      <c r="O11" s="33"/>
      <c r="P11" s="33"/>
      <c r="R11" s="33"/>
      <c r="S11" s="33"/>
      <c r="U11" s="33"/>
      <c r="V11" s="33"/>
      <c r="X11" s="33"/>
      <c r="Y11" s="33"/>
      <c r="AA11" s="33"/>
      <c r="AB11" s="33"/>
      <c r="AD11" s="33"/>
      <c r="AE11" s="33"/>
    </row>
    <row r="12" spans="1:31" x14ac:dyDescent="0.35">
      <c r="A12" s="29" t="s">
        <v>653</v>
      </c>
      <c r="B12" s="29" t="s">
        <v>654</v>
      </c>
      <c r="C12" s="48">
        <v>106833</v>
      </c>
      <c r="D12" s="48">
        <v>40305</v>
      </c>
      <c r="E12" s="49">
        <f>uptake_in_those_aged_70_by_ccg1110111415[[#This Row],[Number of adults turning 66 vaccinated with dose 1]]/uptake_in_those_aged_70_by_ccg1110111415[[#This Row],[Number of adults turning 66 ]]*100</f>
        <v>37.727106792844907</v>
      </c>
      <c r="F12" s="48">
        <v>20909</v>
      </c>
      <c r="G12" s="49">
        <f>uptake_in_those_aged_70_by_ccg1110111415[[#This Row],[Number of adults turning 66 vaccinated with dose 2]]/uptake_in_those_aged_70_by_ccg1110111415[[#This Row],[Number of adults turning 66 ]]*100</f>
        <v>19.571667930321155</v>
      </c>
      <c r="H12" s="32"/>
      <c r="I12" s="33"/>
      <c r="J12" s="33"/>
      <c r="L12" s="33"/>
      <c r="M12" s="33"/>
      <c r="O12" s="33"/>
      <c r="P12" s="33"/>
      <c r="R12" s="33"/>
      <c r="S12" s="33"/>
      <c r="U12" s="33"/>
      <c r="V12" s="33"/>
      <c r="X12" s="33"/>
      <c r="Y12" s="33"/>
      <c r="AA12" s="33"/>
      <c r="AB12" s="33"/>
      <c r="AD12" s="33"/>
      <c r="AE12" s="33"/>
    </row>
    <row r="13" spans="1:31" x14ac:dyDescent="0.35">
      <c r="B13" s="23" t="s">
        <v>655</v>
      </c>
      <c r="C13" s="50">
        <f>SUM(C6:C12)</f>
        <v>666260</v>
      </c>
      <c r="D13" s="50">
        <f>SUM(D6:D12)</f>
        <v>242976</v>
      </c>
      <c r="E13" s="51">
        <f>uptake_in_those_aged_70_by_ccg1110111415[[#This Row],[Number of adults turning 66 vaccinated with dose 1]]/uptake_in_those_aged_70_by_ccg1110111415[[#This Row],[Number of adults turning 66 ]]*100</f>
        <v>36.468645873983128</v>
      </c>
      <c r="F13" s="50">
        <f>SUM(F6:F12)</f>
        <v>129632</v>
      </c>
      <c r="G13" s="51">
        <f>uptake_in_those_aged_70_by_ccg1110111415[[#This Row],[Number of adults turning 66 vaccinated with dose 2]]/uptake_in_those_aged_70_by_ccg1110111415[[#This Row],[Number of adults turning 66 ]]*100</f>
        <v>19.456668567826373</v>
      </c>
      <c r="H13" s="32"/>
      <c r="I13" s="33"/>
      <c r="J13" s="33"/>
      <c r="L13" s="33"/>
      <c r="M13" s="33"/>
      <c r="O13" s="33"/>
      <c r="P13" s="33"/>
      <c r="R13" s="33"/>
      <c r="S13" s="33"/>
      <c r="U13" s="33"/>
      <c r="V13" s="33"/>
      <c r="X13" s="33"/>
      <c r="Y13" s="33"/>
      <c r="AA13" s="33"/>
      <c r="AB13" s="33"/>
      <c r="AD13" s="33"/>
      <c r="AE13" s="33"/>
    </row>
    <row r="14" spans="1:31" x14ac:dyDescent="0.35">
      <c r="E14" s="49"/>
      <c r="G14" s="49"/>
      <c r="H14" s="32"/>
      <c r="I14" s="33"/>
      <c r="J14" s="33"/>
      <c r="L14" s="33"/>
      <c r="M14" s="33"/>
      <c r="O14" s="33"/>
      <c r="P14" s="33"/>
      <c r="R14" s="33"/>
      <c r="S14" s="33"/>
      <c r="U14" s="33"/>
      <c r="V14" s="33"/>
      <c r="X14" s="33"/>
      <c r="Y14" s="33"/>
      <c r="AA14" s="33"/>
      <c r="AB14" s="33"/>
      <c r="AD14" s="33"/>
      <c r="AE14" s="33"/>
    </row>
    <row r="15" spans="1:31" x14ac:dyDescent="0.35">
      <c r="E15" s="49"/>
      <c r="G15" s="49"/>
      <c r="H15" s="32"/>
      <c r="I15" s="33"/>
      <c r="J15" s="33"/>
      <c r="L15" s="33"/>
      <c r="M15" s="33"/>
      <c r="O15" s="33"/>
      <c r="P15" s="33"/>
      <c r="R15" s="33"/>
      <c r="S15" s="33"/>
      <c r="U15" s="33"/>
      <c r="V15" s="33"/>
      <c r="X15" s="33"/>
      <c r="Y15" s="33"/>
      <c r="AA15" s="33"/>
      <c r="AB15" s="33"/>
      <c r="AD15" s="33"/>
      <c r="AE15" s="33"/>
    </row>
    <row r="16" spans="1:31" x14ac:dyDescent="0.35">
      <c r="E16" s="49"/>
      <c r="G16" s="49"/>
      <c r="H16" s="32"/>
      <c r="I16" s="33"/>
      <c r="J16" s="33"/>
      <c r="L16" s="33"/>
      <c r="M16" s="33"/>
      <c r="O16" s="33"/>
      <c r="P16" s="33"/>
      <c r="R16" s="33"/>
      <c r="S16" s="33"/>
      <c r="U16" s="33"/>
      <c r="V16" s="33"/>
      <c r="X16" s="33"/>
      <c r="Y16" s="33"/>
      <c r="AA16" s="33"/>
      <c r="AB16" s="33"/>
      <c r="AD16" s="33"/>
      <c r="AE16" s="33"/>
    </row>
    <row r="17" spans="5:31" x14ac:dyDescent="0.35">
      <c r="E17" s="49"/>
      <c r="G17" s="49"/>
      <c r="H17" s="32"/>
      <c r="I17" s="33"/>
      <c r="J17" s="33"/>
      <c r="L17" s="33"/>
      <c r="M17" s="33"/>
      <c r="O17" s="33"/>
      <c r="P17" s="33"/>
      <c r="R17" s="33"/>
      <c r="S17" s="33"/>
      <c r="U17" s="33"/>
      <c r="V17" s="33"/>
      <c r="X17" s="33"/>
      <c r="Y17" s="33"/>
      <c r="AA17" s="33"/>
      <c r="AB17" s="33"/>
      <c r="AD17" s="33"/>
      <c r="AE17" s="33"/>
    </row>
    <row r="18" spans="5:31" x14ac:dyDescent="0.35">
      <c r="E18" s="49"/>
      <c r="G18" s="49"/>
      <c r="H18" s="32"/>
      <c r="I18" s="33"/>
      <c r="J18" s="33"/>
      <c r="L18" s="33"/>
      <c r="M18" s="33"/>
      <c r="O18" s="33"/>
      <c r="P18" s="33"/>
      <c r="R18" s="33"/>
      <c r="S18" s="33"/>
      <c r="U18" s="33"/>
      <c r="V18" s="33"/>
      <c r="X18" s="33"/>
      <c r="Y18" s="33"/>
      <c r="AA18" s="33"/>
      <c r="AB18" s="33"/>
      <c r="AD18" s="33"/>
      <c r="AE18" s="33"/>
    </row>
    <row r="19" spans="5:31" x14ac:dyDescent="0.35">
      <c r="E19" s="49"/>
      <c r="G19" s="49"/>
      <c r="H19" s="32"/>
      <c r="I19" s="33"/>
      <c r="J19" s="33"/>
      <c r="L19" s="33"/>
      <c r="M19" s="33"/>
      <c r="O19" s="33"/>
      <c r="P19" s="33"/>
      <c r="R19" s="33"/>
      <c r="S19" s="33"/>
      <c r="U19" s="33"/>
      <c r="V19" s="33"/>
      <c r="X19" s="33"/>
      <c r="Y19" s="33"/>
      <c r="AA19" s="33"/>
      <c r="AB19" s="33"/>
      <c r="AD19" s="33"/>
      <c r="AE19" s="33"/>
    </row>
    <row r="20" spans="5:31" x14ac:dyDescent="0.35">
      <c r="E20" s="49"/>
      <c r="G20" s="49"/>
      <c r="H20" s="32"/>
      <c r="I20" s="33"/>
      <c r="J20" s="33"/>
      <c r="L20" s="33"/>
      <c r="M20" s="33"/>
      <c r="O20" s="33"/>
      <c r="P20" s="33"/>
      <c r="R20" s="33"/>
      <c r="S20" s="33"/>
      <c r="U20" s="33"/>
      <c r="V20" s="33"/>
      <c r="X20" s="33"/>
      <c r="Y20" s="33"/>
      <c r="AA20" s="33"/>
      <c r="AB20" s="33"/>
      <c r="AD20" s="33"/>
      <c r="AE20" s="33"/>
    </row>
    <row r="21" spans="5:31" x14ac:dyDescent="0.35">
      <c r="E21" s="49"/>
      <c r="G21" s="49"/>
      <c r="H21" s="32"/>
      <c r="I21" s="33"/>
      <c r="J21" s="33"/>
      <c r="L21" s="33"/>
      <c r="M21" s="33"/>
      <c r="O21" s="33"/>
      <c r="P21" s="33"/>
      <c r="R21" s="33"/>
      <c r="S21" s="33"/>
      <c r="U21" s="33"/>
      <c r="V21" s="33"/>
      <c r="X21" s="33"/>
      <c r="Y21" s="33"/>
      <c r="AA21" s="33"/>
      <c r="AB21" s="33"/>
      <c r="AD21" s="33"/>
      <c r="AE21" s="33"/>
    </row>
    <row r="22" spans="5:31" x14ac:dyDescent="0.35">
      <c r="E22" s="49"/>
      <c r="G22" s="49"/>
      <c r="H22" s="32"/>
      <c r="I22" s="33"/>
      <c r="J22" s="33"/>
      <c r="L22" s="33"/>
      <c r="M22" s="33"/>
      <c r="O22" s="33"/>
      <c r="P22" s="33"/>
      <c r="R22" s="33"/>
      <c r="S22" s="33"/>
      <c r="U22" s="33"/>
      <c r="V22" s="33"/>
      <c r="X22" s="33"/>
      <c r="Y22" s="33"/>
      <c r="AA22" s="33"/>
      <c r="AB22" s="33"/>
      <c r="AD22" s="33"/>
      <c r="AE22" s="33"/>
    </row>
    <row r="23" spans="5:31" x14ac:dyDescent="0.35">
      <c r="E23" s="49"/>
      <c r="G23" s="49"/>
      <c r="H23" s="32"/>
      <c r="I23" s="33"/>
      <c r="J23" s="33"/>
      <c r="L23" s="33"/>
      <c r="M23" s="33"/>
      <c r="O23" s="33"/>
      <c r="P23" s="33"/>
      <c r="R23" s="33"/>
      <c r="S23" s="33"/>
      <c r="U23" s="33"/>
      <c r="V23" s="33"/>
      <c r="X23" s="33"/>
      <c r="Y23" s="33"/>
      <c r="AA23" s="33"/>
      <c r="AB23" s="33"/>
      <c r="AD23" s="33"/>
      <c r="AE23" s="33"/>
    </row>
    <row r="24" spans="5:31" x14ac:dyDescent="0.35">
      <c r="E24" s="49"/>
      <c r="G24" s="49"/>
      <c r="H24" s="32"/>
      <c r="I24" s="33"/>
      <c r="J24" s="33"/>
      <c r="L24" s="33"/>
      <c r="M24" s="33"/>
      <c r="O24" s="33"/>
      <c r="P24" s="33"/>
      <c r="R24" s="33"/>
      <c r="S24" s="33"/>
      <c r="U24" s="33"/>
      <c r="V24" s="33"/>
      <c r="X24" s="33"/>
      <c r="Y24" s="33"/>
      <c r="AA24" s="33"/>
      <c r="AB24" s="33"/>
      <c r="AD24" s="33"/>
      <c r="AE24" s="33"/>
    </row>
    <row r="25" spans="5:31" x14ac:dyDescent="0.35">
      <c r="E25" s="49"/>
      <c r="G25" s="49"/>
      <c r="H25" s="32"/>
      <c r="I25" s="33"/>
      <c r="J25" s="33"/>
      <c r="L25" s="33"/>
      <c r="M25" s="33"/>
      <c r="O25" s="33"/>
      <c r="P25" s="33"/>
      <c r="R25" s="33"/>
      <c r="S25" s="33"/>
      <c r="U25" s="33"/>
      <c r="V25" s="33"/>
      <c r="X25" s="33"/>
      <c r="Y25" s="33"/>
      <c r="AA25" s="33"/>
      <c r="AB25" s="33"/>
      <c r="AD25" s="33"/>
      <c r="AE25" s="33"/>
    </row>
    <row r="26" spans="5:31" x14ac:dyDescent="0.35">
      <c r="E26" s="49"/>
      <c r="G26" s="49"/>
      <c r="H26" s="32"/>
      <c r="I26" s="33"/>
      <c r="J26" s="33"/>
      <c r="L26" s="33"/>
      <c r="M26" s="33"/>
      <c r="O26" s="33"/>
      <c r="P26" s="33"/>
      <c r="R26" s="33"/>
      <c r="S26" s="33"/>
      <c r="U26" s="33"/>
      <c r="V26" s="33"/>
      <c r="X26" s="33"/>
      <c r="Y26" s="33"/>
      <c r="AA26" s="33"/>
      <c r="AB26" s="33"/>
      <c r="AD26" s="33"/>
      <c r="AE26" s="33"/>
    </row>
    <row r="27" spans="5:31" x14ac:dyDescent="0.35">
      <c r="E27" s="49"/>
      <c r="G27" s="49"/>
      <c r="H27" s="32"/>
      <c r="I27" s="33"/>
      <c r="J27" s="33"/>
      <c r="L27" s="33"/>
      <c r="M27" s="33"/>
      <c r="O27" s="33"/>
      <c r="P27" s="33"/>
      <c r="R27" s="33"/>
      <c r="S27" s="33"/>
      <c r="U27" s="33"/>
      <c r="V27" s="33"/>
      <c r="X27" s="33"/>
      <c r="Y27" s="33"/>
      <c r="AA27" s="33"/>
      <c r="AB27" s="33"/>
      <c r="AD27" s="33"/>
      <c r="AE27" s="33"/>
    </row>
    <row r="28" spans="5:31" x14ac:dyDescent="0.35">
      <c r="E28" s="49"/>
      <c r="G28" s="49"/>
      <c r="H28" s="32"/>
      <c r="I28" s="33"/>
      <c r="J28" s="33"/>
      <c r="L28" s="33"/>
      <c r="M28" s="33"/>
      <c r="O28" s="33"/>
      <c r="P28" s="33"/>
      <c r="R28" s="33"/>
      <c r="S28" s="33"/>
      <c r="U28" s="33"/>
      <c r="V28" s="33"/>
      <c r="X28" s="33"/>
      <c r="Y28" s="33"/>
      <c r="AA28" s="33"/>
      <c r="AB28" s="33"/>
      <c r="AD28" s="33"/>
      <c r="AE28" s="33"/>
    </row>
    <row r="29" spans="5:31" x14ac:dyDescent="0.35">
      <c r="E29" s="49"/>
      <c r="G29" s="49"/>
      <c r="H29" s="32"/>
      <c r="I29" s="33"/>
      <c r="J29" s="33"/>
      <c r="L29" s="33"/>
      <c r="M29" s="33"/>
      <c r="O29" s="33"/>
      <c r="P29" s="33"/>
      <c r="R29" s="33"/>
      <c r="S29" s="33"/>
      <c r="U29" s="33"/>
      <c r="V29" s="33"/>
      <c r="X29" s="33"/>
      <c r="Y29" s="33"/>
      <c r="AA29" s="33"/>
      <c r="AB29" s="33"/>
      <c r="AD29" s="33"/>
      <c r="AE29" s="33"/>
    </row>
    <row r="30" spans="5:31" x14ac:dyDescent="0.35">
      <c r="E30" s="49"/>
      <c r="G30" s="49"/>
      <c r="H30" s="32"/>
      <c r="I30" s="33"/>
      <c r="J30" s="33"/>
      <c r="L30" s="33"/>
      <c r="M30" s="33"/>
      <c r="O30" s="33"/>
      <c r="P30" s="33"/>
      <c r="R30" s="33"/>
      <c r="S30" s="33"/>
      <c r="U30" s="33"/>
      <c r="V30" s="33"/>
      <c r="X30" s="33"/>
      <c r="Y30" s="33"/>
      <c r="AA30" s="33"/>
      <c r="AB30" s="33"/>
      <c r="AD30" s="33"/>
      <c r="AE30" s="33"/>
    </row>
    <row r="31" spans="5:31" x14ac:dyDescent="0.35">
      <c r="E31" s="49"/>
      <c r="G31" s="49"/>
      <c r="H31" s="32"/>
      <c r="I31" s="33"/>
      <c r="J31" s="33"/>
      <c r="L31" s="33"/>
      <c r="M31" s="33"/>
      <c r="O31" s="33"/>
      <c r="P31" s="33"/>
      <c r="R31" s="33"/>
      <c r="S31" s="33"/>
      <c r="U31" s="33"/>
      <c r="V31" s="33"/>
      <c r="X31" s="33"/>
      <c r="Y31" s="33"/>
      <c r="AA31" s="33"/>
      <c r="AB31" s="33"/>
      <c r="AD31" s="33"/>
      <c r="AE31" s="33"/>
    </row>
    <row r="32" spans="5:31" x14ac:dyDescent="0.35">
      <c r="E32" s="49"/>
      <c r="G32" s="49"/>
      <c r="H32" s="32"/>
      <c r="I32" s="33"/>
      <c r="J32" s="33"/>
      <c r="L32" s="33"/>
      <c r="M32" s="33"/>
      <c r="O32" s="33"/>
      <c r="P32" s="33"/>
      <c r="R32" s="33"/>
      <c r="S32" s="33"/>
      <c r="U32" s="33"/>
      <c r="V32" s="33"/>
      <c r="X32" s="33"/>
      <c r="Y32" s="33"/>
      <c r="AA32" s="33"/>
      <c r="AB32" s="33"/>
      <c r="AD32" s="33"/>
      <c r="AE32" s="33"/>
    </row>
    <row r="33" spans="5:31" x14ac:dyDescent="0.35">
      <c r="E33" s="49"/>
      <c r="G33" s="49"/>
      <c r="H33" s="32"/>
      <c r="I33" s="33"/>
      <c r="J33" s="33"/>
      <c r="L33" s="33"/>
      <c r="M33" s="33"/>
      <c r="O33" s="33"/>
      <c r="P33" s="33"/>
      <c r="R33" s="33"/>
      <c r="S33" s="33"/>
      <c r="U33" s="33"/>
      <c r="V33" s="33"/>
      <c r="X33" s="33"/>
      <c r="Y33" s="33"/>
      <c r="AA33" s="33"/>
      <c r="AB33" s="33"/>
      <c r="AD33" s="33"/>
      <c r="AE33" s="33"/>
    </row>
    <row r="34" spans="5:31" x14ac:dyDescent="0.35">
      <c r="E34" s="49"/>
      <c r="G34" s="49"/>
      <c r="H34" s="32"/>
      <c r="I34" s="33"/>
      <c r="J34" s="33"/>
      <c r="L34" s="33"/>
      <c r="M34" s="33"/>
      <c r="O34" s="33"/>
      <c r="P34" s="33"/>
      <c r="R34" s="33"/>
      <c r="S34" s="33"/>
      <c r="U34" s="33"/>
      <c r="V34" s="33"/>
      <c r="X34" s="33"/>
      <c r="Y34" s="33"/>
      <c r="AA34" s="33"/>
      <c r="AB34" s="33"/>
      <c r="AD34" s="33"/>
      <c r="AE34" s="33"/>
    </row>
    <row r="35" spans="5:31" x14ac:dyDescent="0.35">
      <c r="E35" s="49"/>
      <c r="G35" s="49"/>
      <c r="H35" s="32"/>
      <c r="I35" s="33"/>
      <c r="J35" s="33"/>
      <c r="L35" s="33"/>
      <c r="M35" s="33"/>
      <c r="O35" s="33"/>
      <c r="P35" s="33"/>
      <c r="R35" s="33"/>
      <c r="S35" s="33"/>
      <c r="U35" s="33"/>
      <c r="V35" s="33"/>
      <c r="X35" s="33"/>
      <c r="Y35" s="33"/>
      <c r="AA35" s="33"/>
      <c r="AB35" s="33"/>
      <c r="AD35" s="33"/>
      <c r="AE35" s="33"/>
    </row>
    <row r="36" spans="5:31" x14ac:dyDescent="0.35">
      <c r="E36" s="49"/>
      <c r="G36" s="49"/>
      <c r="H36" s="32"/>
      <c r="I36" s="33"/>
      <c r="J36" s="33"/>
      <c r="L36" s="33"/>
      <c r="M36" s="33"/>
      <c r="O36" s="33"/>
      <c r="P36" s="33"/>
      <c r="R36" s="33"/>
      <c r="S36" s="33"/>
      <c r="U36" s="33"/>
      <c r="V36" s="33"/>
      <c r="X36" s="33"/>
      <c r="Y36" s="33"/>
      <c r="AA36" s="33"/>
      <c r="AB36" s="33"/>
      <c r="AD36" s="33"/>
      <c r="AE36" s="33"/>
    </row>
    <row r="37" spans="5:31" x14ac:dyDescent="0.35">
      <c r="E37" s="49"/>
      <c r="G37" s="49"/>
      <c r="H37" s="32"/>
      <c r="I37" s="33"/>
      <c r="J37" s="33"/>
      <c r="L37" s="33"/>
      <c r="M37" s="33"/>
      <c r="O37" s="33"/>
      <c r="P37" s="33"/>
      <c r="R37" s="33"/>
      <c r="S37" s="33"/>
      <c r="U37" s="33"/>
      <c r="V37" s="33"/>
      <c r="X37" s="33"/>
      <c r="Y37" s="33"/>
      <c r="AA37" s="33"/>
      <c r="AB37" s="33"/>
      <c r="AD37" s="33"/>
      <c r="AE37" s="33"/>
    </row>
    <row r="38" spans="5:31" x14ac:dyDescent="0.35">
      <c r="E38" s="49"/>
      <c r="G38" s="49"/>
      <c r="H38" s="32"/>
      <c r="I38" s="33"/>
      <c r="J38" s="33"/>
      <c r="L38" s="33"/>
      <c r="M38" s="33"/>
      <c r="O38" s="33"/>
      <c r="P38" s="33"/>
      <c r="R38" s="33"/>
      <c r="S38" s="33"/>
      <c r="U38" s="33"/>
      <c r="V38" s="33"/>
      <c r="X38" s="33"/>
      <c r="Y38" s="33"/>
      <c r="AA38" s="33"/>
      <c r="AB38" s="33"/>
      <c r="AD38" s="33"/>
      <c r="AE38" s="33"/>
    </row>
    <row r="39" spans="5:31" x14ac:dyDescent="0.35">
      <c r="E39" s="49"/>
      <c r="G39" s="49"/>
      <c r="H39" s="32"/>
      <c r="I39" s="33"/>
      <c r="J39" s="33"/>
      <c r="L39" s="33"/>
      <c r="M39" s="33"/>
      <c r="O39" s="33"/>
      <c r="P39" s="33"/>
      <c r="R39" s="33"/>
      <c r="S39" s="33"/>
      <c r="U39" s="33"/>
      <c r="V39" s="33"/>
      <c r="X39" s="33"/>
      <c r="Y39" s="33"/>
      <c r="AA39" s="33"/>
      <c r="AB39" s="33"/>
      <c r="AD39" s="33"/>
      <c r="AE39" s="33"/>
    </row>
    <row r="40" spans="5:31" x14ac:dyDescent="0.35">
      <c r="E40" s="49"/>
      <c r="G40" s="49"/>
      <c r="H40" s="32"/>
      <c r="I40" s="33"/>
      <c r="J40" s="33"/>
      <c r="L40" s="33"/>
      <c r="M40" s="33"/>
      <c r="O40" s="33"/>
      <c r="P40" s="33"/>
      <c r="R40" s="33"/>
      <c r="S40" s="33"/>
      <c r="U40" s="33"/>
      <c r="V40" s="33"/>
      <c r="X40" s="33"/>
      <c r="Y40" s="33"/>
      <c r="AA40" s="33"/>
      <c r="AB40" s="33"/>
      <c r="AD40" s="33"/>
      <c r="AE40" s="33"/>
    </row>
    <row r="41" spans="5:31" x14ac:dyDescent="0.35">
      <c r="E41" s="49"/>
      <c r="G41" s="49"/>
      <c r="H41" s="32"/>
      <c r="I41" s="33"/>
      <c r="J41" s="33"/>
      <c r="L41" s="33"/>
      <c r="M41" s="33"/>
      <c r="O41" s="33"/>
      <c r="P41" s="33"/>
      <c r="R41" s="33"/>
      <c r="S41" s="33"/>
      <c r="U41" s="33"/>
      <c r="V41" s="33"/>
      <c r="X41" s="33"/>
      <c r="Y41" s="33"/>
      <c r="AA41" s="33"/>
      <c r="AB41" s="33"/>
      <c r="AD41" s="33"/>
      <c r="AE41" s="33"/>
    </row>
    <row r="42" spans="5:31" x14ac:dyDescent="0.35">
      <c r="E42" s="49"/>
      <c r="G42" s="49"/>
      <c r="H42" s="32"/>
      <c r="I42" s="33"/>
      <c r="J42" s="33"/>
      <c r="L42" s="33"/>
      <c r="M42" s="33"/>
      <c r="O42" s="33"/>
      <c r="P42" s="33"/>
      <c r="R42" s="33"/>
      <c r="S42" s="33"/>
      <c r="U42" s="33"/>
      <c r="V42" s="33"/>
      <c r="X42" s="33"/>
      <c r="Y42" s="33"/>
      <c r="AA42" s="33"/>
      <c r="AB42" s="33"/>
      <c r="AD42" s="33"/>
      <c r="AE42" s="33"/>
    </row>
    <row r="43" spans="5:31" x14ac:dyDescent="0.35">
      <c r="E43" s="49"/>
      <c r="G43" s="49"/>
      <c r="H43" s="32"/>
      <c r="I43" s="33"/>
      <c r="J43" s="33"/>
      <c r="L43" s="33"/>
      <c r="M43" s="33"/>
      <c r="O43" s="33"/>
      <c r="P43" s="33"/>
      <c r="R43" s="33"/>
      <c r="S43" s="33"/>
      <c r="U43" s="33"/>
      <c r="V43" s="33"/>
      <c r="X43" s="33"/>
      <c r="Y43" s="33"/>
      <c r="AA43" s="33"/>
      <c r="AB43" s="33"/>
      <c r="AD43" s="33"/>
      <c r="AE43" s="33"/>
    </row>
    <row r="44" spans="5:31" x14ac:dyDescent="0.35">
      <c r="E44" s="49"/>
      <c r="G44" s="49"/>
      <c r="H44" s="32"/>
      <c r="I44" s="33"/>
      <c r="J44" s="33"/>
      <c r="L44" s="33"/>
      <c r="M44" s="33"/>
      <c r="O44" s="33"/>
      <c r="P44" s="33"/>
      <c r="R44" s="33"/>
      <c r="S44" s="33"/>
      <c r="U44" s="33"/>
      <c r="V44" s="33"/>
      <c r="X44" s="33"/>
      <c r="Y44" s="33"/>
      <c r="AA44" s="33"/>
      <c r="AB44" s="33"/>
      <c r="AD44" s="33"/>
      <c r="AE44" s="33"/>
    </row>
    <row r="45" spans="5:31" x14ac:dyDescent="0.35">
      <c r="E45" s="49"/>
      <c r="G45" s="49"/>
      <c r="H45" s="32"/>
      <c r="I45" s="33"/>
      <c r="J45" s="33"/>
      <c r="L45" s="33"/>
      <c r="M45" s="33"/>
      <c r="O45" s="33"/>
      <c r="P45" s="33"/>
      <c r="R45" s="33"/>
      <c r="S45" s="33"/>
      <c r="U45" s="33"/>
      <c r="V45" s="33"/>
      <c r="X45" s="33"/>
      <c r="Y45" s="33"/>
      <c r="AA45" s="33"/>
      <c r="AB45" s="33"/>
      <c r="AD45" s="33"/>
      <c r="AE45" s="33"/>
    </row>
    <row r="46" spans="5:31" x14ac:dyDescent="0.35">
      <c r="E46" s="49"/>
      <c r="G46" s="49"/>
      <c r="H46" s="32"/>
      <c r="I46" s="33"/>
      <c r="J46" s="33"/>
      <c r="L46" s="33"/>
      <c r="M46" s="33"/>
      <c r="O46" s="33"/>
      <c r="P46" s="33"/>
      <c r="R46" s="33"/>
      <c r="S46" s="33"/>
      <c r="U46" s="33"/>
      <c r="V46" s="33"/>
      <c r="X46" s="33"/>
      <c r="Y46" s="33"/>
      <c r="AA46" s="33"/>
      <c r="AB46" s="33"/>
      <c r="AD46" s="33"/>
      <c r="AE46" s="33"/>
    </row>
    <row r="47" spans="5:31" x14ac:dyDescent="0.35">
      <c r="E47" s="49"/>
      <c r="G47" s="49"/>
      <c r="H47" s="32"/>
      <c r="I47" s="33"/>
      <c r="J47" s="33"/>
      <c r="L47" s="33"/>
      <c r="M47" s="33"/>
      <c r="O47" s="33"/>
      <c r="P47" s="33"/>
      <c r="R47" s="33"/>
      <c r="S47" s="33"/>
      <c r="U47" s="33"/>
      <c r="V47" s="33"/>
      <c r="X47" s="33"/>
      <c r="Y47" s="33"/>
      <c r="AA47" s="33"/>
      <c r="AB47" s="33"/>
      <c r="AD47" s="33"/>
      <c r="AE47" s="33"/>
    </row>
    <row r="48" spans="5:31" x14ac:dyDescent="0.35">
      <c r="E48" s="49"/>
      <c r="G48" s="49"/>
      <c r="H48" s="32"/>
      <c r="I48" s="33"/>
      <c r="J48" s="33"/>
      <c r="L48" s="33"/>
      <c r="M48" s="33"/>
      <c r="O48" s="33"/>
      <c r="P48" s="33"/>
      <c r="R48" s="33"/>
      <c r="S48" s="33"/>
      <c r="U48" s="33"/>
      <c r="V48" s="33"/>
      <c r="X48" s="33"/>
      <c r="Y48" s="33"/>
      <c r="AA48" s="33"/>
      <c r="AB48" s="33"/>
      <c r="AD48" s="33"/>
      <c r="AE48" s="33"/>
    </row>
    <row r="49" spans="5:31" x14ac:dyDescent="0.35">
      <c r="E49" s="49"/>
      <c r="G49" s="49"/>
      <c r="H49" s="32"/>
      <c r="I49" s="33"/>
      <c r="J49" s="33"/>
      <c r="L49" s="33"/>
      <c r="M49" s="33"/>
      <c r="O49" s="33"/>
      <c r="P49" s="33"/>
      <c r="R49" s="33"/>
      <c r="S49" s="33"/>
      <c r="U49" s="33"/>
      <c r="V49" s="33"/>
      <c r="X49" s="33"/>
      <c r="Y49" s="33"/>
      <c r="AA49" s="33"/>
      <c r="AB49" s="33"/>
      <c r="AD49" s="33"/>
      <c r="AE49" s="33"/>
    </row>
    <row r="50" spans="5:31" x14ac:dyDescent="0.35">
      <c r="E50" s="49"/>
      <c r="G50" s="49"/>
      <c r="H50" s="32"/>
      <c r="I50" s="33"/>
      <c r="J50" s="33"/>
      <c r="L50" s="33"/>
      <c r="M50" s="33"/>
      <c r="O50" s="33"/>
      <c r="P50" s="33"/>
      <c r="R50" s="33"/>
      <c r="S50" s="33"/>
      <c r="U50" s="33"/>
      <c r="V50" s="33"/>
      <c r="X50" s="33"/>
      <c r="Y50" s="33"/>
      <c r="AA50" s="33"/>
      <c r="AB50" s="33"/>
      <c r="AD50" s="33"/>
      <c r="AE50" s="33"/>
    </row>
    <row r="51" spans="5:31" x14ac:dyDescent="0.35">
      <c r="E51" s="49"/>
      <c r="G51" s="49"/>
      <c r="H51" s="32"/>
      <c r="I51" s="33"/>
      <c r="J51" s="33"/>
      <c r="L51" s="33"/>
      <c r="M51" s="33"/>
      <c r="O51" s="33"/>
      <c r="P51" s="33"/>
      <c r="R51" s="33"/>
      <c r="S51" s="33"/>
      <c r="U51" s="33"/>
      <c r="V51" s="33"/>
      <c r="X51" s="33"/>
      <c r="Y51" s="33"/>
      <c r="AA51" s="33"/>
      <c r="AB51" s="33"/>
      <c r="AD51" s="33"/>
      <c r="AE51" s="33"/>
    </row>
    <row r="52" spans="5:31" x14ac:dyDescent="0.35">
      <c r="E52" s="49"/>
      <c r="G52" s="49"/>
      <c r="H52" s="32"/>
      <c r="I52" s="33"/>
      <c r="J52" s="33"/>
      <c r="L52" s="33"/>
      <c r="M52" s="33"/>
      <c r="O52" s="33"/>
      <c r="P52" s="33"/>
      <c r="R52" s="33"/>
      <c r="S52" s="33"/>
      <c r="U52" s="33"/>
      <c r="V52" s="33"/>
      <c r="X52" s="33"/>
      <c r="Y52" s="33"/>
      <c r="AA52" s="33"/>
      <c r="AB52" s="33"/>
      <c r="AD52" s="33"/>
      <c r="AE52" s="33"/>
    </row>
    <row r="53" spans="5:31" x14ac:dyDescent="0.35">
      <c r="E53" s="49"/>
      <c r="G53" s="49"/>
      <c r="H53" s="32"/>
      <c r="I53" s="33"/>
      <c r="J53" s="33"/>
      <c r="L53" s="33"/>
      <c r="M53" s="33"/>
      <c r="O53" s="33"/>
      <c r="P53" s="33"/>
      <c r="R53" s="33"/>
      <c r="S53" s="33"/>
      <c r="U53" s="33"/>
      <c r="V53" s="33"/>
      <c r="X53" s="33"/>
      <c r="Y53" s="33"/>
      <c r="AA53" s="33"/>
      <c r="AB53" s="33"/>
      <c r="AD53" s="33"/>
      <c r="AE53" s="33"/>
    </row>
    <row r="54" spans="5:31" x14ac:dyDescent="0.35">
      <c r="E54" s="49"/>
      <c r="G54" s="49"/>
      <c r="H54" s="32"/>
      <c r="I54" s="33"/>
      <c r="J54" s="33"/>
      <c r="L54" s="33"/>
      <c r="M54" s="33"/>
      <c r="O54" s="33"/>
      <c r="P54" s="33"/>
      <c r="R54" s="33"/>
      <c r="S54" s="33"/>
      <c r="U54" s="33"/>
      <c r="V54" s="33"/>
      <c r="X54" s="33"/>
      <c r="Y54" s="33"/>
      <c r="AA54" s="33"/>
      <c r="AB54" s="33"/>
      <c r="AD54" s="33"/>
      <c r="AE54" s="33"/>
    </row>
    <row r="55" spans="5:31" x14ac:dyDescent="0.35">
      <c r="E55" s="49"/>
      <c r="G55" s="49"/>
      <c r="H55" s="32"/>
      <c r="I55" s="33"/>
      <c r="J55" s="33"/>
      <c r="L55" s="33"/>
      <c r="M55" s="33"/>
      <c r="O55" s="33"/>
      <c r="P55" s="33"/>
      <c r="R55" s="33"/>
      <c r="S55" s="33"/>
      <c r="U55" s="33"/>
      <c r="V55" s="33"/>
      <c r="X55" s="33"/>
      <c r="Y55" s="33"/>
      <c r="AA55" s="33"/>
      <c r="AB55" s="33"/>
      <c r="AD55" s="33"/>
      <c r="AE55" s="33"/>
    </row>
    <row r="56" spans="5:31" x14ac:dyDescent="0.35">
      <c r="E56" s="49"/>
      <c r="G56" s="49"/>
      <c r="H56" s="32"/>
      <c r="I56" s="33"/>
      <c r="J56" s="33"/>
      <c r="L56" s="33"/>
      <c r="M56" s="33"/>
      <c r="O56" s="33"/>
      <c r="P56" s="33"/>
      <c r="R56" s="33"/>
      <c r="S56" s="33"/>
      <c r="U56" s="33"/>
      <c r="V56" s="33"/>
      <c r="X56" s="33"/>
      <c r="Y56" s="33"/>
      <c r="AA56" s="33"/>
      <c r="AB56" s="33"/>
      <c r="AD56" s="33"/>
      <c r="AE56" s="33"/>
    </row>
    <row r="57" spans="5:31" x14ac:dyDescent="0.35">
      <c r="E57" s="49"/>
      <c r="G57" s="49"/>
      <c r="H57" s="32"/>
      <c r="I57" s="33"/>
      <c r="J57" s="33"/>
      <c r="L57" s="33"/>
      <c r="M57" s="33"/>
      <c r="O57" s="33"/>
      <c r="P57" s="33"/>
      <c r="R57" s="33"/>
      <c r="S57" s="33"/>
      <c r="U57" s="33"/>
      <c r="V57" s="33"/>
      <c r="X57" s="33"/>
      <c r="Y57" s="33"/>
      <c r="AA57" s="33"/>
      <c r="AB57" s="33"/>
      <c r="AD57" s="33"/>
      <c r="AE57" s="33"/>
    </row>
    <row r="58" spans="5:31" x14ac:dyDescent="0.35">
      <c r="E58" s="49"/>
      <c r="G58" s="49"/>
      <c r="H58" s="32"/>
      <c r="I58" s="33"/>
      <c r="J58" s="33"/>
      <c r="L58" s="33"/>
      <c r="M58" s="33"/>
      <c r="O58" s="33"/>
      <c r="P58" s="33"/>
      <c r="R58" s="33"/>
      <c r="S58" s="33"/>
      <c r="U58" s="33"/>
      <c r="V58" s="33"/>
      <c r="X58" s="33"/>
      <c r="Y58" s="33"/>
      <c r="AA58" s="33"/>
      <c r="AB58" s="33"/>
      <c r="AD58" s="33"/>
      <c r="AE58" s="33"/>
    </row>
    <row r="59" spans="5:31" x14ac:dyDescent="0.35">
      <c r="E59" s="49"/>
      <c r="G59" s="49"/>
      <c r="H59" s="32"/>
      <c r="I59" s="33"/>
      <c r="J59" s="33"/>
      <c r="L59" s="33"/>
      <c r="M59" s="33"/>
      <c r="O59" s="33"/>
      <c r="P59" s="33"/>
      <c r="R59" s="33"/>
      <c r="S59" s="33"/>
      <c r="U59" s="33"/>
      <c r="V59" s="33"/>
      <c r="X59" s="33"/>
      <c r="Y59" s="33"/>
      <c r="AA59" s="33"/>
      <c r="AB59" s="33"/>
      <c r="AD59" s="33"/>
      <c r="AE59" s="33"/>
    </row>
    <row r="60" spans="5:31" x14ac:dyDescent="0.35">
      <c r="E60" s="49"/>
      <c r="G60" s="49"/>
      <c r="H60" s="32"/>
      <c r="I60" s="33"/>
      <c r="J60" s="33"/>
      <c r="L60" s="33"/>
      <c r="M60" s="33"/>
      <c r="O60" s="33"/>
      <c r="P60" s="33"/>
      <c r="R60" s="33"/>
      <c r="S60" s="33"/>
      <c r="U60" s="33"/>
      <c r="V60" s="33"/>
      <c r="X60" s="33"/>
      <c r="Y60" s="33"/>
      <c r="AA60" s="33"/>
      <c r="AB60" s="33"/>
      <c r="AD60" s="33"/>
      <c r="AE60" s="33"/>
    </row>
    <row r="61" spans="5:31" x14ac:dyDescent="0.35">
      <c r="E61" s="49"/>
      <c r="G61" s="49"/>
      <c r="H61" s="32"/>
      <c r="I61" s="33"/>
      <c r="J61" s="33"/>
      <c r="L61" s="33"/>
      <c r="M61" s="33"/>
      <c r="O61" s="33"/>
      <c r="P61" s="33"/>
      <c r="R61" s="33"/>
      <c r="S61" s="33"/>
      <c r="U61" s="33"/>
      <c r="V61" s="33"/>
      <c r="X61" s="33"/>
      <c r="Y61" s="33"/>
      <c r="AA61" s="33"/>
      <c r="AB61" s="33"/>
      <c r="AD61" s="33"/>
      <c r="AE61" s="33"/>
    </row>
    <row r="62" spans="5:31" x14ac:dyDescent="0.35">
      <c r="E62" s="49"/>
      <c r="G62" s="49"/>
      <c r="H62" s="32"/>
      <c r="I62" s="33"/>
      <c r="J62" s="33"/>
      <c r="L62" s="33"/>
      <c r="M62" s="33"/>
      <c r="O62" s="33"/>
      <c r="P62" s="33"/>
      <c r="R62" s="33"/>
      <c r="S62" s="33"/>
      <c r="U62" s="33"/>
      <c r="V62" s="33"/>
      <c r="X62" s="33"/>
      <c r="Y62" s="33"/>
      <c r="AA62" s="33"/>
      <c r="AB62" s="33"/>
      <c r="AD62" s="33"/>
      <c r="AE62" s="33"/>
    </row>
    <row r="63" spans="5:31" x14ac:dyDescent="0.35">
      <c r="E63" s="49"/>
      <c r="G63" s="49"/>
      <c r="H63" s="32"/>
      <c r="I63" s="33"/>
      <c r="J63" s="33"/>
      <c r="L63" s="33"/>
      <c r="M63" s="33"/>
      <c r="O63" s="33"/>
      <c r="P63" s="33"/>
      <c r="R63" s="33"/>
      <c r="S63" s="33"/>
      <c r="U63" s="33"/>
      <c r="V63" s="33"/>
      <c r="X63" s="33"/>
      <c r="Y63" s="33"/>
      <c r="AA63" s="33"/>
      <c r="AB63" s="33"/>
      <c r="AD63" s="33"/>
      <c r="AE63" s="33"/>
    </row>
    <row r="64" spans="5:31" x14ac:dyDescent="0.35">
      <c r="E64" s="49"/>
      <c r="G64" s="49"/>
      <c r="H64" s="32"/>
      <c r="I64" s="33"/>
      <c r="J64" s="33"/>
      <c r="L64" s="33"/>
      <c r="M64" s="33"/>
      <c r="O64" s="33"/>
      <c r="P64" s="33"/>
      <c r="R64" s="33"/>
      <c r="S64" s="33"/>
      <c r="U64" s="33"/>
      <c r="V64" s="33"/>
      <c r="X64" s="33"/>
      <c r="Y64" s="33"/>
      <c r="AA64" s="33"/>
      <c r="AB64" s="33"/>
      <c r="AD64" s="33"/>
      <c r="AE64" s="33"/>
    </row>
    <row r="65" spans="5:31" x14ac:dyDescent="0.35">
      <c r="E65" s="49"/>
      <c r="G65" s="49"/>
      <c r="H65" s="32"/>
      <c r="I65" s="33"/>
      <c r="J65" s="33"/>
      <c r="L65" s="33"/>
      <c r="M65" s="33"/>
      <c r="O65" s="33"/>
      <c r="P65" s="33"/>
      <c r="R65" s="33"/>
      <c r="S65" s="33"/>
      <c r="U65" s="33"/>
      <c r="V65" s="33"/>
      <c r="X65" s="33"/>
      <c r="Y65" s="33"/>
      <c r="AA65" s="33"/>
      <c r="AB65" s="33"/>
      <c r="AD65" s="33"/>
      <c r="AE65" s="33"/>
    </row>
    <row r="66" spans="5:31" x14ac:dyDescent="0.35">
      <c r="E66" s="49"/>
      <c r="G66" s="49"/>
      <c r="H66" s="32"/>
      <c r="I66" s="33"/>
      <c r="J66" s="33"/>
      <c r="L66" s="33"/>
      <c r="M66" s="33"/>
      <c r="O66" s="33"/>
      <c r="P66" s="33"/>
      <c r="R66" s="33"/>
      <c r="S66" s="33"/>
      <c r="U66" s="33"/>
      <c r="V66" s="33"/>
      <c r="X66" s="33"/>
      <c r="Y66" s="33"/>
      <c r="AA66" s="33"/>
      <c r="AB66" s="33"/>
      <c r="AD66" s="33"/>
      <c r="AE66" s="33"/>
    </row>
    <row r="67" spans="5:31" x14ac:dyDescent="0.35">
      <c r="E67" s="49"/>
      <c r="G67" s="49"/>
      <c r="H67" s="32"/>
      <c r="I67" s="33"/>
      <c r="J67" s="33"/>
      <c r="L67" s="33"/>
      <c r="M67" s="33"/>
      <c r="O67" s="33"/>
      <c r="P67" s="33"/>
      <c r="R67" s="33"/>
      <c r="S67" s="33"/>
      <c r="U67" s="33"/>
      <c r="V67" s="33"/>
      <c r="X67" s="33"/>
      <c r="Y67" s="33"/>
      <c r="AA67" s="33"/>
      <c r="AB67" s="33"/>
      <c r="AD67" s="33"/>
      <c r="AE67" s="33"/>
    </row>
    <row r="68" spans="5:31" x14ac:dyDescent="0.35">
      <c r="E68" s="49"/>
      <c r="G68" s="49"/>
      <c r="H68" s="32"/>
      <c r="I68" s="33"/>
      <c r="J68" s="33"/>
      <c r="L68" s="33"/>
      <c r="M68" s="33"/>
      <c r="O68" s="33"/>
      <c r="P68" s="33"/>
      <c r="R68" s="33"/>
      <c r="S68" s="33"/>
      <c r="U68" s="33"/>
      <c r="V68" s="33"/>
      <c r="X68" s="33"/>
      <c r="Y68" s="33"/>
      <c r="AA68" s="33"/>
      <c r="AB68" s="33"/>
      <c r="AD68" s="33"/>
      <c r="AE68" s="33"/>
    </row>
    <row r="69" spans="5:31" x14ac:dyDescent="0.35">
      <c r="E69" s="49"/>
      <c r="G69" s="49"/>
      <c r="H69" s="32"/>
      <c r="I69" s="33"/>
      <c r="J69" s="33"/>
      <c r="L69" s="33"/>
      <c r="M69" s="33"/>
      <c r="O69" s="33"/>
      <c r="P69" s="33"/>
      <c r="R69" s="33"/>
      <c r="S69" s="33"/>
      <c r="U69" s="33"/>
      <c r="V69" s="33"/>
      <c r="X69" s="33"/>
      <c r="Y69" s="33"/>
      <c r="AA69" s="33"/>
      <c r="AB69" s="33"/>
      <c r="AD69" s="33"/>
      <c r="AE69" s="33"/>
    </row>
    <row r="70" spans="5:31" x14ac:dyDescent="0.35">
      <c r="E70" s="49"/>
      <c r="G70" s="49"/>
      <c r="H70" s="32"/>
      <c r="I70" s="33"/>
      <c r="J70" s="33"/>
      <c r="L70" s="33"/>
      <c r="M70" s="33"/>
      <c r="O70" s="33"/>
      <c r="P70" s="33"/>
      <c r="R70" s="33"/>
      <c r="S70" s="33"/>
      <c r="U70" s="33"/>
      <c r="V70" s="33"/>
      <c r="X70" s="33"/>
      <c r="Y70" s="33"/>
      <c r="AA70" s="33"/>
      <c r="AB70" s="33"/>
      <c r="AD70" s="33"/>
      <c r="AE70" s="33"/>
    </row>
    <row r="71" spans="5:31" x14ac:dyDescent="0.35">
      <c r="E71" s="49"/>
      <c r="G71" s="49"/>
      <c r="H71" s="32"/>
      <c r="I71" s="33"/>
      <c r="J71" s="33"/>
      <c r="L71" s="33"/>
      <c r="M71" s="33"/>
      <c r="O71" s="33"/>
      <c r="P71" s="33"/>
      <c r="R71" s="33"/>
      <c r="S71" s="33"/>
      <c r="U71" s="33"/>
      <c r="V71" s="33"/>
      <c r="X71" s="33"/>
      <c r="Y71" s="33"/>
      <c r="AA71" s="33"/>
      <c r="AB71" s="33"/>
      <c r="AD71" s="33"/>
      <c r="AE71" s="33"/>
    </row>
    <row r="72" spans="5:31" x14ac:dyDescent="0.35">
      <c r="E72" s="49"/>
      <c r="G72" s="49"/>
      <c r="H72" s="32"/>
      <c r="I72" s="33"/>
      <c r="J72" s="33"/>
      <c r="L72" s="33"/>
      <c r="M72" s="33"/>
      <c r="O72" s="33"/>
      <c r="P72" s="33"/>
      <c r="R72" s="33"/>
      <c r="S72" s="33"/>
      <c r="U72" s="33"/>
      <c r="V72" s="33"/>
      <c r="X72" s="33"/>
      <c r="Y72" s="33"/>
      <c r="AA72" s="33"/>
      <c r="AB72" s="33"/>
      <c r="AD72" s="33"/>
      <c r="AE72" s="33"/>
    </row>
    <row r="73" spans="5:31" x14ac:dyDescent="0.35">
      <c r="E73" s="49"/>
      <c r="G73" s="49"/>
      <c r="H73" s="32"/>
      <c r="I73" s="33"/>
      <c r="J73" s="33"/>
      <c r="L73" s="33"/>
      <c r="M73" s="33"/>
      <c r="O73" s="33"/>
      <c r="P73" s="33"/>
      <c r="R73" s="33"/>
      <c r="S73" s="33"/>
      <c r="U73" s="33"/>
      <c r="V73" s="33"/>
      <c r="X73" s="33"/>
      <c r="Y73" s="33"/>
      <c r="AA73" s="33"/>
      <c r="AB73" s="33"/>
      <c r="AD73" s="33"/>
      <c r="AE73" s="33"/>
    </row>
    <row r="74" spans="5:31" x14ac:dyDescent="0.35">
      <c r="E74" s="49"/>
      <c r="G74" s="49"/>
      <c r="H74" s="32"/>
      <c r="I74" s="33"/>
      <c r="J74" s="33"/>
      <c r="L74" s="33"/>
      <c r="M74" s="33"/>
      <c r="O74" s="33"/>
      <c r="P74" s="33"/>
      <c r="R74" s="33"/>
      <c r="S74" s="33"/>
      <c r="U74" s="33"/>
      <c r="V74" s="33"/>
      <c r="X74" s="33"/>
      <c r="Y74" s="33"/>
      <c r="AA74" s="33"/>
      <c r="AB74" s="33"/>
      <c r="AD74" s="33"/>
      <c r="AE74" s="33"/>
    </row>
    <row r="75" spans="5:31" x14ac:dyDescent="0.35">
      <c r="E75" s="49"/>
      <c r="G75" s="49"/>
      <c r="H75" s="32"/>
      <c r="I75" s="33"/>
      <c r="J75" s="33"/>
      <c r="L75" s="33"/>
      <c r="M75" s="33"/>
      <c r="O75" s="33"/>
      <c r="P75" s="33"/>
      <c r="R75" s="33"/>
      <c r="S75" s="33"/>
      <c r="U75" s="33"/>
      <c r="V75" s="33"/>
      <c r="X75" s="33"/>
      <c r="Y75" s="33"/>
      <c r="AA75" s="33"/>
      <c r="AB75" s="33"/>
      <c r="AD75" s="33"/>
      <c r="AE75" s="33"/>
    </row>
    <row r="76" spans="5:31" x14ac:dyDescent="0.35">
      <c r="E76" s="49"/>
      <c r="G76" s="49"/>
      <c r="H76" s="32"/>
      <c r="I76" s="33"/>
      <c r="J76" s="33"/>
      <c r="L76" s="33"/>
      <c r="M76" s="33"/>
      <c r="O76" s="33"/>
      <c r="P76" s="33"/>
      <c r="R76" s="33"/>
      <c r="S76" s="33"/>
      <c r="U76" s="33"/>
      <c r="V76" s="33"/>
      <c r="X76" s="33"/>
      <c r="Y76" s="33"/>
      <c r="AA76" s="33"/>
      <c r="AB76" s="33"/>
      <c r="AD76" s="33"/>
      <c r="AE76" s="33"/>
    </row>
    <row r="77" spans="5:31" x14ac:dyDescent="0.35">
      <c r="E77" s="49"/>
      <c r="G77" s="49"/>
      <c r="H77" s="32"/>
      <c r="I77" s="33"/>
      <c r="J77" s="33"/>
      <c r="L77" s="33"/>
      <c r="M77" s="33"/>
      <c r="O77" s="33"/>
      <c r="P77" s="33"/>
      <c r="R77" s="33"/>
      <c r="S77" s="33"/>
      <c r="U77" s="33"/>
      <c r="V77" s="33"/>
      <c r="X77" s="33"/>
      <c r="Y77" s="33"/>
      <c r="AA77" s="33"/>
      <c r="AB77" s="33"/>
      <c r="AD77" s="33"/>
      <c r="AE77" s="33"/>
    </row>
    <row r="78" spans="5:31" x14ac:dyDescent="0.35">
      <c r="E78" s="49"/>
      <c r="G78" s="49"/>
      <c r="H78" s="32"/>
      <c r="I78" s="33"/>
      <c r="J78" s="33"/>
      <c r="L78" s="33"/>
      <c r="M78" s="33"/>
      <c r="O78" s="33"/>
      <c r="P78" s="33"/>
      <c r="R78" s="33"/>
      <c r="S78" s="33"/>
      <c r="U78" s="33"/>
      <c r="V78" s="33"/>
      <c r="X78" s="33"/>
      <c r="Y78" s="33"/>
      <c r="AA78" s="33"/>
      <c r="AB78" s="33"/>
      <c r="AD78" s="33"/>
      <c r="AE78" s="33"/>
    </row>
    <row r="79" spans="5:31" x14ac:dyDescent="0.35">
      <c r="E79" s="49"/>
      <c r="G79" s="49"/>
      <c r="H79" s="32"/>
      <c r="I79" s="33"/>
      <c r="J79" s="33"/>
      <c r="L79" s="33"/>
      <c r="M79" s="33"/>
      <c r="O79" s="33"/>
      <c r="P79" s="33"/>
      <c r="R79" s="33"/>
      <c r="S79" s="33"/>
      <c r="U79" s="33"/>
      <c r="V79" s="33"/>
      <c r="X79" s="33"/>
      <c r="Y79" s="33"/>
      <c r="AA79" s="33"/>
      <c r="AB79" s="33"/>
      <c r="AD79" s="33"/>
      <c r="AE79" s="33"/>
    </row>
    <row r="80" spans="5:31" x14ac:dyDescent="0.35">
      <c r="E80" s="49"/>
      <c r="G80" s="49"/>
      <c r="H80" s="32"/>
      <c r="I80" s="33"/>
      <c r="J80" s="33"/>
      <c r="L80" s="33"/>
      <c r="M80" s="33"/>
      <c r="O80" s="33"/>
      <c r="P80" s="33"/>
      <c r="R80" s="33"/>
      <c r="S80" s="33"/>
      <c r="U80" s="33"/>
      <c r="V80" s="33"/>
      <c r="X80" s="33"/>
      <c r="Y80" s="33"/>
      <c r="AA80" s="33"/>
      <c r="AB80" s="33"/>
      <c r="AD80" s="33"/>
      <c r="AE80" s="33"/>
    </row>
    <row r="81" spans="5:31" x14ac:dyDescent="0.35">
      <c r="E81" s="49"/>
      <c r="G81" s="49"/>
      <c r="H81" s="32"/>
      <c r="I81" s="33"/>
      <c r="J81" s="33"/>
      <c r="L81" s="33"/>
      <c r="M81" s="33"/>
      <c r="O81" s="33"/>
      <c r="P81" s="33"/>
      <c r="R81" s="33"/>
      <c r="S81" s="33"/>
      <c r="U81" s="33"/>
      <c r="V81" s="33"/>
      <c r="X81" s="33"/>
      <c r="Y81" s="33"/>
      <c r="AA81" s="33"/>
      <c r="AB81" s="33"/>
      <c r="AD81" s="33"/>
      <c r="AE81" s="33"/>
    </row>
    <row r="82" spans="5:31" x14ac:dyDescent="0.35">
      <c r="E82" s="49"/>
      <c r="G82" s="49"/>
      <c r="H82" s="32"/>
      <c r="I82" s="33"/>
      <c r="J82" s="33"/>
      <c r="L82" s="33"/>
      <c r="M82" s="33"/>
      <c r="O82" s="33"/>
      <c r="P82" s="33"/>
      <c r="R82" s="33"/>
      <c r="S82" s="33"/>
      <c r="U82" s="33"/>
      <c r="V82" s="33"/>
      <c r="X82" s="33"/>
      <c r="Y82" s="33"/>
      <c r="AA82" s="33"/>
      <c r="AB82" s="33"/>
      <c r="AD82" s="33"/>
      <c r="AE82" s="33"/>
    </row>
    <row r="83" spans="5:31" x14ac:dyDescent="0.35">
      <c r="E83" s="49"/>
      <c r="G83" s="49"/>
      <c r="H83" s="32"/>
      <c r="I83" s="33"/>
      <c r="J83" s="33"/>
      <c r="L83" s="33"/>
      <c r="M83" s="33"/>
      <c r="O83" s="33"/>
      <c r="P83" s="33"/>
      <c r="R83" s="33"/>
      <c r="S83" s="33"/>
      <c r="U83" s="33"/>
      <c r="V83" s="33"/>
      <c r="X83" s="33"/>
      <c r="Y83" s="33"/>
      <c r="AA83" s="33"/>
      <c r="AB83" s="33"/>
      <c r="AD83" s="33"/>
      <c r="AE83" s="33"/>
    </row>
    <row r="84" spans="5:31" x14ac:dyDescent="0.35">
      <c r="E84" s="49"/>
      <c r="G84" s="49"/>
      <c r="H84" s="32"/>
      <c r="I84" s="33"/>
      <c r="J84" s="33"/>
      <c r="L84" s="33"/>
      <c r="M84" s="33"/>
      <c r="O84" s="33"/>
      <c r="P84" s="33"/>
      <c r="R84" s="33"/>
      <c r="S84" s="33"/>
      <c r="U84" s="33"/>
      <c r="V84" s="33"/>
      <c r="X84" s="33"/>
      <c r="Y84" s="33"/>
      <c r="AA84" s="33"/>
      <c r="AB84" s="33"/>
      <c r="AD84" s="33"/>
      <c r="AE84" s="33"/>
    </row>
    <row r="85" spans="5:31" x14ac:dyDescent="0.35">
      <c r="E85" s="49"/>
      <c r="G85" s="49"/>
      <c r="H85" s="32"/>
      <c r="I85" s="33"/>
      <c r="J85" s="33"/>
      <c r="L85" s="33"/>
      <c r="M85" s="33"/>
      <c r="O85" s="33"/>
      <c r="P85" s="33"/>
      <c r="R85" s="33"/>
      <c r="S85" s="33"/>
      <c r="U85" s="33"/>
      <c r="V85" s="33"/>
      <c r="X85" s="33"/>
      <c r="Y85" s="33"/>
      <c r="AA85" s="33"/>
      <c r="AB85" s="33"/>
      <c r="AD85" s="33"/>
      <c r="AE85" s="33"/>
    </row>
    <row r="86" spans="5:31" x14ac:dyDescent="0.35">
      <c r="E86" s="49"/>
      <c r="G86" s="49"/>
      <c r="H86" s="32"/>
      <c r="I86" s="33"/>
      <c r="J86" s="33"/>
      <c r="L86" s="33"/>
      <c r="M86" s="33"/>
      <c r="O86" s="33"/>
      <c r="P86" s="33"/>
      <c r="R86" s="33"/>
      <c r="S86" s="33"/>
      <c r="U86" s="33"/>
      <c r="V86" s="33"/>
      <c r="X86" s="33"/>
      <c r="Y86" s="33"/>
      <c r="AA86" s="33"/>
      <c r="AB86" s="33"/>
      <c r="AD86" s="33"/>
      <c r="AE86" s="33"/>
    </row>
    <row r="87" spans="5:31" x14ac:dyDescent="0.35">
      <c r="E87" s="49"/>
      <c r="G87" s="49"/>
      <c r="H87" s="32"/>
      <c r="I87" s="33"/>
      <c r="J87" s="33"/>
      <c r="L87" s="33"/>
      <c r="M87" s="33"/>
      <c r="O87" s="33"/>
      <c r="P87" s="33"/>
      <c r="R87" s="33"/>
      <c r="S87" s="33"/>
      <c r="U87" s="33"/>
      <c r="V87" s="33"/>
      <c r="X87" s="33"/>
      <c r="Y87" s="33"/>
      <c r="AA87" s="33"/>
      <c r="AB87" s="33"/>
      <c r="AD87" s="33"/>
      <c r="AE87" s="33"/>
    </row>
    <row r="88" spans="5:31" x14ac:dyDescent="0.35">
      <c r="E88" s="49"/>
      <c r="G88" s="49"/>
      <c r="H88" s="32"/>
      <c r="I88" s="33"/>
      <c r="J88" s="33"/>
      <c r="L88" s="33"/>
      <c r="M88" s="33"/>
      <c r="O88" s="33"/>
      <c r="P88" s="33"/>
      <c r="R88" s="33"/>
      <c r="S88" s="33"/>
      <c r="U88" s="33"/>
      <c r="V88" s="33"/>
      <c r="X88" s="33"/>
      <c r="Y88" s="33"/>
      <c r="AA88" s="33"/>
      <c r="AB88" s="33"/>
      <c r="AD88" s="33"/>
      <c r="AE88" s="33"/>
    </row>
    <row r="89" spans="5:31" x14ac:dyDescent="0.35">
      <c r="E89" s="49"/>
      <c r="G89" s="49"/>
      <c r="H89" s="32"/>
      <c r="I89" s="33"/>
      <c r="J89" s="33"/>
      <c r="L89" s="33"/>
      <c r="M89" s="33"/>
      <c r="O89" s="33"/>
      <c r="P89" s="33"/>
      <c r="R89" s="33"/>
      <c r="S89" s="33"/>
      <c r="U89" s="33"/>
      <c r="V89" s="33"/>
      <c r="X89" s="33"/>
      <c r="Y89" s="33"/>
      <c r="AA89" s="33"/>
      <c r="AB89" s="33"/>
      <c r="AD89" s="33"/>
      <c r="AE89" s="33"/>
    </row>
    <row r="90" spans="5:31" x14ac:dyDescent="0.35">
      <c r="E90" s="49"/>
      <c r="G90" s="49"/>
      <c r="H90" s="32"/>
      <c r="I90" s="33"/>
      <c r="J90" s="33"/>
      <c r="L90" s="33"/>
      <c r="M90" s="33"/>
      <c r="O90" s="33"/>
      <c r="P90" s="33"/>
      <c r="R90" s="33"/>
      <c r="S90" s="33"/>
      <c r="U90" s="33"/>
      <c r="V90" s="33"/>
      <c r="X90" s="33"/>
      <c r="Y90" s="33"/>
      <c r="AA90" s="33"/>
      <c r="AB90" s="33"/>
      <c r="AD90" s="33"/>
      <c r="AE90" s="33"/>
    </row>
    <row r="91" spans="5:31" x14ac:dyDescent="0.35">
      <c r="E91" s="49"/>
      <c r="G91" s="49"/>
      <c r="H91" s="32"/>
      <c r="I91" s="33"/>
      <c r="J91" s="33"/>
      <c r="L91" s="33"/>
      <c r="M91" s="33"/>
      <c r="O91" s="33"/>
      <c r="P91" s="33"/>
      <c r="R91" s="33"/>
      <c r="S91" s="33"/>
      <c r="U91" s="33"/>
      <c r="V91" s="33"/>
      <c r="X91" s="33"/>
      <c r="Y91" s="33"/>
      <c r="AA91" s="33"/>
      <c r="AB91" s="33"/>
      <c r="AD91" s="33"/>
      <c r="AE91" s="33"/>
    </row>
    <row r="92" spans="5:31" x14ac:dyDescent="0.35">
      <c r="E92" s="49"/>
      <c r="G92" s="49"/>
      <c r="H92" s="32"/>
      <c r="I92" s="33"/>
      <c r="J92" s="33"/>
      <c r="L92" s="33"/>
      <c r="M92" s="33"/>
      <c r="O92" s="33"/>
      <c r="P92" s="33"/>
      <c r="R92" s="33"/>
      <c r="S92" s="33"/>
      <c r="U92" s="33"/>
      <c r="V92" s="33"/>
      <c r="X92" s="33"/>
      <c r="Y92" s="33"/>
      <c r="AA92" s="33"/>
      <c r="AB92" s="33"/>
      <c r="AD92" s="33"/>
      <c r="AE92" s="33"/>
    </row>
    <row r="93" spans="5:31" x14ac:dyDescent="0.35">
      <c r="E93" s="49"/>
      <c r="G93" s="49"/>
      <c r="H93" s="32"/>
      <c r="I93" s="33"/>
      <c r="J93" s="33"/>
      <c r="L93" s="33"/>
      <c r="M93" s="33"/>
      <c r="O93" s="33"/>
      <c r="P93" s="33"/>
      <c r="R93" s="33"/>
      <c r="S93" s="33"/>
      <c r="U93" s="33"/>
      <c r="V93" s="33"/>
      <c r="X93" s="33"/>
      <c r="Y93" s="33"/>
      <c r="AA93" s="33"/>
      <c r="AB93" s="33"/>
      <c r="AD93" s="33"/>
      <c r="AE93" s="33"/>
    </row>
    <row r="94" spans="5:31" x14ac:dyDescent="0.35">
      <c r="E94" s="49"/>
      <c r="G94" s="49"/>
      <c r="H94" s="32"/>
      <c r="I94" s="33"/>
      <c r="J94" s="33"/>
      <c r="L94" s="33"/>
      <c r="M94" s="33"/>
      <c r="O94" s="33"/>
      <c r="P94" s="33"/>
      <c r="R94" s="33"/>
      <c r="S94" s="33"/>
      <c r="U94" s="33"/>
      <c r="V94" s="33"/>
      <c r="X94" s="33"/>
      <c r="Y94" s="33"/>
      <c r="AA94" s="33"/>
      <c r="AB94" s="33"/>
      <c r="AD94" s="33"/>
      <c r="AE94" s="33"/>
    </row>
    <row r="95" spans="5:31" x14ac:dyDescent="0.35">
      <c r="E95" s="49"/>
      <c r="G95" s="49"/>
      <c r="H95" s="32"/>
      <c r="I95" s="33"/>
      <c r="J95" s="33"/>
      <c r="L95" s="33"/>
      <c r="M95" s="33"/>
      <c r="O95" s="33"/>
      <c r="P95" s="33"/>
      <c r="R95" s="33"/>
      <c r="S95" s="33"/>
      <c r="U95" s="33"/>
      <c r="V95" s="33"/>
      <c r="X95" s="33"/>
      <c r="Y95" s="33"/>
      <c r="AA95" s="33"/>
      <c r="AB95" s="33"/>
      <c r="AD95" s="33"/>
      <c r="AE95" s="33"/>
    </row>
    <row r="96" spans="5:31" x14ac:dyDescent="0.35">
      <c r="E96" s="49"/>
      <c r="G96" s="49"/>
      <c r="H96" s="32"/>
      <c r="I96" s="33"/>
      <c r="J96" s="33"/>
      <c r="L96" s="33"/>
      <c r="M96" s="33"/>
      <c r="O96" s="33"/>
      <c r="P96" s="33"/>
      <c r="R96" s="33"/>
      <c r="S96" s="33"/>
      <c r="U96" s="33"/>
      <c r="V96" s="33"/>
      <c r="X96" s="33"/>
      <c r="Y96" s="33"/>
      <c r="AA96" s="33"/>
      <c r="AB96" s="33"/>
      <c r="AD96" s="33"/>
      <c r="AE96" s="33"/>
    </row>
    <row r="97" spans="1:31" x14ac:dyDescent="0.35">
      <c r="E97" s="49"/>
      <c r="G97" s="49"/>
      <c r="H97" s="32"/>
      <c r="I97" s="33"/>
      <c r="J97" s="33"/>
      <c r="L97" s="33"/>
      <c r="M97" s="33"/>
      <c r="O97" s="33"/>
      <c r="P97" s="33"/>
      <c r="R97" s="33"/>
      <c r="S97" s="33"/>
      <c r="U97" s="33"/>
      <c r="V97" s="33"/>
      <c r="X97" s="33"/>
      <c r="Y97" s="33"/>
      <c r="AA97" s="33"/>
      <c r="AB97" s="33"/>
      <c r="AD97" s="33"/>
      <c r="AE97" s="33"/>
    </row>
    <row r="98" spans="1:31" x14ac:dyDescent="0.35">
      <c r="E98" s="49"/>
      <c r="G98" s="49"/>
      <c r="H98" s="32"/>
      <c r="I98" s="33"/>
      <c r="J98" s="33"/>
      <c r="L98" s="33"/>
      <c r="M98" s="33"/>
      <c r="O98" s="33"/>
      <c r="P98" s="33"/>
      <c r="R98" s="33"/>
      <c r="S98" s="33"/>
      <c r="U98" s="33"/>
      <c r="V98" s="33"/>
      <c r="X98" s="33"/>
      <c r="Y98" s="33"/>
      <c r="AA98" s="33"/>
      <c r="AB98" s="33"/>
      <c r="AD98" s="33"/>
      <c r="AE98" s="33"/>
    </row>
    <row r="99" spans="1:31" x14ac:dyDescent="0.35">
      <c r="E99" s="49"/>
      <c r="G99" s="49"/>
      <c r="H99" s="32"/>
      <c r="I99" s="33"/>
      <c r="J99" s="33"/>
      <c r="L99" s="33"/>
      <c r="M99" s="33"/>
      <c r="O99" s="33"/>
      <c r="P99" s="33"/>
      <c r="R99" s="33"/>
      <c r="S99" s="33"/>
      <c r="U99" s="33"/>
      <c r="V99" s="33"/>
      <c r="X99" s="33"/>
      <c r="Y99" s="33"/>
      <c r="AA99" s="33"/>
      <c r="AB99" s="33"/>
      <c r="AD99" s="33"/>
      <c r="AE99" s="33"/>
    </row>
    <row r="100" spans="1:31" x14ac:dyDescent="0.35">
      <c r="E100" s="49"/>
      <c r="G100" s="49"/>
      <c r="H100" s="32"/>
      <c r="I100" s="33"/>
      <c r="J100" s="33"/>
      <c r="L100" s="33"/>
      <c r="M100" s="33"/>
      <c r="O100" s="33"/>
      <c r="P100" s="33"/>
      <c r="R100" s="33"/>
      <c r="S100" s="33"/>
      <c r="U100" s="33"/>
      <c r="V100" s="33"/>
      <c r="X100" s="33"/>
      <c r="Y100" s="33"/>
      <c r="AA100" s="33"/>
      <c r="AB100" s="33"/>
      <c r="AD100" s="33"/>
      <c r="AE100" s="33"/>
    </row>
    <row r="101" spans="1:31" x14ac:dyDescent="0.35">
      <c r="E101" s="49"/>
      <c r="G101" s="49"/>
      <c r="H101" s="32"/>
      <c r="I101" s="33"/>
      <c r="J101" s="33"/>
      <c r="L101" s="33"/>
      <c r="M101" s="33"/>
      <c r="O101" s="33"/>
      <c r="P101" s="33"/>
      <c r="R101" s="33"/>
      <c r="S101" s="33"/>
      <c r="U101" s="33"/>
      <c r="V101" s="33"/>
      <c r="X101" s="33"/>
      <c r="Y101" s="33"/>
      <c r="AA101" s="33"/>
      <c r="AB101" s="33"/>
      <c r="AD101" s="33"/>
      <c r="AE101" s="33"/>
    </row>
    <row r="102" spans="1:31" x14ac:dyDescent="0.35">
      <c r="E102" s="49"/>
      <c r="G102" s="49"/>
      <c r="H102" s="32"/>
      <c r="I102" s="33"/>
      <c r="J102" s="33"/>
      <c r="L102" s="33"/>
      <c r="M102" s="33"/>
      <c r="O102" s="33"/>
      <c r="P102" s="33"/>
      <c r="R102" s="33"/>
      <c r="S102" s="33"/>
      <c r="U102" s="33"/>
      <c r="V102" s="33"/>
      <c r="X102" s="33"/>
      <c r="Y102" s="33"/>
      <c r="AA102" s="33"/>
      <c r="AB102" s="33"/>
      <c r="AD102" s="33"/>
      <c r="AE102" s="33"/>
    </row>
    <row r="103" spans="1:31" x14ac:dyDescent="0.35">
      <c r="E103" s="49"/>
      <c r="G103" s="49"/>
      <c r="H103" s="32"/>
      <c r="I103" s="33"/>
      <c r="J103" s="33"/>
      <c r="L103" s="33"/>
      <c r="M103" s="33"/>
      <c r="O103" s="33"/>
      <c r="P103" s="33"/>
      <c r="R103" s="33"/>
      <c r="S103" s="33"/>
      <c r="U103" s="33"/>
      <c r="V103" s="33"/>
      <c r="X103" s="33"/>
      <c r="Y103" s="33"/>
      <c r="AA103" s="33"/>
      <c r="AB103" s="33"/>
      <c r="AD103" s="33"/>
      <c r="AE103" s="33"/>
    </row>
    <row r="104" spans="1:31" x14ac:dyDescent="0.35">
      <c r="E104" s="49"/>
      <c r="G104" s="49"/>
      <c r="H104" s="32"/>
      <c r="I104" s="33"/>
      <c r="J104" s="33"/>
      <c r="L104" s="33"/>
      <c r="M104" s="33"/>
      <c r="O104" s="33"/>
      <c r="P104" s="33"/>
      <c r="R104" s="33"/>
      <c r="S104" s="33"/>
      <c r="U104" s="33"/>
      <c r="V104" s="33"/>
      <c r="X104" s="33"/>
      <c r="Y104" s="33"/>
      <c r="AA104" s="33"/>
      <c r="AB104" s="33"/>
      <c r="AD104" s="33"/>
      <c r="AE104" s="33"/>
    </row>
    <row r="105" spans="1:31" x14ac:dyDescent="0.35">
      <c r="E105" s="49"/>
      <c r="G105" s="49"/>
      <c r="H105" s="32"/>
      <c r="I105" s="33"/>
      <c r="J105" s="33"/>
      <c r="L105" s="33"/>
      <c r="M105" s="33"/>
      <c r="O105" s="33"/>
      <c r="P105" s="33"/>
      <c r="R105" s="33"/>
      <c r="S105" s="33"/>
      <c r="U105" s="33"/>
      <c r="V105" s="33"/>
      <c r="X105" s="33"/>
      <c r="Y105" s="33"/>
      <c r="AA105" s="33"/>
      <c r="AB105" s="33"/>
      <c r="AD105" s="33"/>
      <c r="AE105" s="33"/>
    </row>
    <row r="106" spans="1:31" x14ac:dyDescent="0.35">
      <c r="E106" s="49"/>
      <c r="G106" s="49"/>
      <c r="H106" s="32"/>
      <c r="I106" s="33"/>
      <c r="J106" s="33"/>
      <c r="L106" s="33"/>
      <c r="M106" s="33"/>
      <c r="O106" s="33"/>
      <c r="P106" s="33"/>
      <c r="R106" s="33"/>
      <c r="S106" s="33"/>
      <c r="U106" s="33"/>
      <c r="V106" s="33"/>
      <c r="X106" s="33"/>
      <c r="Y106" s="33"/>
      <c r="AA106" s="33"/>
      <c r="AB106" s="33"/>
      <c r="AD106" s="33"/>
      <c r="AE106" s="33"/>
    </row>
    <row r="107" spans="1:31" x14ac:dyDescent="0.35">
      <c r="E107" s="49"/>
      <c r="G107" s="49"/>
      <c r="H107" s="32"/>
      <c r="I107" s="33"/>
      <c r="J107" s="33"/>
      <c r="L107" s="33"/>
      <c r="M107" s="33"/>
      <c r="O107" s="33"/>
      <c r="P107" s="33"/>
      <c r="R107" s="33"/>
      <c r="S107" s="33"/>
      <c r="U107" s="33"/>
      <c r="V107" s="33"/>
      <c r="X107" s="33"/>
      <c r="Y107" s="33"/>
      <c r="AA107" s="33"/>
      <c r="AB107" s="33"/>
      <c r="AD107" s="33"/>
      <c r="AE107" s="33"/>
    </row>
    <row r="108" spans="1:31" x14ac:dyDescent="0.35">
      <c r="E108" s="49"/>
      <c r="G108" s="49"/>
      <c r="H108" s="32"/>
      <c r="I108" s="33"/>
      <c r="J108" s="33"/>
      <c r="L108" s="33"/>
      <c r="M108" s="33"/>
      <c r="O108" s="33"/>
      <c r="P108" s="33"/>
      <c r="R108" s="33"/>
      <c r="S108" s="33"/>
      <c r="U108" s="33"/>
      <c r="V108" s="33"/>
      <c r="X108" s="33"/>
      <c r="Y108" s="33"/>
      <c r="AA108" s="33"/>
      <c r="AB108" s="33"/>
      <c r="AD108" s="33"/>
      <c r="AE108" s="33"/>
    </row>
    <row r="109" spans="1:31" x14ac:dyDescent="0.35">
      <c r="E109" s="49"/>
      <c r="G109" s="49"/>
      <c r="H109" s="32"/>
      <c r="I109" s="33"/>
      <c r="J109" s="33"/>
      <c r="L109" s="33"/>
      <c r="M109" s="33"/>
      <c r="O109" s="33"/>
      <c r="P109" s="33"/>
      <c r="R109" s="33"/>
      <c r="S109" s="33"/>
      <c r="U109" s="33"/>
      <c r="V109" s="33"/>
      <c r="X109" s="33"/>
      <c r="Y109" s="33"/>
      <c r="AA109" s="33"/>
      <c r="AB109" s="33"/>
      <c r="AD109" s="33"/>
      <c r="AE109" s="33"/>
    </row>
    <row r="110" spans="1:31" x14ac:dyDescent="0.35">
      <c r="E110" s="49"/>
      <c r="G110" s="49"/>
      <c r="H110" s="32"/>
      <c r="I110" s="33"/>
      <c r="J110" s="33"/>
      <c r="L110" s="33"/>
      <c r="M110" s="33"/>
      <c r="O110" s="33"/>
      <c r="P110" s="33"/>
      <c r="R110" s="33"/>
      <c r="S110" s="33"/>
      <c r="U110" s="33"/>
      <c r="V110" s="33"/>
      <c r="X110" s="33"/>
      <c r="Y110" s="33"/>
      <c r="AA110" s="33"/>
      <c r="AB110" s="33"/>
      <c r="AD110" s="33"/>
      <c r="AE110" s="33"/>
    </row>
    <row r="111" spans="1:31" x14ac:dyDescent="0.35">
      <c r="E111" s="49"/>
      <c r="G111" s="49"/>
      <c r="H111" s="32"/>
      <c r="I111" s="33"/>
      <c r="J111" s="33"/>
      <c r="L111" s="33"/>
      <c r="M111" s="33"/>
      <c r="O111" s="33"/>
      <c r="P111" s="33"/>
      <c r="R111" s="33"/>
      <c r="S111" s="33"/>
      <c r="U111" s="33"/>
      <c r="V111" s="33"/>
      <c r="X111" s="33"/>
      <c r="Y111" s="33"/>
      <c r="AA111" s="33"/>
      <c r="AB111" s="33"/>
      <c r="AD111" s="33"/>
      <c r="AE111" s="33"/>
    </row>
    <row r="112" spans="1:31" x14ac:dyDescent="0.35">
      <c r="A112" s="23" t="s">
        <v>250</v>
      </c>
      <c r="B112" s="23" t="s">
        <v>250</v>
      </c>
      <c r="C112" s="50"/>
      <c r="D112" s="50"/>
      <c r="E112" s="51"/>
      <c r="F112" s="50"/>
      <c r="G112" s="53"/>
      <c r="H112" s="34"/>
      <c r="I112" s="33"/>
      <c r="J112" s="33"/>
      <c r="L112" s="33"/>
      <c r="M112" s="33"/>
      <c r="O112" s="33"/>
      <c r="P112" s="33"/>
      <c r="R112" s="33"/>
      <c r="S112" s="33"/>
      <c r="U112" s="33"/>
      <c r="V112" s="33"/>
      <c r="X112" s="33"/>
      <c r="Y112" s="33"/>
      <c r="AA112" s="33"/>
      <c r="AB112" s="33"/>
      <c r="AD112" s="33"/>
      <c r="AE112" s="33"/>
    </row>
    <row r="113" spans="3:31" x14ac:dyDescent="0.35">
      <c r="C113" s="52"/>
      <c r="D113" s="52"/>
      <c r="F113" s="52"/>
      <c r="G113" s="52"/>
      <c r="I113" s="33"/>
      <c r="J113" s="33"/>
      <c r="L113" s="33"/>
      <c r="M113" s="33"/>
      <c r="O113" s="33"/>
      <c r="P113" s="33"/>
      <c r="R113" s="33"/>
      <c r="S113" s="33"/>
      <c r="U113" s="33"/>
      <c r="V113" s="33"/>
      <c r="X113" s="33"/>
      <c r="Y113" s="33"/>
      <c r="AA113" s="33"/>
      <c r="AB113" s="33"/>
      <c r="AD113" s="33"/>
      <c r="AE113"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F01E-6876-4D04-8F0D-5E988E2C906D}">
  <dimension ref="A1:AE112"/>
  <sheetViews>
    <sheetView zoomScale="80" zoomScaleNormal="80" workbookViewId="0">
      <selection activeCell="C1" sqref="C1:G1048576"/>
    </sheetView>
  </sheetViews>
  <sheetFormatPr defaultColWidth="11.23046875" defaultRowHeight="15.5" x14ac:dyDescent="0.35"/>
  <cols>
    <col min="1" max="1" width="25.4609375" style="29" customWidth="1"/>
    <col min="2" max="2" width="50.53515625" style="29" customWidth="1"/>
    <col min="3" max="3" width="49" style="39" bestFit="1" customWidth="1"/>
    <col min="4" max="4" width="53.23046875" style="39" bestFit="1" customWidth="1"/>
    <col min="5" max="5" width="46.23046875" style="39" bestFit="1" customWidth="1"/>
    <col min="6" max="6" width="49.3046875" style="39" bestFit="1" customWidth="1"/>
    <col min="7" max="7" width="53.69140625" style="39" bestFit="1" customWidth="1"/>
    <col min="8" max="8" width="46.53515625" style="29" bestFit="1" customWidth="1"/>
    <col min="9" max="9" width="11.23046875" style="29" customWidth="1"/>
    <col min="10" max="16384" width="11.23046875" style="29"/>
  </cols>
  <sheetData>
    <row r="1" spans="1:31" ht="20" x14ac:dyDescent="0.35">
      <c r="A1" s="27" t="s">
        <v>690</v>
      </c>
      <c r="B1" s="28"/>
      <c r="C1" s="38"/>
      <c r="D1" s="38"/>
      <c r="E1" s="38"/>
    </row>
    <row r="2" spans="1:31" ht="20" x14ac:dyDescent="0.35">
      <c r="A2" s="27" t="s">
        <v>670</v>
      </c>
      <c r="B2" s="28"/>
      <c r="C2" s="47"/>
      <c r="D2" s="47"/>
      <c r="E2" s="47"/>
    </row>
    <row r="3" spans="1:31" x14ac:dyDescent="0.35">
      <c r="A3" s="29" t="s">
        <v>33</v>
      </c>
    </row>
    <row r="4" spans="1:31" x14ac:dyDescent="0.35">
      <c r="A4" s="23" t="s">
        <v>34</v>
      </c>
      <c r="B4" s="23" t="s">
        <v>35</v>
      </c>
      <c r="C4" s="21" t="s">
        <v>671</v>
      </c>
      <c r="D4" s="22" t="s">
        <v>672</v>
      </c>
      <c r="E4" s="21" t="s">
        <v>673</v>
      </c>
      <c r="F4" s="22" t="s">
        <v>674</v>
      </c>
      <c r="G4" s="21" t="s">
        <v>675</v>
      </c>
      <c r="H4" s="23"/>
      <c r="I4" s="23"/>
      <c r="J4" s="23"/>
      <c r="K4" s="23"/>
      <c r="L4" s="23"/>
      <c r="M4" s="23"/>
      <c r="N4" s="23"/>
    </row>
    <row r="5" spans="1:31" x14ac:dyDescent="0.35">
      <c r="A5" s="29" t="s">
        <v>38</v>
      </c>
      <c r="B5" s="29" t="s">
        <v>39</v>
      </c>
      <c r="C5" s="48">
        <v>4500</v>
      </c>
      <c r="D5" s="48">
        <v>2403</v>
      </c>
      <c r="E5" s="49">
        <f>uptake_in_those_aged_70_by_ccg111011[[#This Row],[Number of adults turning 71 vaccinated with dose 1]]/uptake_in_those_aged_70_by_ccg111011[[#This Row],[Number of adults turning 71 ]]*100</f>
        <v>53.400000000000006</v>
      </c>
      <c r="F5" s="48">
        <v>1189</v>
      </c>
      <c r="G5" s="49">
        <f>uptake_in_those_aged_70_by_ccg111011[[#This Row],[Number of adults turning 71 vaccinated with dose 2]]/uptake_in_those_aged_70_by_ccg111011[[#This Row],[Number of adults turning 71 ]]*100</f>
        <v>26.422222222222224</v>
      </c>
      <c r="H5" s="32"/>
      <c r="I5" s="33"/>
      <c r="J5" s="33"/>
      <c r="L5" s="33"/>
      <c r="M5" s="33"/>
      <c r="O5" s="33"/>
      <c r="P5" s="33"/>
      <c r="R5" s="33"/>
      <c r="S5" s="33"/>
      <c r="U5" s="33"/>
      <c r="V5" s="33"/>
      <c r="X5" s="33"/>
      <c r="Y5" s="33"/>
      <c r="AA5" s="33"/>
      <c r="AB5" s="33"/>
      <c r="AD5" s="33"/>
      <c r="AE5" s="33"/>
    </row>
    <row r="6" spans="1:31" x14ac:dyDescent="0.35">
      <c r="A6" s="29" t="s">
        <v>40</v>
      </c>
      <c r="B6" s="29" t="s">
        <v>41</v>
      </c>
      <c r="C6" s="48">
        <v>1756</v>
      </c>
      <c r="D6" s="48">
        <v>885</v>
      </c>
      <c r="E6" s="49">
        <f>uptake_in_those_aged_70_by_ccg111011[[#This Row],[Number of adults turning 71 vaccinated with dose 1]]/uptake_in_those_aged_70_by_ccg111011[[#This Row],[Number of adults turning 71 ]]*100</f>
        <v>50.398633257403191</v>
      </c>
      <c r="F6" s="48">
        <v>540</v>
      </c>
      <c r="G6" s="49">
        <f>uptake_in_those_aged_70_by_ccg111011[[#This Row],[Number of adults turning 71 vaccinated with dose 2]]/uptake_in_those_aged_70_by_ccg111011[[#This Row],[Number of adults turning 71 ]]*100</f>
        <v>30.751708428246015</v>
      </c>
      <c r="H6" s="32"/>
      <c r="I6" s="33"/>
      <c r="J6" s="33"/>
      <c r="L6" s="33"/>
      <c r="M6" s="33"/>
      <c r="O6" s="33"/>
      <c r="P6" s="33"/>
      <c r="R6" s="33"/>
      <c r="S6" s="33"/>
      <c r="U6" s="33"/>
      <c r="V6" s="33"/>
      <c r="X6" s="33"/>
      <c r="Y6" s="33"/>
      <c r="AA6" s="33"/>
      <c r="AB6" s="33"/>
      <c r="AD6" s="33"/>
      <c r="AE6" s="33"/>
    </row>
    <row r="7" spans="1:31" x14ac:dyDescent="0.35">
      <c r="A7" s="29" t="s">
        <v>42</v>
      </c>
      <c r="B7" s="29" t="s">
        <v>43</v>
      </c>
      <c r="C7" s="48">
        <v>3064</v>
      </c>
      <c r="D7" s="48">
        <v>1434</v>
      </c>
      <c r="E7" s="49">
        <f>uptake_in_those_aged_70_by_ccg111011[[#This Row],[Number of adults turning 71 vaccinated with dose 1]]/uptake_in_those_aged_70_by_ccg111011[[#This Row],[Number of adults turning 71 ]]*100</f>
        <v>46.801566579634461</v>
      </c>
      <c r="F7" s="48">
        <v>870</v>
      </c>
      <c r="G7" s="49">
        <f>uptake_in_those_aged_70_by_ccg111011[[#This Row],[Number of adults turning 71 vaccinated with dose 2]]/uptake_in_those_aged_70_by_ccg111011[[#This Row],[Number of adults turning 71 ]]*100</f>
        <v>28.394255874673629</v>
      </c>
      <c r="H7" s="32"/>
      <c r="I7" s="33"/>
      <c r="J7" s="33"/>
      <c r="L7" s="33"/>
      <c r="M7" s="33"/>
      <c r="O7" s="33"/>
      <c r="P7" s="33"/>
      <c r="R7" s="33"/>
      <c r="S7" s="33"/>
      <c r="U7" s="33"/>
      <c r="V7" s="33"/>
      <c r="X7" s="33"/>
      <c r="Y7" s="33"/>
      <c r="AA7" s="33"/>
      <c r="AB7" s="33"/>
      <c r="AD7" s="33"/>
      <c r="AE7" s="33"/>
    </row>
    <row r="8" spans="1:31" x14ac:dyDescent="0.35">
      <c r="A8" s="29" t="s">
        <v>44</v>
      </c>
      <c r="B8" s="29" t="s">
        <v>45</v>
      </c>
      <c r="C8" s="48">
        <v>1369</v>
      </c>
      <c r="D8" s="48">
        <v>504</v>
      </c>
      <c r="E8" s="49">
        <f>uptake_in_those_aged_70_by_ccg111011[[#This Row],[Number of adults turning 71 vaccinated with dose 1]]/uptake_in_those_aged_70_by_ccg111011[[#This Row],[Number of adults turning 71 ]]*100</f>
        <v>36.815193571950324</v>
      </c>
      <c r="F8" s="48">
        <v>238</v>
      </c>
      <c r="G8" s="49">
        <f>uptake_in_those_aged_70_by_ccg111011[[#This Row],[Number of adults turning 71 vaccinated with dose 2]]/uptake_in_those_aged_70_by_ccg111011[[#This Row],[Number of adults turning 71 ]]*100</f>
        <v>17.384952520087655</v>
      </c>
      <c r="H8" s="32"/>
      <c r="I8" s="33"/>
      <c r="J8" s="33"/>
      <c r="L8" s="33"/>
      <c r="M8" s="33"/>
      <c r="O8" s="33"/>
      <c r="P8" s="33"/>
      <c r="R8" s="33"/>
      <c r="S8" s="33"/>
      <c r="U8" s="33"/>
      <c r="V8" s="33"/>
      <c r="X8" s="33"/>
      <c r="Y8" s="33"/>
      <c r="AA8" s="33"/>
      <c r="AB8" s="33"/>
      <c r="AD8" s="33"/>
      <c r="AE8" s="33"/>
    </row>
    <row r="9" spans="1:31" x14ac:dyDescent="0.35">
      <c r="A9" s="29" t="s">
        <v>46</v>
      </c>
      <c r="B9" s="29" t="s">
        <v>47</v>
      </c>
      <c r="C9" s="48">
        <v>1775</v>
      </c>
      <c r="D9" s="48">
        <v>787</v>
      </c>
      <c r="E9" s="49">
        <f>uptake_in_those_aged_70_by_ccg111011[[#This Row],[Number of adults turning 71 vaccinated with dose 1]]/uptake_in_those_aged_70_by_ccg111011[[#This Row],[Number of adults turning 71 ]]*100</f>
        <v>44.338028169014081</v>
      </c>
      <c r="F9" s="48">
        <v>445</v>
      </c>
      <c r="G9" s="49">
        <f>uptake_in_those_aged_70_by_ccg111011[[#This Row],[Number of adults turning 71 vaccinated with dose 2]]/uptake_in_those_aged_70_by_ccg111011[[#This Row],[Number of adults turning 71 ]]*100</f>
        <v>25.070422535211268</v>
      </c>
      <c r="H9" s="32"/>
      <c r="I9" s="33"/>
      <c r="J9" s="33"/>
      <c r="L9" s="33"/>
      <c r="M9" s="33"/>
      <c r="O9" s="33"/>
      <c r="P9" s="33"/>
      <c r="R9" s="33"/>
      <c r="S9" s="33"/>
      <c r="U9" s="33"/>
      <c r="V9" s="33"/>
      <c r="X9" s="33"/>
      <c r="Y9" s="33"/>
      <c r="AA9" s="33"/>
      <c r="AB9" s="33"/>
      <c r="AD9" s="33"/>
      <c r="AE9" s="33"/>
    </row>
    <row r="10" spans="1:31" x14ac:dyDescent="0.35">
      <c r="A10" s="29" t="s">
        <v>48</v>
      </c>
      <c r="B10" s="29" t="s">
        <v>49</v>
      </c>
      <c r="C10" s="48">
        <v>2721</v>
      </c>
      <c r="D10" s="48">
        <v>1172</v>
      </c>
      <c r="E10" s="49">
        <f>uptake_in_those_aged_70_by_ccg111011[[#This Row],[Number of adults turning 71 vaccinated with dose 1]]/uptake_in_those_aged_70_by_ccg111011[[#This Row],[Number of adults turning 71 ]]*100</f>
        <v>43.072399852995225</v>
      </c>
      <c r="F10" s="48">
        <v>625</v>
      </c>
      <c r="G10" s="49">
        <f>uptake_in_those_aged_70_by_ccg111011[[#This Row],[Number of adults turning 71 vaccinated with dose 2]]/uptake_in_those_aged_70_by_ccg111011[[#This Row],[Number of adults turning 71 ]]*100</f>
        <v>22.969496508636531</v>
      </c>
      <c r="H10" s="32"/>
      <c r="I10" s="33"/>
      <c r="J10" s="33"/>
      <c r="L10" s="33"/>
      <c r="M10" s="33"/>
      <c r="O10" s="33"/>
      <c r="P10" s="33"/>
      <c r="R10" s="33"/>
      <c r="S10" s="33"/>
      <c r="U10" s="33"/>
      <c r="V10" s="33"/>
      <c r="X10" s="33"/>
      <c r="Y10" s="33"/>
      <c r="AA10" s="33"/>
      <c r="AB10" s="33"/>
      <c r="AD10" s="33"/>
      <c r="AE10" s="33"/>
    </row>
    <row r="11" spans="1:31" x14ac:dyDescent="0.35">
      <c r="A11" s="29" t="s">
        <v>50</v>
      </c>
      <c r="B11" s="29" t="s">
        <v>51</v>
      </c>
      <c r="C11" s="48">
        <v>1790</v>
      </c>
      <c r="D11" s="48">
        <v>913</v>
      </c>
      <c r="E11" s="49">
        <f>uptake_in_those_aged_70_by_ccg111011[[#This Row],[Number of adults turning 71 vaccinated with dose 1]]/uptake_in_those_aged_70_by_ccg111011[[#This Row],[Number of adults turning 71 ]]*100</f>
        <v>51.005586592178773</v>
      </c>
      <c r="F11" s="48">
        <v>533</v>
      </c>
      <c r="G11" s="49">
        <f>uptake_in_those_aged_70_by_ccg111011[[#This Row],[Number of adults turning 71 vaccinated with dose 2]]/uptake_in_those_aged_70_by_ccg111011[[#This Row],[Number of adults turning 71 ]]*100</f>
        <v>29.77653631284916</v>
      </c>
      <c r="H11" s="32"/>
      <c r="I11" s="33"/>
      <c r="J11" s="33"/>
      <c r="L11" s="33"/>
      <c r="M11" s="33"/>
      <c r="O11" s="33"/>
      <c r="P11" s="33"/>
      <c r="R11" s="33"/>
      <c r="S11" s="33"/>
      <c r="U11" s="33"/>
      <c r="V11" s="33"/>
      <c r="X11" s="33"/>
      <c r="Y11" s="33"/>
      <c r="AA11" s="33"/>
      <c r="AB11" s="33"/>
      <c r="AD11" s="33"/>
      <c r="AE11" s="33"/>
    </row>
    <row r="12" spans="1:31" x14ac:dyDescent="0.35">
      <c r="A12" s="29" t="s">
        <v>52</v>
      </c>
      <c r="B12" s="29" t="s">
        <v>53</v>
      </c>
      <c r="C12" s="48">
        <v>1914</v>
      </c>
      <c r="D12" s="48">
        <v>947</v>
      </c>
      <c r="E12" s="49">
        <f>uptake_in_those_aged_70_by_ccg111011[[#This Row],[Number of adults turning 71 vaccinated with dose 1]]/uptake_in_those_aged_70_by_ccg111011[[#This Row],[Number of adults turning 71 ]]*100</f>
        <v>49.477533960292583</v>
      </c>
      <c r="F12" s="48">
        <v>560</v>
      </c>
      <c r="G12" s="49">
        <f>uptake_in_those_aged_70_by_ccg111011[[#This Row],[Number of adults turning 71 vaccinated with dose 2]]/uptake_in_those_aged_70_by_ccg111011[[#This Row],[Number of adults turning 71 ]]*100</f>
        <v>29.258098223615463</v>
      </c>
      <c r="H12" s="32"/>
      <c r="I12" s="33"/>
      <c r="J12" s="33"/>
      <c r="L12" s="33"/>
      <c r="M12" s="33"/>
      <c r="O12" s="33"/>
      <c r="P12" s="33"/>
      <c r="R12" s="33"/>
      <c r="S12" s="33"/>
      <c r="U12" s="33"/>
      <c r="V12" s="33"/>
      <c r="X12" s="33"/>
      <c r="Y12" s="33"/>
      <c r="AA12" s="33"/>
      <c r="AB12" s="33"/>
      <c r="AD12" s="33"/>
      <c r="AE12" s="33"/>
    </row>
    <row r="13" spans="1:31" x14ac:dyDescent="0.35">
      <c r="A13" s="29" t="s">
        <v>54</v>
      </c>
      <c r="B13" s="29" t="s">
        <v>55</v>
      </c>
      <c r="C13" s="48">
        <v>2056</v>
      </c>
      <c r="D13" s="48">
        <v>781</v>
      </c>
      <c r="E13" s="49">
        <f>uptake_in_those_aged_70_by_ccg111011[[#This Row],[Number of adults turning 71 vaccinated with dose 1]]/uptake_in_those_aged_70_by_ccg111011[[#This Row],[Number of adults turning 71 ]]*100</f>
        <v>37.9863813229572</v>
      </c>
      <c r="F13" s="48">
        <v>405</v>
      </c>
      <c r="G13" s="49">
        <f>uptake_in_those_aged_70_by_ccg111011[[#This Row],[Number of adults turning 71 vaccinated with dose 2]]/uptake_in_those_aged_70_by_ccg111011[[#This Row],[Number of adults turning 71 ]]*100</f>
        <v>19.698443579766536</v>
      </c>
      <c r="H13" s="32"/>
      <c r="I13" s="33"/>
      <c r="J13" s="33"/>
      <c r="L13" s="33"/>
      <c r="M13" s="33"/>
      <c r="O13" s="33"/>
      <c r="P13" s="33"/>
      <c r="R13" s="33"/>
      <c r="S13" s="33"/>
      <c r="U13" s="33"/>
      <c r="V13" s="33"/>
      <c r="X13" s="33"/>
      <c r="Y13" s="33"/>
      <c r="AA13" s="33"/>
      <c r="AB13" s="33"/>
      <c r="AD13" s="33"/>
      <c r="AE13" s="33"/>
    </row>
    <row r="14" spans="1:31" x14ac:dyDescent="0.35">
      <c r="A14" s="29" t="s">
        <v>56</v>
      </c>
      <c r="B14" s="29" t="s">
        <v>57</v>
      </c>
      <c r="C14" s="48">
        <v>3704</v>
      </c>
      <c r="D14" s="48">
        <v>1663</v>
      </c>
      <c r="E14" s="49">
        <f>uptake_in_those_aged_70_by_ccg111011[[#This Row],[Number of adults turning 71 vaccinated with dose 1]]/uptake_in_those_aged_70_by_ccg111011[[#This Row],[Number of adults turning 71 ]]*100</f>
        <v>44.897408207343418</v>
      </c>
      <c r="F14" s="48">
        <v>994</v>
      </c>
      <c r="G14" s="49">
        <f>uptake_in_those_aged_70_by_ccg111011[[#This Row],[Number of adults turning 71 vaccinated with dose 2]]/uptake_in_those_aged_70_by_ccg111011[[#This Row],[Number of adults turning 71 ]]*100</f>
        <v>26.83585313174946</v>
      </c>
      <c r="H14" s="32"/>
      <c r="I14" s="33"/>
      <c r="J14" s="33"/>
      <c r="L14" s="33"/>
      <c r="M14" s="33"/>
      <c r="O14" s="33"/>
      <c r="P14" s="33"/>
      <c r="R14" s="33"/>
      <c r="S14" s="33"/>
      <c r="U14" s="33"/>
      <c r="V14" s="33"/>
      <c r="X14" s="33"/>
      <c r="Y14" s="33"/>
      <c r="AA14" s="33"/>
      <c r="AB14" s="33"/>
      <c r="AD14" s="33"/>
      <c r="AE14" s="33"/>
    </row>
    <row r="15" spans="1:31" x14ac:dyDescent="0.35">
      <c r="A15" s="29" t="s">
        <v>58</v>
      </c>
      <c r="B15" s="29" t="s">
        <v>59</v>
      </c>
      <c r="C15" s="48">
        <v>2044</v>
      </c>
      <c r="D15" s="48">
        <v>933</v>
      </c>
      <c r="E15" s="49">
        <f>uptake_in_those_aged_70_by_ccg111011[[#This Row],[Number of adults turning 71 vaccinated with dose 1]]/uptake_in_those_aged_70_by_ccg111011[[#This Row],[Number of adults turning 71 ]]*100</f>
        <v>45.645792563600786</v>
      </c>
      <c r="F15" s="48">
        <v>559</v>
      </c>
      <c r="G15" s="49">
        <f>uptake_in_those_aged_70_by_ccg111011[[#This Row],[Number of adults turning 71 vaccinated with dose 2]]/uptake_in_those_aged_70_by_ccg111011[[#This Row],[Number of adults turning 71 ]]*100</f>
        <v>27.348336594911938</v>
      </c>
      <c r="H15" s="32"/>
      <c r="I15" s="33"/>
      <c r="J15" s="33"/>
      <c r="L15" s="33"/>
      <c r="M15" s="33"/>
      <c r="O15" s="33"/>
      <c r="P15" s="33"/>
      <c r="R15" s="33"/>
      <c r="S15" s="33"/>
      <c r="U15" s="33"/>
      <c r="V15" s="33"/>
      <c r="X15" s="33"/>
      <c r="Y15" s="33"/>
      <c r="AA15" s="33"/>
      <c r="AB15" s="33"/>
      <c r="AD15" s="33"/>
      <c r="AE15" s="33"/>
    </row>
    <row r="16" spans="1:31" x14ac:dyDescent="0.35">
      <c r="A16" s="29" t="s">
        <v>60</v>
      </c>
      <c r="B16" s="29" t="s">
        <v>61</v>
      </c>
      <c r="C16" s="48">
        <v>1802</v>
      </c>
      <c r="D16" s="48">
        <v>888</v>
      </c>
      <c r="E16" s="49">
        <f>uptake_in_those_aged_70_by_ccg111011[[#This Row],[Number of adults turning 71 vaccinated with dose 1]]/uptake_in_those_aged_70_by_ccg111011[[#This Row],[Number of adults turning 71 ]]*100</f>
        <v>49.278579356270811</v>
      </c>
      <c r="F16" s="48">
        <v>506</v>
      </c>
      <c r="G16" s="49">
        <f>uptake_in_those_aged_70_by_ccg111011[[#This Row],[Number of adults turning 71 vaccinated with dose 2]]/uptake_in_those_aged_70_by_ccg111011[[#This Row],[Number of adults turning 71 ]]*100</f>
        <v>28.079911209766927</v>
      </c>
      <c r="H16" s="32"/>
      <c r="I16" s="33"/>
      <c r="J16" s="33"/>
      <c r="L16" s="33"/>
      <c r="M16" s="33"/>
      <c r="O16" s="33"/>
      <c r="P16" s="33"/>
      <c r="R16" s="33"/>
      <c r="S16" s="33"/>
      <c r="U16" s="33"/>
      <c r="V16" s="33"/>
      <c r="X16" s="33"/>
      <c r="Y16" s="33"/>
      <c r="AA16" s="33"/>
      <c r="AB16" s="33"/>
      <c r="AD16" s="33"/>
      <c r="AE16" s="33"/>
    </row>
    <row r="17" spans="1:31" x14ac:dyDescent="0.35">
      <c r="A17" s="29" t="s">
        <v>62</v>
      </c>
      <c r="B17" s="29" t="s">
        <v>63</v>
      </c>
      <c r="C17" s="48">
        <v>1343</v>
      </c>
      <c r="D17" s="48">
        <v>591</v>
      </c>
      <c r="E17" s="49">
        <f>uptake_in_those_aged_70_by_ccg111011[[#This Row],[Number of adults turning 71 vaccinated with dose 1]]/uptake_in_those_aged_70_by_ccg111011[[#This Row],[Number of adults turning 71 ]]*100</f>
        <v>44.005956813104987</v>
      </c>
      <c r="F17" s="48">
        <v>308</v>
      </c>
      <c r="G17" s="49">
        <f>uptake_in_those_aged_70_by_ccg111011[[#This Row],[Number of adults turning 71 vaccinated with dose 2]]/uptake_in_those_aged_70_by_ccg111011[[#This Row],[Number of adults turning 71 ]]*100</f>
        <v>22.933730454206998</v>
      </c>
      <c r="H17" s="32"/>
      <c r="I17" s="33"/>
      <c r="J17" s="33"/>
      <c r="L17" s="33"/>
      <c r="M17" s="33"/>
      <c r="O17" s="33"/>
      <c r="P17" s="33"/>
      <c r="R17" s="33"/>
      <c r="S17" s="33"/>
      <c r="U17" s="33"/>
      <c r="V17" s="33"/>
      <c r="X17" s="33"/>
      <c r="Y17" s="33"/>
      <c r="AA17" s="33"/>
      <c r="AB17" s="33"/>
      <c r="AD17" s="33"/>
      <c r="AE17" s="33"/>
    </row>
    <row r="18" spans="1:31" x14ac:dyDescent="0.35">
      <c r="A18" s="29" t="s">
        <v>64</v>
      </c>
      <c r="B18" s="29" t="s">
        <v>65</v>
      </c>
      <c r="C18" s="48">
        <v>1877</v>
      </c>
      <c r="D18" s="48">
        <v>801</v>
      </c>
      <c r="E18" s="49">
        <f>uptake_in_those_aged_70_by_ccg111011[[#This Row],[Number of adults turning 71 vaccinated with dose 1]]/uptake_in_those_aged_70_by_ccg111011[[#This Row],[Number of adults turning 71 ]]*100</f>
        <v>42.67448055407565</v>
      </c>
      <c r="F18" s="48">
        <v>439</v>
      </c>
      <c r="G18" s="49">
        <f>uptake_in_those_aged_70_by_ccg111011[[#This Row],[Number of adults turning 71 vaccinated with dose 2]]/uptake_in_those_aged_70_by_ccg111011[[#This Row],[Number of adults turning 71 ]]*100</f>
        <v>23.388385721896643</v>
      </c>
      <c r="H18" s="32"/>
      <c r="I18" s="33"/>
      <c r="J18" s="33"/>
      <c r="L18" s="33"/>
      <c r="M18" s="33"/>
      <c r="O18" s="33"/>
      <c r="P18" s="33"/>
      <c r="R18" s="33"/>
      <c r="S18" s="33"/>
      <c r="U18" s="33"/>
      <c r="V18" s="33"/>
      <c r="X18" s="33"/>
      <c r="Y18" s="33"/>
      <c r="AA18" s="33"/>
      <c r="AB18" s="33"/>
      <c r="AD18" s="33"/>
      <c r="AE18" s="33"/>
    </row>
    <row r="19" spans="1:31" x14ac:dyDescent="0.35">
      <c r="A19" s="29" t="s">
        <v>66</v>
      </c>
      <c r="B19" s="29" t="s">
        <v>67</v>
      </c>
      <c r="C19" s="48">
        <v>3940</v>
      </c>
      <c r="D19" s="48">
        <v>1762</v>
      </c>
      <c r="E19" s="49">
        <f>uptake_in_those_aged_70_by_ccg111011[[#This Row],[Number of adults turning 71 vaccinated with dose 1]]/uptake_in_those_aged_70_by_ccg111011[[#This Row],[Number of adults turning 71 ]]*100</f>
        <v>44.720812182741113</v>
      </c>
      <c r="F19" s="48">
        <v>1028</v>
      </c>
      <c r="G19" s="49">
        <f>uptake_in_those_aged_70_by_ccg111011[[#This Row],[Number of adults turning 71 vaccinated with dose 2]]/uptake_in_those_aged_70_by_ccg111011[[#This Row],[Number of adults turning 71 ]]*100</f>
        <v>26.091370558375637</v>
      </c>
      <c r="H19" s="32"/>
      <c r="I19" s="33"/>
      <c r="J19" s="33"/>
      <c r="L19" s="33"/>
      <c r="M19" s="33"/>
      <c r="O19" s="33"/>
      <c r="P19" s="33"/>
      <c r="R19" s="33"/>
      <c r="S19" s="33"/>
      <c r="U19" s="33"/>
      <c r="V19" s="33"/>
      <c r="X19" s="33"/>
      <c r="Y19" s="33"/>
      <c r="AA19" s="33"/>
      <c r="AB19" s="33"/>
      <c r="AD19" s="33"/>
      <c r="AE19" s="33"/>
    </row>
    <row r="20" spans="1:31" x14ac:dyDescent="0.35">
      <c r="A20" s="29" t="s">
        <v>68</v>
      </c>
      <c r="B20" s="29" t="s">
        <v>69</v>
      </c>
      <c r="C20" s="48">
        <v>1590</v>
      </c>
      <c r="D20" s="48">
        <v>713</v>
      </c>
      <c r="E20" s="49">
        <f>uptake_in_those_aged_70_by_ccg111011[[#This Row],[Number of adults turning 71 vaccinated with dose 1]]/uptake_in_those_aged_70_by_ccg111011[[#This Row],[Number of adults turning 71 ]]*100</f>
        <v>44.842767295597483</v>
      </c>
      <c r="F20" s="48">
        <v>321</v>
      </c>
      <c r="G20" s="49">
        <f>uptake_in_those_aged_70_by_ccg111011[[#This Row],[Number of adults turning 71 vaccinated with dose 2]]/uptake_in_those_aged_70_by_ccg111011[[#This Row],[Number of adults turning 71 ]]*100</f>
        <v>20.188679245283019</v>
      </c>
      <c r="H20" s="32"/>
      <c r="I20" s="33"/>
      <c r="J20" s="33"/>
      <c r="L20" s="33"/>
      <c r="M20" s="33"/>
      <c r="O20" s="33"/>
      <c r="P20" s="33"/>
      <c r="R20" s="33"/>
      <c r="S20" s="33"/>
      <c r="U20" s="33"/>
      <c r="V20" s="33"/>
      <c r="X20" s="33"/>
      <c r="Y20" s="33"/>
      <c r="AA20" s="33"/>
      <c r="AB20" s="33"/>
      <c r="AD20" s="33"/>
      <c r="AE20" s="33"/>
    </row>
    <row r="21" spans="1:31" x14ac:dyDescent="0.35">
      <c r="A21" s="29" t="s">
        <v>70</v>
      </c>
      <c r="B21" s="29" t="s">
        <v>71</v>
      </c>
      <c r="C21" s="48">
        <v>3925</v>
      </c>
      <c r="D21" s="48">
        <v>1684</v>
      </c>
      <c r="E21" s="49">
        <f>uptake_in_those_aged_70_by_ccg111011[[#This Row],[Number of adults turning 71 vaccinated with dose 1]]/uptake_in_those_aged_70_by_ccg111011[[#This Row],[Number of adults turning 71 ]]*100</f>
        <v>42.904458598726116</v>
      </c>
      <c r="F21" s="48">
        <v>1087</v>
      </c>
      <c r="G21" s="49">
        <f>uptake_in_those_aged_70_by_ccg111011[[#This Row],[Number of adults turning 71 vaccinated with dose 2]]/uptake_in_those_aged_70_by_ccg111011[[#This Row],[Number of adults turning 71 ]]*100</f>
        <v>27.694267515923563</v>
      </c>
      <c r="H21" s="32"/>
      <c r="I21" s="33"/>
      <c r="J21" s="33"/>
      <c r="L21" s="33"/>
      <c r="M21" s="33"/>
      <c r="O21" s="33"/>
      <c r="P21" s="33"/>
      <c r="R21" s="33"/>
      <c r="S21" s="33"/>
      <c r="U21" s="33"/>
      <c r="V21" s="33"/>
      <c r="X21" s="33"/>
      <c r="Y21" s="33"/>
      <c r="AA21" s="33"/>
      <c r="AB21" s="33"/>
      <c r="AD21" s="33"/>
      <c r="AE21" s="33"/>
    </row>
    <row r="22" spans="1:31" x14ac:dyDescent="0.35">
      <c r="A22" s="29" t="s">
        <v>72</v>
      </c>
      <c r="B22" s="29" t="s">
        <v>73</v>
      </c>
      <c r="C22" s="48">
        <v>1663</v>
      </c>
      <c r="D22" s="48">
        <v>671</v>
      </c>
      <c r="E22" s="49">
        <f>uptake_in_those_aged_70_by_ccg111011[[#This Row],[Number of adults turning 71 vaccinated with dose 1]]/uptake_in_those_aged_70_by_ccg111011[[#This Row],[Number of adults turning 71 ]]*100</f>
        <v>40.348767288033677</v>
      </c>
      <c r="F22" s="48">
        <v>376</v>
      </c>
      <c r="G22" s="49">
        <f>uptake_in_those_aged_70_by_ccg111011[[#This Row],[Number of adults turning 71 vaccinated with dose 2]]/uptake_in_those_aged_70_by_ccg111011[[#This Row],[Number of adults turning 71 ]]*100</f>
        <v>22.609741431148528</v>
      </c>
      <c r="H22" s="32"/>
      <c r="I22" s="33"/>
      <c r="J22" s="33"/>
      <c r="L22" s="33"/>
      <c r="M22" s="33"/>
      <c r="O22" s="33"/>
      <c r="P22" s="33"/>
      <c r="R22" s="33"/>
      <c r="S22" s="33"/>
      <c r="U22" s="33"/>
      <c r="V22" s="33"/>
      <c r="X22" s="33"/>
      <c r="Y22" s="33"/>
      <c r="AA22" s="33"/>
      <c r="AB22" s="33"/>
      <c r="AD22" s="33"/>
      <c r="AE22" s="33"/>
    </row>
    <row r="23" spans="1:31" x14ac:dyDescent="0.35">
      <c r="A23" s="29" t="s">
        <v>74</v>
      </c>
      <c r="B23" s="29" t="s">
        <v>75</v>
      </c>
      <c r="C23" s="48">
        <v>1637</v>
      </c>
      <c r="D23" s="48">
        <v>848</v>
      </c>
      <c r="E23" s="49">
        <f>uptake_in_those_aged_70_by_ccg111011[[#This Row],[Number of adults turning 71 vaccinated with dose 1]]/uptake_in_those_aged_70_by_ccg111011[[#This Row],[Number of adults turning 71 ]]*100</f>
        <v>51.802076970067205</v>
      </c>
      <c r="F23" s="48">
        <v>538</v>
      </c>
      <c r="G23" s="49">
        <f>uptake_in_those_aged_70_by_ccg111011[[#This Row],[Number of adults turning 71 vaccinated with dose 2]]/uptake_in_those_aged_70_by_ccg111011[[#This Row],[Number of adults turning 71 ]]*100</f>
        <v>32.864996945632249</v>
      </c>
      <c r="H23" s="32"/>
      <c r="I23" s="33"/>
      <c r="J23" s="33"/>
      <c r="L23" s="33"/>
      <c r="M23" s="33"/>
      <c r="O23" s="33"/>
      <c r="P23" s="33"/>
      <c r="R23" s="33"/>
      <c r="S23" s="33"/>
      <c r="U23" s="33"/>
      <c r="V23" s="33"/>
      <c r="X23" s="33"/>
      <c r="Y23" s="33"/>
      <c r="AA23" s="33"/>
      <c r="AB23" s="33"/>
      <c r="AD23" s="33"/>
      <c r="AE23" s="33"/>
    </row>
    <row r="24" spans="1:31" x14ac:dyDescent="0.35">
      <c r="A24" s="29" t="s">
        <v>76</v>
      </c>
      <c r="B24" s="29" t="s">
        <v>77</v>
      </c>
      <c r="C24" s="48">
        <v>2986</v>
      </c>
      <c r="D24" s="48">
        <v>1644</v>
      </c>
      <c r="E24" s="49">
        <f>uptake_in_those_aged_70_by_ccg111011[[#This Row],[Number of adults turning 71 vaccinated with dose 1]]/uptake_in_those_aged_70_by_ccg111011[[#This Row],[Number of adults turning 71 ]]*100</f>
        <v>55.056932350971202</v>
      </c>
      <c r="F24" s="48">
        <v>981</v>
      </c>
      <c r="G24" s="49">
        <f>uptake_in_those_aged_70_by_ccg111011[[#This Row],[Number of adults turning 71 vaccinated with dose 2]]/uptake_in_those_aged_70_by_ccg111011[[#This Row],[Number of adults turning 71 ]]*100</f>
        <v>32.853315472203612</v>
      </c>
      <c r="H24" s="32"/>
      <c r="I24" s="33"/>
      <c r="J24" s="33"/>
      <c r="L24" s="33"/>
      <c r="M24" s="33"/>
      <c r="O24" s="33"/>
      <c r="P24" s="33"/>
      <c r="R24" s="33"/>
      <c r="S24" s="33"/>
      <c r="U24" s="33"/>
      <c r="V24" s="33"/>
      <c r="X24" s="33"/>
      <c r="Y24" s="33"/>
      <c r="AA24" s="33"/>
      <c r="AB24" s="33"/>
      <c r="AD24" s="33"/>
      <c r="AE24" s="33"/>
    </row>
    <row r="25" spans="1:31" x14ac:dyDescent="0.35">
      <c r="A25" s="29" t="s">
        <v>78</v>
      </c>
      <c r="B25" s="29" t="s">
        <v>79</v>
      </c>
      <c r="C25" s="48">
        <v>1968</v>
      </c>
      <c r="D25" s="48">
        <v>880</v>
      </c>
      <c r="E25" s="49">
        <f>uptake_in_those_aged_70_by_ccg111011[[#This Row],[Number of adults turning 71 vaccinated with dose 1]]/uptake_in_those_aged_70_by_ccg111011[[#This Row],[Number of adults turning 71 ]]*100</f>
        <v>44.715447154471541</v>
      </c>
      <c r="F25" s="48">
        <v>505</v>
      </c>
      <c r="G25" s="49">
        <f>uptake_in_those_aged_70_by_ccg111011[[#This Row],[Number of adults turning 71 vaccinated with dose 2]]/uptake_in_those_aged_70_by_ccg111011[[#This Row],[Number of adults turning 71 ]]*100</f>
        <v>25.660569105691057</v>
      </c>
      <c r="H25" s="32"/>
      <c r="I25" s="33"/>
      <c r="J25" s="33"/>
      <c r="L25" s="33"/>
      <c r="M25" s="33"/>
      <c r="O25" s="33"/>
      <c r="P25" s="33"/>
      <c r="R25" s="33"/>
      <c r="S25" s="33"/>
      <c r="U25" s="33"/>
      <c r="V25" s="33"/>
      <c r="X25" s="33"/>
      <c r="Y25" s="33"/>
      <c r="AA25" s="33"/>
      <c r="AB25" s="33"/>
      <c r="AD25" s="33"/>
      <c r="AE25" s="33"/>
    </row>
    <row r="26" spans="1:31" x14ac:dyDescent="0.35">
      <c r="A26" s="29" t="s">
        <v>80</v>
      </c>
      <c r="B26" s="29" t="s">
        <v>81</v>
      </c>
      <c r="C26" s="48">
        <v>1852</v>
      </c>
      <c r="D26" s="48">
        <v>686</v>
      </c>
      <c r="E26" s="49">
        <f>uptake_in_those_aged_70_by_ccg111011[[#This Row],[Number of adults turning 71 vaccinated with dose 1]]/uptake_in_those_aged_70_by_ccg111011[[#This Row],[Number of adults turning 71 ]]*100</f>
        <v>37.041036717062639</v>
      </c>
      <c r="F26" s="48">
        <v>385</v>
      </c>
      <c r="G26" s="49">
        <f>uptake_in_those_aged_70_by_ccg111011[[#This Row],[Number of adults turning 71 vaccinated with dose 2]]/uptake_in_those_aged_70_by_ccg111011[[#This Row],[Number of adults turning 71 ]]*100</f>
        <v>20.788336933045358</v>
      </c>
      <c r="H26" s="32"/>
      <c r="I26" s="33"/>
      <c r="J26" s="33"/>
      <c r="L26" s="33"/>
      <c r="M26" s="33"/>
      <c r="O26" s="33"/>
      <c r="P26" s="33"/>
      <c r="R26" s="33"/>
      <c r="S26" s="33"/>
      <c r="U26" s="33"/>
      <c r="V26" s="33"/>
      <c r="X26" s="33"/>
      <c r="Y26" s="33"/>
      <c r="AA26" s="33"/>
      <c r="AB26" s="33"/>
      <c r="AD26" s="33"/>
      <c r="AE26" s="33"/>
    </row>
    <row r="27" spans="1:31" x14ac:dyDescent="0.35">
      <c r="A27" s="29" t="s">
        <v>82</v>
      </c>
      <c r="B27" s="29" t="s">
        <v>83</v>
      </c>
      <c r="C27" s="48">
        <v>2012</v>
      </c>
      <c r="D27" s="48">
        <v>921</v>
      </c>
      <c r="E27" s="49">
        <f>uptake_in_those_aged_70_by_ccg111011[[#This Row],[Number of adults turning 71 vaccinated with dose 1]]/uptake_in_those_aged_70_by_ccg111011[[#This Row],[Number of adults turning 71 ]]*100</f>
        <v>45.77534791252485</v>
      </c>
      <c r="F27" s="48">
        <v>558</v>
      </c>
      <c r="G27" s="49">
        <f>uptake_in_those_aged_70_by_ccg111011[[#This Row],[Number of adults turning 71 vaccinated with dose 2]]/uptake_in_those_aged_70_by_ccg111011[[#This Row],[Number of adults turning 71 ]]*100</f>
        <v>27.733598409542743</v>
      </c>
      <c r="H27" s="32"/>
      <c r="I27" s="33"/>
      <c r="J27" s="33"/>
      <c r="L27" s="33"/>
      <c r="M27" s="33"/>
      <c r="O27" s="33"/>
      <c r="P27" s="33"/>
      <c r="R27" s="33"/>
      <c r="S27" s="33"/>
      <c r="U27" s="33"/>
      <c r="V27" s="33"/>
      <c r="X27" s="33"/>
      <c r="Y27" s="33"/>
      <c r="AA27" s="33"/>
      <c r="AB27" s="33"/>
      <c r="AD27" s="33"/>
      <c r="AE27" s="33"/>
    </row>
    <row r="28" spans="1:31" x14ac:dyDescent="0.35">
      <c r="A28" s="29" t="s">
        <v>84</v>
      </c>
      <c r="B28" s="29" t="s">
        <v>85</v>
      </c>
      <c r="C28" s="48">
        <v>2116</v>
      </c>
      <c r="D28" s="48">
        <v>933</v>
      </c>
      <c r="E28" s="49">
        <f>uptake_in_those_aged_70_by_ccg111011[[#This Row],[Number of adults turning 71 vaccinated with dose 1]]/uptake_in_those_aged_70_by_ccg111011[[#This Row],[Number of adults turning 71 ]]*100</f>
        <v>44.092627599243855</v>
      </c>
      <c r="F28" s="48">
        <v>468</v>
      </c>
      <c r="G28" s="49">
        <f>uptake_in_those_aged_70_by_ccg111011[[#This Row],[Number of adults turning 71 vaccinated with dose 2]]/uptake_in_those_aged_70_by_ccg111011[[#This Row],[Number of adults turning 71 ]]*100</f>
        <v>22.117202268431001</v>
      </c>
      <c r="H28" s="32"/>
      <c r="I28" s="33"/>
      <c r="J28" s="33"/>
      <c r="L28" s="33"/>
      <c r="M28" s="33"/>
      <c r="O28" s="33"/>
      <c r="P28" s="33"/>
      <c r="R28" s="33"/>
      <c r="S28" s="33"/>
      <c r="U28" s="33"/>
      <c r="V28" s="33"/>
      <c r="X28" s="33"/>
      <c r="Y28" s="33"/>
      <c r="AA28" s="33"/>
      <c r="AB28" s="33"/>
      <c r="AD28" s="33"/>
      <c r="AE28" s="33"/>
    </row>
    <row r="29" spans="1:31" x14ac:dyDescent="0.35">
      <c r="A29" s="29" t="s">
        <v>86</v>
      </c>
      <c r="B29" s="29" t="s">
        <v>87</v>
      </c>
      <c r="C29" s="48">
        <v>1206</v>
      </c>
      <c r="D29" s="48">
        <v>566</v>
      </c>
      <c r="E29" s="49">
        <f>uptake_in_those_aged_70_by_ccg111011[[#This Row],[Number of adults turning 71 vaccinated with dose 1]]/uptake_in_those_aged_70_by_ccg111011[[#This Row],[Number of adults turning 71 ]]*100</f>
        <v>46.932006633499171</v>
      </c>
      <c r="F29" s="48">
        <v>367</v>
      </c>
      <c r="G29" s="49">
        <f>uptake_in_those_aged_70_by_ccg111011[[#This Row],[Number of adults turning 71 vaccinated with dose 2]]/uptake_in_those_aged_70_by_ccg111011[[#This Row],[Number of adults turning 71 ]]*100</f>
        <v>30.431177446102819</v>
      </c>
      <c r="H29" s="32"/>
      <c r="I29" s="33"/>
      <c r="J29" s="33"/>
      <c r="L29" s="33"/>
      <c r="M29" s="33"/>
      <c r="O29" s="33"/>
      <c r="P29" s="33"/>
      <c r="R29" s="33"/>
      <c r="S29" s="33"/>
      <c r="U29" s="33"/>
      <c r="V29" s="33"/>
      <c r="X29" s="33"/>
      <c r="Y29" s="33"/>
      <c r="AA29" s="33"/>
      <c r="AB29" s="33"/>
      <c r="AD29" s="33"/>
      <c r="AE29" s="33"/>
    </row>
    <row r="30" spans="1:31" x14ac:dyDescent="0.35">
      <c r="A30" s="29" t="s">
        <v>88</v>
      </c>
      <c r="B30" s="29" t="s">
        <v>89</v>
      </c>
      <c r="C30" s="48">
        <v>3244</v>
      </c>
      <c r="D30" s="48">
        <v>1617</v>
      </c>
      <c r="E30" s="49">
        <f>uptake_in_those_aged_70_by_ccg111011[[#This Row],[Number of adults turning 71 vaccinated with dose 1]]/uptake_in_those_aged_70_by_ccg111011[[#This Row],[Number of adults turning 71 ]]*100</f>
        <v>49.845869297164</v>
      </c>
      <c r="F30" s="48">
        <v>881</v>
      </c>
      <c r="G30" s="49">
        <f>uptake_in_those_aged_70_by_ccg111011[[#This Row],[Number of adults turning 71 vaccinated with dose 2]]/uptake_in_those_aged_70_by_ccg111011[[#This Row],[Number of adults turning 71 ]]*100</f>
        <v>27.157829839704068</v>
      </c>
      <c r="H30" s="32"/>
      <c r="I30" s="33"/>
      <c r="J30" s="33"/>
      <c r="L30" s="33"/>
      <c r="M30" s="33"/>
      <c r="O30" s="33"/>
      <c r="P30" s="33"/>
      <c r="R30" s="33"/>
      <c r="S30" s="33"/>
      <c r="U30" s="33"/>
      <c r="V30" s="33"/>
      <c r="X30" s="33"/>
      <c r="Y30" s="33"/>
      <c r="AA30" s="33"/>
      <c r="AB30" s="33"/>
      <c r="AD30" s="33"/>
      <c r="AE30" s="33"/>
    </row>
    <row r="31" spans="1:31" x14ac:dyDescent="0.35">
      <c r="A31" s="29" t="s">
        <v>90</v>
      </c>
      <c r="B31" s="29" t="s">
        <v>91</v>
      </c>
      <c r="C31" s="48">
        <v>2534</v>
      </c>
      <c r="D31" s="48">
        <v>1206</v>
      </c>
      <c r="E31" s="49">
        <f>uptake_in_those_aged_70_by_ccg111011[[#This Row],[Number of adults turning 71 vaccinated with dose 1]]/uptake_in_those_aged_70_by_ccg111011[[#This Row],[Number of adults turning 71 ]]*100</f>
        <v>47.592738752959747</v>
      </c>
      <c r="F31" s="48">
        <v>696</v>
      </c>
      <c r="G31" s="49">
        <f>uptake_in_those_aged_70_by_ccg111011[[#This Row],[Number of adults turning 71 vaccinated with dose 2]]/uptake_in_those_aged_70_by_ccg111011[[#This Row],[Number of adults turning 71 ]]*100</f>
        <v>27.466456195737965</v>
      </c>
      <c r="H31" s="32"/>
      <c r="I31" s="33"/>
      <c r="J31" s="33"/>
      <c r="L31" s="33"/>
      <c r="M31" s="33"/>
      <c r="O31" s="33"/>
      <c r="P31" s="33"/>
      <c r="R31" s="33"/>
      <c r="S31" s="33"/>
      <c r="U31" s="33"/>
      <c r="V31" s="33"/>
      <c r="X31" s="33"/>
      <c r="Y31" s="33"/>
      <c r="AA31" s="33"/>
      <c r="AB31" s="33"/>
      <c r="AD31" s="33"/>
      <c r="AE31" s="33"/>
    </row>
    <row r="32" spans="1:31" x14ac:dyDescent="0.35">
      <c r="A32" s="29" t="s">
        <v>92</v>
      </c>
      <c r="B32" s="29" t="s">
        <v>93</v>
      </c>
      <c r="C32" s="48">
        <v>2678</v>
      </c>
      <c r="D32" s="48">
        <v>1317</v>
      </c>
      <c r="E32" s="49">
        <f>uptake_in_those_aged_70_by_ccg111011[[#This Row],[Number of adults turning 71 vaccinated with dose 1]]/uptake_in_those_aged_70_by_ccg111011[[#This Row],[Number of adults turning 71 ]]*100</f>
        <v>49.17849141150112</v>
      </c>
      <c r="F32" s="48">
        <v>735</v>
      </c>
      <c r="G32" s="49">
        <f>uptake_in_those_aged_70_by_ccg111011[[#This Row],[Number of adults turning 71 vaccinated with dose 2]]/uptake_in_those_aged_70_by_ccg111011[[#This Row],[Number of adults turning 71 ]]*100</f>
        <v>27.445855115758029</v>
      </c>
      <c r="H32" s="32"/>
      <c r="I32" s="33"/>
      <c r="J32" s="33"/>
      <c r="L32" s="33"/>
      <c r="M32" s="33"/>
      <c r="O32" s="33"/>
      <c r="P32" s="33"/>
      <c r="R32" s="33"/>
      <c r="S32" s="33"/>
      <c r="U32" s="33"/>
      <c r="V32" s="33"/>
      <c r="X32" s="33"/>
      <c r="Y32" s="33"/>
      <c r="AA32" s="33"/>
      <c r="AB32" s="33"/>
      <c r="AD32" s="33"/>
      <c r="AE32" s="33"/>
    </row>
    <row r="33" spans="1:31" x14ac:dyDescent="0.35">
      <c r="A33" s="29" t="s">
        <v>94</v>
      </c>
      <c r="B33" s="29" t="s">
        <v>95</v>
      </c>
      <c r="C33" s="48">
        <v>1331</v>
      </c>
      <c r="D33" s="48">
        <v>713</v>
      </c>
      <c r="E33" s="49">
        <f>uptake_in_those_aged_70_by_ccg111011[[#This Row],[Number of adults turning 71 vaccinated with dose 1]]/uptake_in_those_aged_70_by_ccg111011[[#This Row],[Number of adults turning 71 ]]*100</f>
        <v>53.568745304282494</v>
      </c>
      <c r="F33" s="48">
        <v>389</v>
      </c>
      <c r="G33" s="49">
        <f>uptake_in_those_aged_70_by_ccg111011[[#This Row],[Number of adults turning 71 vaccinated with dose 2]]/uptake_in_those_aged_70_by_ccg111011[[#This Row],[Number of adults turning 71 ]]*100</f>
        <v>29.226145755071375</v>
      </c>
      <c r="H33" s="32"/>
      <c r="I33" s="33"/>
      <c r="J33" s="33"/>
      <c r="L33" s="33"/>
      <c r="M33" s="33"/>
      <c r="O33" s="33"/>
      <c r="P33" s="33"/>
      <c r="R33" s="33"/>
      <c r="S33" s="33"/>
      <c r="U33" s="33"/>
      <c r="V33" s="33"/>
      <c r="X33" s="33"/>
      <c r="Y33" s="33"/>
      <c r="AA33" s="33"/>
      <c r="AB33" s="33"/>
      <c r="AD33" s="33"/>
      <c r="AE33" s="33"/>
    </row>
    <row r="34" spans="1:31" x14ac:dyDescent="0.35">
      <c r="A34" s="29" t="s">
        <v>96</v>
      </c>
      <c r="B34" s="29" t="s">
        <v>97</v>
      </c>
      <c r="C34" s="48">
        <v>2155</v>
      </c>
      <c r="D34" s="48">
        <v>1066</v>
      </c>
      <c r="E34" s="49">
        <f>uptake_in_those_aged_70_by_ccg111011[[#This Row],[Number of adults turning 71 vaccinated with dose 1]]/uptake_in_those_aged_70_by_ccg111011[[#This Row],[Number of adults turning 71 ]]*100</f>
        <v>49.466357308584683</v>
      </c>
      <c r="F34" s="48">
        <v>667</v>
      </c>
      <c r="G34" s="49">
        <f>uptake_in_those_aged_70_by_ccg111011[[#This Row],[Number of adults turning 71 vaccinated with dose 2]]/uptake_in_those_aged_70_by_ccg111011[[#This Row],[Number of adults turning 71 ]]*100</f>
        <v>30.951276102088165</v>
      </c>
      <c r="H34" s="32"/>
      <c r="I34" s="33"/>
      <c r="J34" s="33"/>
      <c r="L34" s="33"/>
      <c r="M34" s="33"/>
      <c r="O34" s="33"/>
      <c r="P34" s="33"/>
      <c r="R34" s="33"/>
      <c r="S34" s="33"/>
      <c r="U34" s="33"/>
      <c r="V34" s="33"/>
      <c r="X34" s="33"/>
      <c r="Y34" s="33"/>
      <c r="AA34" s="33"/>
      <c r="AB34" s="33"/>
      <c r="AD34" s="33"/>
      <c r="AE34" s="33"/>
    </row>
    <row r="35" spans="1:31" x14ac:dyDescent="0.35">
      <c r="A35" s="29" t="s">
        <v>98</v>
      </c>
      <c r="B35" s="29" t="s">
        <v>99</v>
      </c>
      <c r="C35" s="48">
        <v>3198</v>
      </c>
      <c r="D35" s="48">
        <v>1691</v>
      </c>
      <c r="E35" s="49">
        <f>uptake_in_those_aged_70_by_ccg111011[[#This Row],[Number of adults turning 71 vaccinated with dose 1]]/uptake_in_those_aged_70_by_ccg111011[[#This Row],[Number of adults turning 71 ]]*100</f>
        <v>52.876797998749211</v>
      </c>
      <c r="F35" s="48">
        <v>999</v>
      </c>
      <c r="G35" s="49">
        <f>uptake_in_those_aged_70_by_ccg111011[[#This Row],[Number of adults turning 71 vaccinated with dose 2]]/uptake_in_those_aged_70_by_ccg111011[[#This Row],[Number of adults turning 71 ]]*100</f>
        <v>31.238273921200747</v>
      </c>
      <c r="H35" s="32"/>
      <c r="I35" s="33"/>
      <c r="J35" s="33"/>
      <c r="L35" s="33"/>
      <c r="M35" s="33"/>
      <c r="O35" s="33"/>
      <c r="P35" s="33"/>
      <c r="R35" s="33"/>
      <c r="S35" s="33"/>
      <c r="U35" s="33"/>
      <c r="V35" s="33"/>
      <c r="X35" s="33"/>
      <c r="Y35" s="33"/>
      <c r="AA35" s="33"/>
      <c r="AB35" s="33"/>
      <c r="AD35" s="33"/>
      <c r="AE35" s="33"/>
    </row>
    <row r="36" spans="1:31" x14ac:dyDescent="0.35">
      <c r="A36" s="29" t="s">
        <v>100</v>
      </c>
      <c r="B36" s="29" t="s">
        <v>101</v>
      </c>
      <c r="C36" s="48">
        <v>4125</v>
      </c>
      <c r="D36" s="48">
        <v>2204</v>
      </c>
      <c r="E36" s="49">
        <f>uptake_in_those_aged_70_by_ccg111011[[#This Row],[Number of adults turning 71 vaccinated with dose 1]]/uptake_in_those_aged_70_by_ccg111011[[#This Row],[Number of adults turning 71 ]]*100</f>
        <v>53.43030303030303</v>
      </c>
      <c r="F36" s="48">
        <v>1277</v>
      </c>
      <c r="G36" s="49">
        <f>uptake_in_those_aged_70_by_ccg111011[[#This Row],[Number of adults turning 71 vaccinated with dose 2]]/uptake_in_those_aged_70_by_ccg111011[[#This Row],[Number of adults turning 71 ]]*100</f>
        <v>30.957575757575757</v>
      </c>
      <c r="H36" s="32"/>
      <c r="I36" s="33"/>
      <c r="J36" s="33"/>
      <c r="L36" s="33"/>
      <c r="M36" s="33"/>
      <c r="O36" s="33"/>
      <c r="P36" s="33"/>
      <c r="R36" s="33"/>
      <c r="S36" s="33"/>
      <c r="U36" s="33"/>
      <c r="V36" s="33"/>
      <c r="X36" s="33"/>
      <c r="Y36" s="33"/>
      <c r="AA36" s="33"/>
      <c r="AB36" s="33"/>
      <c r="AD36" s="33"/>
      <c r="AE36" s="33"/>
    </row>
    <row r="37" spans="1:31" x14ac:dyDescent="0.35">
      <c r="A37" s="29" t="s">
        <v>102</v>
      </c>
      <c r="B37" s="29" t="s">
        <v>103</v>
      </c>
      <c r="C37" s="48">
        <v>2570</v>
      </c>
      <c r="D37" s="48">
        <v>1123</v>
      </c>
      <c r="E37" s="49">
        <f>uptake_in_those_aged_70_by_ccg111011[[#This Row],[Number of adults turning 71 vaccinated with dose 1]]/uptake_in_those_aged_70_by_ccg111011[[#This Row],[Number of adults turning 71 ]]*100</f>
        <v>43.696498054474709</v>
      </c>
      <c r="F37" s="48">
        <v>539</v>
      </c>
      <c r="G37" s="49">
        <f>uptake_in_those_aged_70_by_ccg111011[[#This Row],[Number of adults turning 71 vaccinated with dose 2]]/uptake_in_those_aged_70_by_ccg111011[[#This Row],[Number of adults turning 71 ]]*100</f>
        <v>20.972762645914397</v>
      </c>
      <c r="H37" s="32"/>
      <c r="I37" s="33"/>
      <c r="J37" s="33"/>
      <c r="L37" s="33"/>
      <c r="M37" s="33"/>
      <c r="O37" s="33"/>
      <c r="P37" s="33"/>
      <c r="R37" s="33"/>
      <c r="S37" s="33"/>
      <c r="U37" s="33"/>
      <c r="V37" s="33"/>
      <c r="X37" s="33"/>
      <c r="Y37" s="33"/>
      <c r="AA37" s="33"/>
      <c r="AB37" s="33"/>
      <c r="AD37" s="33"/>
      <c r="AE37" s="33"/>
    </row>
    <row r="38" spans="1:31" x14ac:dyDescent="0.35">
      <c r="A38" s="29" t="s">
        <v>104</v>
      </c>
      <c r="B38" s="29" t="s">
        <v>105</v>
      </c>
      <c r="C38" s="48">
        <v>1817</v>
      </c>
      <c r="D38" s="48">
        <v>697</v>
      </c>
      <c r="E38" s="49">
        <f>uptake_in_those_aged_70_by_ccg111011[[#This Row],[Number of adults turning 71 vaccinated with dose 1]]/uptake_in_those_aged_70_by_ccg111011[[#This Row],[Number of adults turning 71 ]]*100</f>
        <v>38.359933957072094</v>
      </c>
      <c r="F38" s="48">
        <v>330</v>
      </c>
      <c r="G38" s="49">
        <f>uptake_in_those_aged_70_by_ccg111011[[#This Row],[Number of adults turning 71 vaccinated with dose 2]]/uptake_in_those_aged_70_by_ccg111011[[#This Row],[Number of adults turning 71 ]]*100</f>
        <v>18.161805173362687</v>
      </c>
      <c r="H38" s="32"/>
      <c r="I38" s="33"/>
      <c r="J38" s="33"/>
      <c r="L38" s="33"/>
      <c r="M38" s="33"/>
      <c r="O38" s="33"/>
      <c r="P38" s="33"/>
      <c r="R38" s="33"/>
      <c r="S38" s="33"/>
      <c r="U38" s="33"/>
      <c r="V38" s="33"/>
      <c r="X38" s="33"/>
      <c r="Y38" s="33"/>
      <c r="AA38" s="33"/>
      <c r="AB38" s="33"/>
      <c r="AD38" s="33"/>
      <c r="AE38" s="33"/>
    </row>
    <row r="39" spans="1:31" x14ac:dyDescent="0.35">
      <c r="A39" s="29" t="s">
        <v>106</v>
      </c>
      <c r="B39" s="29" t="s">
        <v>107</v>
      </c>
      <c r="C39" s="48">
        <v>1921</v>
      </c>
      <c r="D39" s="48">
        <v>890</v>
      </c>
      <c r="E39" s="49">
        <f>uptake_in_those_aged_70_by_ccg111011[[#This Row],[Number of adults turning 71 vaccinated with dose 1]]/uptake_in_those_aged_70_by_ccg111011[[#This Row],[Number of adults turning 71 ]]*100</f>
        <v>46.330036439354508</v>
      </c>
      <c r="F39" s="48">
        <v>429</v>
      </c>
      <c r="G39" s="49">
        <f>uptake_in_those_aged_70_by_ccg111011[[#This Row],[Number of adults turning 71 vaccinated with dose 2]]/uptake_in_those_aged_70_by_ccg111011[[#This Row],[Number of adults turning 71 ]]*100</f>
        <v>22.33211868818324</v>
      </c>
      <c r="H39" s="32"/>
      <c r="I39" s="33"/>
      <c r="J39" s="33"/>
      <c r="L39" s="33"/>
      <c r="M39" s="33"/>
      <c r="O39" s="33"/>
      <c r="P39" s="33"/>
      <c r="R39" s="33"/>
      <c r="S39" s="33"/>
      <c r="U39" s="33"/>
      <c r="V39" s="33"/>
      <c r="X39" s="33"/>
      <c r="Y39" s="33"/>
      <c r="AA39" s="33"/>
      <c r="AB39" s="33"/>
      <c r="AD39" s="33"/>
      <c r="AE39" s="33"/>
    </row>
    <row r="40" spans="1:31" x14ac:dyDescent="0.35">
      <c r="A40" s="29" t="s">
        <v>108</v>
      </c>
      <c r="B40" s="29" t="s">
        <v>109</v>
      </c>
      <c r="C40" s="48">
        <v>2576</v>
      </c>
      <c r="D40" s="48">
        <v>1199</v>
      </c>
      <c r="E40" s="49">
        <f>uptake_in_those_aged_70_by_ccg111011[[#This Row],[Number of adults turning 71 vaccinated with dose 1]]/uptake_in_those_aged_70_by_ccg111011[[#This Row],[Number of adults turning 71 ]]*100</f>
        <v>46.545031055900623</v>
      </c>
      <c r="F40" s="48">
        <v>683</v>
      </c>
      <c r="G40" s="49">
        <f>uptake_in_those_aged_70_by_ccg111011[[#This Row],[Number of adults turning 71 vaccinated with dose 2]]/uptake_in_those_aged_70_by_ccg111011[[#This Row],[Number of adults turning 71 ]]*100</f>
        <v>26.5139751552795</v>
      </c>
      <c r="H40" s="32"/>
      <c r="I40" s="33"/>
      <c r="J40" s="33"/>
      <c r="L40" s="33"/>
      <c r="M40" s="33"/>
      <c r="O40" s="33"/>
      <c r="P40" s="33"/>
      <c r="R40" s="33"/>
      <c r="S40" s="33"/>
      <c r="U40" s="33"/>
      <c r="V40" s="33"/>
      <c r="X40" s="33"/>
      <c r="Y40" s="33"/>
      <c r="AA40" s="33"/>
      <c r="AB40" s="33"/>
      <c r="AD40" s="33"/>
      <c r="AE40" s="33"/>
    </row>
    <row r="41" spans="1:31" x14ac:dyDescent="0.35">
      <c r="A41" s="29" t="s">
        <v>110</v>
      </c>
      <c r="B41" s="29" t="s">
        <v>111</v>
      </c>
      <c r="C41" s="48">
        <v>4840</v>
      </c>
      <c r="D41" s="48">
        <v>2456</v>
      </c>
      <c r="E41" s="49">
        <f>uptake_in_those_aged_70_by_ccg111011[[#This Row],[Number of adults turning 71 vaccinated with dose 1]]/uptake_in_those_aged_70_by_ccg111011[[#This Row],[Number of adults turning 71 ]]*100</f>
        <v>50.743801652892564</v>
      </c>
      <c r="F41" s="48">
        <v>1404</v>
      </c>
      <c r="G41" s="49">
        <f>uptake_in_those_aged_70_by_ccg111011[[#This Row],[Number of adults turning 71 vaccinated with dose 2]]/uptake_in_those_aged_70_by_ccg111011[[#This Row],[Number of adults turning 71 ]]*100</f>
        <v>29.008264462809919</v>
      </c>
      <c r="H41" s="32"/>
      <c r="I41" s="33"/>
      <c r="J41" s="33"/>
      <c r="L41" s="33"/>
      <c r="M41" s="33"/>
      <c r="O41" s="33"/>
      <c r="P41" s="33"/>
      <c r="R41" s="33"/>
      <c r="S41" s="33"/>
      <c r="U41" s="33"/>
      <c r="V41" s="33"/>
      <c r="X41" s="33"/>
      <c r="Y41" s="33"/>
      <c r="AA41" s="33"/>
      <c r="AB41" s="33"/>
      <c r="AD41" s="33"/>
      <c r="AE41" s="33"/>
    </row>
    <row r="42" spans="1:31" x14ac:dyDescent="0.35">
      <c r="A42" s="29" t="s">
        <v>112</v>
      </c>
      <c r="B42" s="29" t="s">
        <v>113</v>
      </c>
      <c r="C42" s="48">
        <v>3771</v>
      </c>
      <c r="D42" s="48">
        <v>2160</v>
      </c>
      <c r="E42" s="49">
        <f>uptake_in_those_aged_70_by_ccg111011[[#This Row],[Number of adults turning 71 vaccinated with dose 1]]/uptake_in_those_aged_70_by_ccg111011[[#This Row],[Number of adults turning 71 ]]*100</f>
        <v>57.279236276849645</v>
      </c>
      <c r="F42" s="48">
        <v>1253</v>
      </c>
      <c r="G42" s="49">
        <f>uptake_in_those_aged_70_by_ccg111011[[#This Row],[Number of adults turning 71 vaccinated with dose 2]]/uptake_in_those_aged_70_by_ccg111011[[#This Row],[Number of adults turning 71 ]]*100</f>
        <v>33.227260673561389</v>
      </c>
      <c r="H42" s="32"/>
      <c r="I42" s="33"/>
      <c r="J42" s="33"/>
      <c r="L42" s="33"/>
      <c r="M42" s="33"/>
      <c r="O42" s="33"/>
      <c r="P42" s="33"/>
      <c r="R42" s="33"/>
      <c r="S42" s="33"/>
      <c r="U42" s="33"/>
      <c r="V42" s="33"/>
      <c r="X42" s="33"/>
      <c r="Y42" s="33"/>
      <c r="AA42" s="33"/>
      <c r="AB42" s="33"/>
      <c r="AD42" s="33"/>
      <c r="AE42" s="33"/>
    </row>
    <row r="43" spans="1:31" x14ac:dyDescent="0.35">
      <c r="A43" s="29" t="s">
        <v>114</v>
      </c>
      <c r="B43" s="29" t="s">
        <v>115</v>
      </c>
      <c r="C43" s="48">
        <v>3752</v>
      </c>
      <c r="D43" s="48">
        <v>1913</v>
      </c>
      <c r="E43" s="49">
        <f>uptake_in_those_aged_70_by_ccg111011[[#This Row],[Number of adults turning 71 vaccinated with dose 1]]/uptake_in_those_aged_70_by_ccg111011[[#This Row],[Number of adults turning 71 ]]*100</f>
        <v>50.986140724946694</v>
      </c>
      <c r="F43" s="48">
        <v>1017</v>
      </c>
      <c r="G43" s="49">
        <f>uptake_in_those_aged_70_by_ccg111011[[#This Row],[Number of adults turning 71 vaccinated with dose 2]]/uptake_in_those_aged_70_by_ccg111011[[#This Row],[Number of adults turning 71 ]]*100</f>
        <v>27.105543710021323</v>
      </c>
      <c r="H43" s="32"/>
      <c r="I43" s="33"/>
      <c r="J43" s="33"/>
      <c r="L43" s="33"/>
      <c r="M43" s="33"/>
      <c r="O43" s="33"/>
      <c r="P43" s="33"/>
      <c r="R43" s="33"/>
      <c r="S43" s="33"/>
      <c r="U43" s="33"/>
      <c r="V43" s="33"/>
      <c r="X43" s="33"/>
      <c r="Y43" s="33"/>
      <c r="AA43" s="33"/>
      <c r="AB43" s="33"/>
      <c r="AD43" s="33"/>
      <c r="AE43" s="33"/>
    </row>
    <row r="44" spans="1:31" x14ac:dyDescent="0.35">
      <c r="A44" s="29" t="s">
        <v>116</v>
      </c>
      <c r="B44" s="29" t="s">
        <v>117</v>
      </c>
      <c r="C44" s="48">
        <v>3823</v>
      </c>
      <c r="D44" s="48">
        <v>1717</v>
      </c>
      <c r="E44" s="49">
        <f>uptake_in_those_aged_70_by_ccg111011[[#This Row],[Number of adults turning 71 vaccinated with dose 1]]/uptake_in_those_aged_70_by_ccg111011[[#This Row],[Number of adults turning 71 ]]*100</f>
        <v>44.912372482343713</v>
      </c>
      <c r="F44" s="48">
        <v>814</v>
      </c>
      <c r="G44" s="49">
        <f>uptake_in_those_aged_70_by_ccg111011[[#This Row],[Number of adults turning 71 vaccinated with dose 2]]/uptake_in_those_aged_70_by_ccg111011[[#This Row],[Number of adults turning 71 ]]*100</f>
        <v>21.292178917080825</v>
      </c>
      <c r="H44" s="32"/>
      <c r="I44" s="33"/>
      <c r="J44" s="33"/>
      <c r="L44" s="33"/>
      <c r="M44" s="33"/>
      <c r="O44" s="33"/>
      <c r="P44" s="33"/>
      <c r="R44" s="33"/>
      <c r="S44" s="33"/>
      <c r="U44" s="33"/>
      <c r="V44" s="33"/>
      <c r="X44" s="33"/>
      <c r="Y44" s="33"/>
      <c r="AA44" s="33"/>
      <c r="AB44" s="33"/>
      <c r="AD44" s="33"/>
      <c r="AE44" s="33"/>
    </row>
    <row r="45" spans="1:31" x14ac:dyDescent="0.35">
      <c r="A45" s="29" t="s">
        <v>118</v>
      </c>
      <c r="B45" s="29" t="s">
        <v>119</v>
      </c>
      <c r="C45" s="48">
        <v>2865</v>
      </c>
      <c r="D45" s="48">
        <v>1012</v>
      </c>
      <c r="E45" s="49">
        <f>uptake_in_those_aged_70_by_ccg111011[[#This Row],[Number of adults turning 71 vaccinated with dose 1]]/uptake_in_those_aged_70_by_ccg111011[[#This Row],[Number of adults turning 71 ]]*100</f>
        <v>35.322862129144852</v>
      </c>
      <c r="F45" s="48">
        <v>399</v>
      </c>
      <c r="G45" s="49">
        <f>uptake_in_those_aged_70_by_ccg111011[[#This Row],[Number of adults turning 71 vaccinated with dose 2]]/uptake_in_those_aged_70_by_ccg111011[[#This Row],[Number of adults turning 71 ]]*100</f>
        <v>13.926701570680628</v>
      </c>
      <c r="H45" s="32"/>
      <c r="I45" s="33"/>
      <c r="J45" s="33"/>
      <c r="L45" s="33"/>
      <c r="M45" s="33"/>
      <c r="O45" s="33"/>
      <c r="P45" s="33"/>
      <c r="R45" s="33"/>
      <c r="S45" s="33"/>
      <c r="U45" s="33"/>
      <c r="V45" s="33"/>
      <c r="X45" s="33"/>
      <c r="Y45" s="33"/>
      <c r="AA45" s="33"/>
      <c r="AB45" s="33"/>
      <c r="AD45" s="33"/>
      <c r="AE45" s="33"/>
    </row>
    <row r="46" spans="1:31" x14ac:dyDescent="0.35">
      <c r="A46" s="29" t="s">
        <v>120</v>
      </c>
      <c r="B46" s="29" t="s">
        <v>121</v>
      </c>
      <c r="C46" s="48">
        <v>3978</v>
      </c>
      <c r="D46" s="48">
        <v>2255</v>
      </c>
      <c r="E46" s="49">
        <f>uptake_in_those_aged_70_by_ccg111011[[#This Row],[Number of adults turning 71 vaccinated with dose 1]]/uptake_in_those_aged_70_by_ccg111011[[#This Row],[Number of adults turning 71 ]]*100</f>
        <v>56.686777275012567</v>
      </c>
      <c r="F46" s="48">
        <v>1236</v>
      </c>
      <c r="G46" s="49">
        <f>uptake_in_those_aged_70_by_ccg111011[[#This Row],[Number of adults turning 71 vaccinated with dose 2]]/uptake_in_those_aged_70_by_ccg111011[[#This Row],[Number of adults turning 71 ]]*100</f>
        <v>31.070889894419306</v>
      </c>
      <c r="H46" s="32"/>
      <c r="I46" s="33"/>
      <c r="J46" s="33"/>
      <c r="L46" s="33"/>
      <c r="M46" s="33"/>
      <c r="O46" s="33"/>
      <c r="P46" s="33"/>
      <c r="R46" s="33"/>
      <c r="S46" s="33"/>
      <c r="U46" s="33"/>
      <c r="V46" s="33"/>
      <c r="X46" s="33"/>
      <c r="Y46" s="33"/>
      <c r="AA46" s="33"/>
      <c r="AB46" s="33"/>
      <c r="AD46" s="33"/>
      <c r="AE46" s="33"/>
    </row>
    <row r="47" spans="1:31" x14ac:dyDescent="0.35">
      <c r="A47" s="29" t="s">
        <v>122</v>
      </c>
      <c r="B47" s="29" t="s">
        <v>123</v>
      </c>
      <c r="C47" s="48">
        <v>1483</v>
      </c>
      <c r="D47" s="48">
        <v>720</v>
      </c>
      <c r="E47" s="49">
        <f>uptake_in_those_aged_70_by_ccg111011[[#This Row],[Number of adults turning 71 vaccinated with dose 1]]/uptake_in_those_aged_70_by_ccg111011[[#This Row],[Number of adults turning 71 ]]*100</f>
        <v>48.550236008091709</v>
      </c>
      <c r="F47" s="48">
        <v>412</v>
      </c>
      <c r="G47" s="49">
        <f>uptake_in_those_aged_70_by_ccg111011[[#This Row],[Number of adults turning 71 vaccinated with dose 2]]/uptake_in_those_aged_70_by_ccg111011[[#This Row],[Number of adults turning 71 ]]*100</f>
        <v>27.781523937963588</v>
      </c>
      <c r="H47" s="32"/>
      <c r="I47" s="33"/>
      <c r="J47" s="33"/>
      <c r="L47" s="33"/>
      <c r="M47" s="33"/>
      <c r="O47" s="33"/>
      <c r="P47" s="33"/>
      <c r="R47" s="33"/>
      <c r="S47" s="33"/>
      <c r="U47" s="33"/>
      <c r="V47" s="33"/>
      <c r="X47" s="33"/>
      <c r="Y47" s="33"/>
      <c r="AA47" s="33"/>
      <c r="AB47" s="33"/>
      <c r="AD47" s="33"/>
      <c r="AE47" s="33"/>
    </row>
    <row r="48" spans="1:31" x14ac:dyDescent="0.35">
      <c r="A48" s="29" t="s">
        <v>124</v>
      </c>
      <c r="B48" s="29" t="s">
        <v>125</v>
      </c>
      <c r="C48" s="48">
        <v>1403</v>
      </c>
      <c r="D48" s="48">
        <v>780</v>
      </c>
      <c r="E48" s="49">
        <f>uptake_in_those_aged_70_by_ccg111011[[#This Row],[Number of adults turning 71 vaccinated with dose 1]]/uptake_in_those_aged_70_by_ccg111011[[#This Row],[Number of adults turning 71 ]]*100</f>
        <v>55.595153243050611</v>
      </c>
      <c r="F48" s="48">
        <v>478</v>
      </c>
      <c r="G48" s="49">
        <f>uptake_in_those_aged_70_by_ccg111011[[#This Row],[Number of adults turning 71 vaccinated with dose 2]]/uptake_in_those_aged_70_by_ccg111011[[#This Row],[Number of adults turning 71 ]]*100</f>
        <v>34.069850320741267</v>
      </c>
      <c r="H48" s="32"/>
      <c r="I48" s="33"/>
      <c r="J48" s="33"/>
      <c r="L48" s="33"/>
      <c r="M48" s="33"/>
      <c r="O48" s="33"/>
      <c r="P48" s="33"/>
      <c r="R48" s="33"/>
      <c r="S48" s="33"/>
      <c r="U48" s="33"/>
      <c r="V48" s="33"/>
      <c r="X48" s="33"/>
      <c r="Y48" s="33"/>
      <c r="AA48" s="33"/>
      <c r="AB48" s="33"/>
      <c r="AD48" s="33"/>
      <c r="AE48" s="33"/>
    </row>
    <row r="49" spans="1:31" x14ac:dyDescent="0.35">
      <c r="A49" s="29" t="s">
        <v>126</v>
      </c>
      <c r="B49" s="29" t="s">
        <v>127</v>
      </c>
      <c r="C49" s="48">
        <v>2419</v>
      </c>
      <c r="D49" s="48">
        <v>1189</v>
      </c>
      <c r="E49" s="49">
        <f>uptake_in_those_aged_70_by_ccg111011[[#This Row],[Number of adults turning 71 vaccinated with dose 1]]/uptake_in_those_aged_70_by_ccg111011[[#This Row],[Number of adults turning 71 ]]*100</f>
        <v>49.152542372881356</v>
      </c>
      <c r="F49" s="48">
        <v>736</v>
      </c>
      <c r="G49" s="49">
        <f>uptake_in_those_aged_70_by_ccg111011[[#This Row],[Number of adults turning 71 vaccinated with dose 2]]/uptake_in_those_aged_70_by_ccg111011[[#This Row],[Number of adults turning 71 ]]*100</f>
        <v>30.425795783381567</v>
      </c>
      <c r="H49" s="32"/>
      <c r="I49" s="33"/>
      <c r="J49" s="33"/>
      <c r="L49" s="33"/>
      <c r="M49" s="33"/>
      <c r="O49" s="33"/>
      <c r="P49" s="33"/>
      <c r="R49" s="33"/>
      <c r="S49" s="33"/>
      <c r="U49" s="33"/>
      <c r="V49" s="33"/>
      <c r="X49" s="33"/>
      <c r="Y49" s="33"/>
      <c r="AA49" s="33"/>
      <c r="AB49" s="33"/>
      <c r="AD49" s="33"/>
      <c r="AE49" s="33"/>
    </row>
    <row r="50" spans="1:31" x14ac:dyDescent="0.35">
      <c r="A50" s="29" t="s">
        <v>128</v>
      </c>
      <c r="B50" s="29" t="s">
        <v>129</v>
      </c>
      <c r="C50" s="48">
        <v>2424</v>
      </c>
      <c r="D50" s="48">
        <v>1222</v>
      </c>
      <c r="E50" s="49">
        <f>uptake_in_those_aged_70_by_ccg111011[[#This Row],[Number of adults turning 71 vaccinated with dose 1]]/uptake_in_those_aged_70_by_ccg111011[[#This Row],[Number of adults turning 71 ]]*100</f>
        <v>50.412541254125408</v>
      </c>
      <c r="F50" s="48">
        <v>837</v>
      </c>
      <c r="G50" s="49">
        <f>uptake_in_those_aged_70_by_ccg111011[[#This Row],[Number of adults turning 71 vaccinated with dose 2]]/uptake_in_those_aged_70_by_ccg111011[[#This Row],[Number of adults turning 71 ]]*100</f>
        <v>34.529702970297024</v>
      </c>
      <c r="H50" s="32"/>
      <c r="I50" s="33"/>
      <c r="J50" s="33"/>
      <c r="L50" s="33"/>
      <c r="M50" s="33"/>
      <c r="O50" s="33"/>
      <c r="P50" s="33"/>
      <c r="R50" s="33"/>
      <c r="S50" s="33"/>
      <c r="U50" s="33"/>
      <c r="V50" s="33"/>
      <c r="X50" s="33"/>
      <c r="Y50" s="33"/>
      <c r="AA50" s="33"/>
      <c r="AB50" s="33"/>
      <c r="AD50" s="33"/>
      <c r="AE50" s="33"/>
    </row>
    <row r="51" spans="1:31" x14ac:dyDescent="0.35">
      <c r="A51" s="29" t="s">
        <v>130</v>
      </c>
      <c r="B51" s="29" t="s">
        <v>131</v>
      </c>
      <c r="C51" s="48">
        <v>1621</v>
      </c>
      <c r="D51" s="48">
        <v>810</v>
      </c>
      <c r="E51" s="49">
        <f>uptake_in_those_aged_70_by_ccg111011[[#This Row],[Number of adults turning 71 vaccinated with dose 1]]/uptake_in_those_aged_70_by_ccg111011[[#This Row],[Number of adults turning 71 ]]*100</f>
        <v>49.969154842689697</v>
      </c>
      <c r="F51" s="48">
        <v>457</v>
      </c>
      <c r="G51" s="49">
        <f>uptake_in_those_aged_70_by_ccg111011[[#This Row],[Number of adults turning 71 vaccinated with dose 2]]/uptake_in_those_aged_70_by_ccg111011[[#This Row],[Number of adults turning 71 ]]*100</f>
        <v>28.192473781616282</v>
      </c>
      <c r="H51" s="32"/>
      <c r="I51" s="33"/>
      <c r="J51" s="33"/>
      <c r="L51" s="33"/>
      <c r="M51" s="33"/>
      <c r="O51" s="33"/>
      <c r="P51" s="33"/>
      <c r="R51" s="33"/>
      <c r="S51" s="33"/>
      <c r="U51" s="33"/>
      <c r="V51" s="33"/>
      <c r="X51" s="33"/>
      <c r="Y51" s="33"/>
      <c r="AA51" s="33"/>
      <c r="AB51" s="33"/>
      <c r="AD51" s="33"/>
      <c r="AE51" s="33"/>
    </row>
    <row r="52" spans="1:31" x14ac:dyDescent="0.35">
      <c r="A52" s="29" t="s">
        <v>132</v>
      </c>
      <c r="B52" s="29" t="s">
        <v>133</v>
      </c>
      <c r="C52" s="48">
        <v>2593</v>
      </c>
      <c r="D52" s="48">
        <v>1181</v>
      </c>
      <c r="E52" s="49">
        <f>uptake_in_those_aged_70_by_ccg111011[[#This Row],[Number of adults turning 71 vaccinated with dose 1]]/uptake_in_those_aged_70_by_ccg111011[[#This Row],[Number of adults turning 71 ]]*100</f>
        <v>45.545699961434636</v>
      </c>
      <c r="F52" s="48">
        <v>620</v>
      </c>
      <c r="G52" s="49">
        <f>uptake_in_those_aged_70_by_ccg111011[[#This Row],[Number of adults turning 71 vaccinated with dose 2]]/uptake_in_those_aged_70_by_ccg111011[[#This Row],[Number of adults turning 71 ]]*100</f>
        <v>23.9105283455457</v>
      </c>
      <c r="H52" s="32"/>
      <c r="I52" s="33"/>
      <c r="J52" s="33"/>
      <c r="L52" s="33"/>
      <c r="M52" s="33"/>
      <c r="O52" s="33"/>
      <c r="P52" s="33"/>
      <c r="R52" s="33"/>
      <c r="S52" s="33"/>
      <c r="U52" s="33"/>
      <c r="V52" s="33"/>
      <c r="X52" s="33"/>
      <c r="Y52" s="33"/>
      <c r="AA52" s="33"/>
      <c r="AB52" s="33"/>
      <c r="AD52" s="33"/>
      <c r="AE52" s="33"/>
    </row>
    <row r="53" spans="1:31" x14ac:dyDescent="0.35">
      <c r="A53" s="29" t="s">
        <v>134</v>
      </c>
      <c r="B53" s="29" t="s">
        <v>135</v>
      </c>
      <c r="C53" s="48">
        <v>8463</v>
      </c>
      <c r="D53" s="48">
        <v>4243</v>
      </c>
      <c r="E53" s="49">
        <f>uptake_in_those_aged_70_by_ccg111011[[#This Row],[Number of adults turning 71 vaccinated with dose 1]]/uptake_in_those_aged_70_by_ccg111011[[#This Row],[Number of adults turning 71 ]]*100</f>
        <v>50.135885619756593</v>
      </c>
      <c r="F53" s="48">
        <v>2590</v>
      </c>
      <c r="G53" s="49">
        <f>uptake_in_those_aged_70_by_ccg111011[[#This Row],[Number of adults turning 71 vaccinated with dose 2]]/uptake_in_those_aged_70_by_ccg111011[[#This Row],[Number of adults turning 71 ]]*100</f>
        <v>30.603804797353185</v>
      </c>
      <c r="H53" s="32"/>
      <c r="I53" s="33"/>
      <c r="J53" s="33"/>
      <c r="L53" s="33"/>
      <c r="M53" s="33"/>
      <c r="O53" s="33"/>
      <c r="P53" s="33"/>
      <c r="R53" s="33"/>
      <c r="S53" s="33"/>
      <c r="U53" s="33"/>
      <c r="V53" s="33"/>
      <c r="X53" s="33"/>
      <c r="Y53" s="33"/>
      <c r="AA53" s="33"/>
      <c r="AB53" s="33"/>
      <c r="AD53" s="33"/>
      <c r="AE53" s="33"/>
    </row>
    <row r="54" spans="1:31" x14ac:dyDescent="0.35">
      <c r="A54" s="29" t="s">
        <v>136</v>
      </c>
      <c r="B54" s="29" t="s">
        <v>137</v>
      </c>
      <c r="C54" s="48">
        <v>5000</v>
      </c>
      <c r="D54" s="48">
        <v>2409</v>
      </c>
      <c r="E54" s="49">
        <f>uptake_in_those_aged_70_by_ccg111011[[#This Row],[Number of adults turning 71 vaccinated with dose 1]]/uptake_in_those_aged_70_by_ccg111011[[#This Row],[Number of adults turning 71 ]]*100</f>
        <v>48.18</v>
      </c>
      <c r="F54" s="48">
        <v>1414</v>
      </c>
      <c r="G54" s="49">
        <f>uptake_in_those_aged_70_by_ccg111011[[#This Row],[Number of adults turning 71 vaccinated with dose 2]]/uptake_in_those_aged_70_by_ccg111011[[#This Row],[Number of adults turning 71 ]]*100</f>
        <v>28.28</v>
      </c>
      <c r="H54" s="32"/>
      <c r="I54" s="33"/>
      <c r="J54" s="33"/>
      <c r="L54" s="33"/>
      <c r="M54" s="33"/>
      <c r="O54" s="33"/>
      <c r="P54" s="33"/>
      <c r="R54" s="33"/>
      <c r="S54" s="33"/>
      <c r="U54" s="33"/>
      <c r="V54" s="33"/>
      <c r="X54" s="33"/>
      <c r="Y54" s="33"/>
      <c r="AA54" s="33"/>
      <c r="AB54" s="33"/>
      <c r="AD54" s="33"/>
      <c r="AE54" s="33"/>
    </row>
    <row r="55" spans="1:31" x14ac:dyDescent="0.35">
      <c r="A55" s="29" t="s">
        <v>138</v>
      </c>
      <c r="B55" s="29" t="s">
        <v>139</v>
      </c>
      <c r="C55" s="48">
        <v>4602</v>
      </c>
      <c r="D55" s="48">
        <v>2814</v>
      </c>
      <c r="E55" s="49">
        <f>uptake_in_those_aged_70_by_ccg111011[[#This Row],[Number of adults turning 71 vaccinated with dose 1]]/uptake_in_those_aged_70_by_ccg111011[[#This Row],[Number of adults turning 71 ]]*100</f>
        <v>61.147327249022169</v>
      </c>
      <c r="F55" s="48">
        <v>1977</v>
      </c>
      <c r="G55" s="49">
        <f>uptake_in_those_aged_70_by_ccg111011[[#This Row],[Number of adults turning 71 vaccinated with dose 2]]/uptake_in_those_aged_70_by_ccg111011[[#This Row],[Number of adults turning 71 ]]*100</f>
        <v>42.959582790091268</v>
      </c>
      <c r="H55" s="32"/>
      <c r="I55" s="33"/>
      <c r="J55" s="33"/>
      <c r="L55" s="33"/>
      <c r="M55" s="33"/>
      <c r="O55" s="33"/>
      <c r="P55" s="33"/>
      <c r="R55" s="33"/>
      <c r="S55" s="33"/>
      <c r="U55" s="33"/>
      <c r="V55" s="33"/>
      <c r="X55" s="33"/>
      <c r="Y55" s="33"/>
      <c r="AA55" s="33"/>
      <c r="AB55" s="33"/>
      <c r="AD55" s="33"/>
      <c r="AE55" s="33"/>
    </row>
    <row r="56" spans="1:31" x14ac:dyDescent="0.35">
      <c r="A56" s="29" t="s">
        <v>140</v>
      </c>
      <c r="B56" s="29" t="s">
        <v>141</v>
      </c>
      <c r="C56" s="48">
        <v>5417</v>
      </c>
      <c r="D56" s="48">
        <v>2857</v>
      </c>
      <c r="E56" s="49">
        <f>uptake_in_those_aged_70_by_ccg111011[[#This Row],[Number of adults turning 71 vaccinated with dose 1]]/uptake_in_those_aged_70_by_ccg111011[[#This Row],[Number of adults turning 71 ]]*100</f>
        <v>52.74136976186081</v>
      </c>
      <c r="F56" s="48">
        <v>1725</v>
      </c>
      <c r="G56" s="49">
        <f>uptake_in_those_aged_70_by_ccg111011[[#This Row],[Number of adults turning 71 vaccinated with dose 2]]/uptake_in_those_aged_70_by_ccg111011[[#This Row],[Number of adults turning 71 ]]*100</f>
        <v>31.844194203433634</v>
      </c>
      <c r="H56" s="32"/>
      <c r="I56" s="33"/>
      <c r="J56" s="33"/>
      <c r="L56" s="33"/>
      <c r="M56" s="33"/>
      <c r="O56" s="33"/>
      <c r="P56" s="33"/>
      <c r="R56" s="33"/>
      <c r="S56" s="33"/>
      <c r="U56" s="33"/>
      <c r="V56" s="33"/>
      <c r="X56" s="33"/>
      <c r="Y56" s="33"/>
      <c r="AA56" s="33"/>
      <c r="AB56" s="33"/>
      <c r="AD56" s="33"/>
      <c r="AE56" s="33"/>
    </row>
    <row r="57" spans="1:31" x14ac:dyDescent="0.35">
      <c r="A57" s="29" t="s">
        <v>142</v>
      </c>
      <c r="B57" s="29" t="s">
        <v>143</v>
      </c>
      <c r="C57" s="48">
        <v>4030</v>
      </c>
      <c r="D57" s="48">
        <v>1949</v>
      </c>
      <c r="E57" s="49">
        <f>uptake_in_those_aged_70_by_ccg111011[[#This Row],[Number of adults turning 71 vaccinated with dose 1]]/uptake_in_those_aged_70_by_ccg111011[[#This Row],[Number of adults turning 71 ]]*100</f>
        <v>48.362282878411911</v>
      </c>
      <c r="F57" s="48">
        <v>851</v>
      </c>
      <c r="G57" s="49">
        <f>uptake_in_those_aged_70_by_ccg111011[[#This Row],[Number of adults turning 71 vaccinated with dose 2]]/uptake_in_those_aged_70_by_ccg111011[[#This Row],[Number of adults turning 71 ]]*100</f>
        <v>21.116625310173699</v>
      </c>
      <c r="H57" s="32"/>
      <c r="I57" s="33"/>
      <c r="J57" s="33"/>
      <c r="L57" s="33"/>
      <c r="M57" s="33"/>
      <c r="O57" s="33"/>
      <c r="P57" s="33"/>
      <c r="R57" s="33"/>
      <c r="S57" s="33"/>
      <c r="U57" s="33"/>
      <c r="V57" s="33"/>
      <c r="X57" s="33"/>
      <c r="Y57" s="33"/>
      <c r="AA57" s="33"/>
      <c r="AB57" s="33"/>
      <c r="AD57" s="33"/>
      <c r="AE57" s="33"/>
    </row>
    <row r="58" spans="1:31" x14ac:dyDescent="0.35">
      <c r="A58" s="29" t="s">
        <v>144</v>
      </c>
      <c r="B58" s="29" t="s">
        <v>145</v>
      </c>
      <c r="C58" s="48">
        <v>3835</v>
      </c>
      <c r="D58" s="48">
        <v>1970</v>
      </c>
      <c r="E58" s="49">
        <f>uptake_in_those_aged_70_by_ccg111011[[#This Row],[Number of adults turning 71 vaccinated with dose 1]]/uptake_in_those_aged_70_by_ccg111011[[#This Row],[Number of adults turning 71 ]]*100</f>
        <v>51.36897001303781</v>
      </c>
      <c r="F58" s="48">
        <v>1172</v>
      </c>
      <c r="G58" s="49">
        <f>uptake_in_those_aged_70_by_ccg111011[[#This Row],[Number of adults turning 71 vaccinated with dose 2]]/uptake_in_those_aged_70_by_ccg111011[[#This Row],[Number of adults turning 71 ]]*100</f>
        <v>30.560625814863101</v>
      </c>
      <c r="H58" s="32"/>
      <c r="I58" s="33"/>
      <c r="J58" s="33"/>
      <c r="L58" s="33"/>
      <c r="M58" s="33"/>
      <c r="O58" s="33"/>
      <c r="P58" s="33"/>
      <c r="R58" s="33"/>
      <c r="S58" s="33"/>
      <c r="U58" s="33"/>
      <c r="V58" s="33"/>
      <c r="X58" s="33"/>
      <c r="Y58" s="33"/>
      <c r="AA58" s="33"/>
      <c r="AB58" s="33"/>
      <c r="AD58" s="33"/>
      <c r="AE58" s="33"/>
    </row>
    <row r="59" spans="1:31" x14ac:dyDescent="0.35">
      <c r="A59" s="29" t="s">
        <v>146</v>
      </c>
      <c r="B59" s="29" t="s">
        <v>147</v>
      </c>
      <c r="C59" s="48">
        <v>1248</v>
      </c>
      <c r="D59" s="48">
        <v>501</v>
      </c>
      <c r="E59" s="49">
        <f>uptake_in_those_aged_70_by_ccg111011[[#This Row],[Number of adults turning 71 vaccinated with dose 1]]/uptake_in_those_aged_70_by_ccg111011[[#This Row],[Number of adults turning 71 ]]*100</f>
        <v>40.144230769230774</v>
      </c>
      <c r="F59" s="48">
        <v>178</v>
      </c>
      <c r="G59" s="49">
        <f>uptake_in_those_aged_70_by_ccg111011[[#This Row],[Number of adults turning 71 vaccinated with dose 2]]/uptake_in_those_aged_70_by_ccg111011[[#This Row],[Number of adults turning 71 ]]*100</f>
        <v>14.262820512820513</v>
      </c>
      <c r="H59" s="32"/>
      <c r="I59" s="33"/>
      <c r="J59" s="33"/>
      <c r="L59" s="33"/>
      <c r="M59" s="33"/>
      <c r="O59" s="33"/>
      <c r="P59" s="33"/>
      <c r="R59" s="33"/>
      <c r="S59" s="33"/>
      <c r="U59" s="33"/>
      <c r="V59" s="33"/>
      <c r="X59" s="33"/>
      <c r="Y59" s="33"/>
      <c r="AA59" s="33"/>
      <c r="AB59" s="33"/>
      <c r="AD59" s="33"/>
      <c r="AE59" s="33"/>
    </row>
    <row r="60" spans="1:31" x14ac:dyDescent="0.35">
      <c r="A60" s="29" t="s">
        <v>148</v>
      </c>
      <c r="B60" s="29" t="s">
        <v>149</v>
      </c>
      <c r="C60" s="48">
        <v>2884</v>
      </c>
      <c r="D60" s="48">
        <v>1348</v>
      </c>
      <c r="E60" s="49">
        <f>uptake_in_those_aged_70_by_ccg111011[[#This Row],[Number of adults turning 71 vaccinated with dose 1]]/uptake_in_those_aged_70_by_ccg111011[[#This Row],[Number of adults turning 71 ]]*100</f>
        <v>46.740638002773927</v>
      </c>
      <c r="F60" s="48">
        <v>803</v>
      </c>
      <c r="G60" s="49">
        <f>uptake_in_those_aged_70_by_ccg111011[[#This Row],[Number of adults turning 71 vaccinated with dose 2]]/uptake_in_those_aged_70_by_ccg111011[[#This Row],[Number of adults turning 71 ]]*100</f>
        <v>27.843273231622746</v>
      </c>
      <c r="H60" s="32"/>
      <c r="I60" s="33"/>
      <c r="J60" s="33"/>
      <c r="L60" s="33"/>
      <c r="M60" s="33"/>
      <c r="O60" s="33"/>
      <c r="P60" s="33"/>
      <c r="R60" s="33"/>
      <c r="S60" s="33"/>
      <c r="U60" s="33"/>
      <c r="V60" s="33"/>
      <c r="X60" s="33"/>
      <c r="Y60" s="33"/>
      <c r="AA60" s="33"/>
      <c r="AB60" s="33"/>
      <c r="AD60" s="33"/>
      <c r="AE60" s="33"/>
    </row>
    <row r="61" spans="1:31" x14ac:dyDescent="0.35">
      <c r="A61" s="29" t="s">
        <v>150</v>
      </c>
      <c r="B61" s="29" t="s">
        <v>151</v>
      </c>
      <c r="C61" s="48">
        <v>2937</v>
      </c>
      <c r="D61" s="48">
        <v>1630</v>
      </c>
      <c r="E61" s="49">
        <f>uptake_in_those_aged_70_by_ccg111011[[#This Row],[Number of adults turning 71 vaccinated with dose 1]]/uptake_in_those_aged_70_by_ccg111011[[#This Row],[Number of adults turning 71 ]]*100</f>
        <v>55.498808307797077</v>
      </c>
      <c r="F61" s="48">
        <v>1070</v>
      </c>
      <c r="G61" s="49">
        <f>uptake_in_those_aged_70_by_ccg111011[[#This Row],[Number of adults turning 71 vaccinated with dose 2]]/uptake_in_those_aged_70_by_ccg111011[[#This Row],[Number of adults turning 71 ]]*100</f>
        <v>36.431733060946542</v>
      </c>
      <c r="H61" s="32"/>
      <c r="I61" s="33"/>
      <c r="J61" s="33"/>
      <c r="L61" s="33"/>
      <c r="M61" s="33"/>
      <c r="O61" s="33"/>
      <c r="P61" s="33"/>
      <c r="R61" s="33"/>
      <c r="S61" s="33"/>
      <c r="U61" s="33"/>
      <c r="V61" s="33"/>
      <c r="X61" s="33"/>
      <c r="Y61" s="33"/>
      <c r="AA61" s="33"/>
      <c r="AB61" s="33"/>
      <c r="AD61" s="33"/>
      <c r="AE61" s="33"/>
    </row>
    <row r="62" spans="1:31" x14ac:dyDescent="0.35">
      <c r="A62" s="29" t="s">
        <v>152</v>
      </c>
      <c r="B62" s="29" t="s">
        <v>153</v>
      </c>
      <c r="C62" s="48">
        <v>2326</v>
      </c>
      <c r="D62" s="48">
        <v>1091</v>
      </c>
      <c r="E62" s="49">
        <f>uptake_in_those_aged_70_by_ccg111011[[#This Row],[Number of adults turning 71 vaccinated with dose 1]]/uptake_in_those_aged_70_by_ccg111011[[#This Row],[Number of adults turning 71 ]]*100</f>
        <v>46.904557179707652</v>
      </c>
      <c r="F62" s="48">
        <v>581</v>
      </c>
      <c r="G62" s="49">
        <f>uptake_in_those_aged_70_by_ccg111011[[#This Row],[Number of adults turning 71 vaccinated with dose 2]]/uptake_in_those_aged_70_by_ccg111011[[#This Row],[Number of adults turning 71 ]]*100</f>
        <v>24.978503869303527</v>
      </c>
      <c r="H62" s="32"/>
      <c r="I62" s="33"/>
      <c r="J62" s="33"/>
      <c r="L62" s="33"/>
      <c r="M62" s="33"/>
      <c r="O62" s="33"/>
      <c r="P62" s="33"/>
      <c r="R62" s="33"/>
      <c r="S62" s="33"/>
      <c r="U62" s="33"/>
      <c r="V62" s="33"/>
      <c r="X62" s="33"/>
      <c r="Y62" s="33"/>
      <c r="AA62" s="33"/>
      <c r="AB62" s="33"/>
      <c r="AD62" s="33"/>
      <c r="AE62" s="33"/>
    </row>
    <row r="63" spans="1:31" x14ac:dyDescent="0.35">
      <c r="A63" s="29" t="s">
        <v>154</v>
      </c>
      <c r="B63" s="29" t="s">
        <v>155</v>
      </c>
      <c r="C63" s="48">
        <v>6534</v>
      </c>
      <c r="D63" s="48">
        <v>3655</v>
      </c>
      <c r="E63" s="49">
        <f>uptake_in_those_aged_70_by_ccg111011[[#This Row],[Number of adults turning 71 vaccinated with dose 1]]/uptake_in_those_aged_70_by_ccg111011[[#This Row],[Number of adults turning 71 ]]*100</f>
        <v>55.938169574533212</v>
      </c>
      <c r="F63" s="48">
        <v>2330</v>
      </c>
      <c r="G63" s="49">
        <f>uptake_in_those_aged_70_by_ccg111011[[#This Row],[Number of adults turning 71 vaccinated with dose 2]]/uptake_in_those_aged_70_by_ccg111011[[#This Row],[Number of adults turning 71 ]]*100</f>
        <v>35.659626568717478</v>
      </c>
      <c r="H63" s="32"/>
      <c r="I63" s="33"/>
      <c r="J63" s="33"/>
      <c r="L63" s="33"/>
      <c r="M63" s="33"/>
      <c r="O63" s="33"/>
      <c r="P63" s="33"/>
      <c r="R63" s="33"/>
      <c r="S63" s="33"/>
      <c r="U63" s="33"/>
      <c r="V63" s="33"/>
      <c r="X63" s="33"/>
      <c r="Y63" s="33"/>
      <c r="AA63" s="33"/>
      <c r="AB63" s="33"/>
      <c r="AD63" s="33"/>
      <c r="AE63" s="33"/>
    </row>
    <row r="64" spans="1:31" x14ac:dyDescent="0.35">
      <c r="A64" s="29" t="s">
        <v>156</v>
      </c>
      <c r="B64" s="29" t="s">
        <v>157</v>
      </c>
      <c r="C64" s="48">
        <v>1708</v>
      </c>
      <c r="D64" s="48">
        <v>905</v>
      </c>
      <c r="E64" s="49">
        <f>uptake_in_those_aged_70_by_ccg111011[[#This Row],[Number of adults turning 71 vaccinated with dose 1]]/uptake_in_those_aged_70_by_ccg111011[[#This Row],[Number of adults turning 71 ]]*100</f>
        <v>52.985948477751755</v>
      </c>
      <c r="F64" s="48">
        <v>603</v>
      </c>
      <c r="G64" s="49">
        <f>uptake_in_those_aged_70_by_ccg111011[[#This Row],[Number of adults turning 71 vaccinated with dose 2]]/uptake_in_those_aged_70_by_ccg111011[[#This Row],[Number of adults turning 71 ]]*100</f>
        <v>35.304449648711945</v>
      </c>
      <c r="H64" s="32"/>
      <c r="I64" s="33"/>
      <c r="J64" s="33"/>
      <c r="L64" s="33"/>
      <c r="M64" s="33"/>
      <c r="O64" s="33"/>
      <c r="P64" s="33"/>
      <c r="R64" s="33"/>
      <c r="S64" s="33"/>
      <c r="U64" s="33"/>
      <c r="V64" s="33"/>
      <c r="X64" s="33"/>
      <c r="Y64" s="33"/>
      <c r="AA64" s="33"/>
      <c r="AB64" s="33"/>
      <c r="AD64" s="33"/>
      <c r="AE64" s="33"/>
    </row>
    <row r="65" spans="1:31" x14ac:dyDescent="0.35">
      <c r="A65" s="29" t="s">
        <v>158</v>
      </c>
      <c r="B65" s="29" t="s">
        <v>159</v>
      </c>
      <c r="C65" s="48">
        <v>9625</v>
      </c>
      <c r="D65" s="48">
        <v>5231</v>
      </c>
      <c r="E65" s="49">
        <f>uptake_in_those_aged_70_by_ccg111011[[#This Row],[Number of adults turning 71 vaccinated with dose 1]]/uptake_in_those_aged_70_by_ccg111011[[#This Row],[Number of adults turning 71 ]]*100</f>
        <v>54.348051948051946</v>
      </c>
      <c r="F65" s="48">
        <v>3193</v>
      </c>
      <c r="G65" s="49">
        <f>uptake_in_those_aged_70_by_ccg111011[[#This Row],[Number of adults turning 71 vaccinated with dose 2]]/uptake_in_those_aged_70_by_ccg111011[[#This Row],[Number of adults turning 71 ]]*100</f>
        <v>33.174025974025973</v>
      </c>
      <c r="H65" s="32"/>
      <c r="I65" s="33"/>
      <c r="J65" s="33"/>
      <c r="L65" s="33"/>
      <c r="M65" s="33"/>
      <c r="O65" s="33"/>
      <c r="P65" s="33"/>
      <c r="R65" s="33"/>
      <c r="S65" s="33"/>
      <c r="U65" s="33"/>
      <c r="V65" s="33"/>
      <c r="X65" s="33"/>
      <c r="Y65" s="33"/>
      <c r="AA65" s="33"/>
      <c r="AB65" s="33"/>
      <c r="AD65" s="33"/>
      <c r="AE65" s="33"/>
    </row>
    <row r="66" spans="1:31" x14ac:dyDescent="0.35">
      <c r="A66" s="29" t="s">
        <v>160</v>
      </c>
      <c r="B66" s="29" t="s">
        <v>161</v>
      </c>
      <c r="C66" s="48">
        <v>7112</v>
      </c>
      <c r="D66" s="48">
        <v>3955</v>
      </c>
      <c r="E66" s="49">
        <f>uptake_in_those_aged_70_by_ccg111011[[#This Row],[Number of adults turning 71 vaccinated with dose 1]]/uptake_in_those_aged_70_by_ccg111011[[#This Row],[Number of adults turning 71 ]]*100</f>
        <v>55.610236220472444</v>
      </c>
      <c r="F66" s="48">
        <v>2235</v>
      </c>
      <c r="G66" s="49">
        <f>uptake_in_those_aged_70_by_ccg111011[[#This Row],[Number of adults turning 71 vaccinated with dose 2]]/uptake_in_those_aged_70_by_ccg111011[[#This Row],[Number of adults turning 71 ]]*100</f>
        <v>31.425759280089988</v>
      </c>
      <c r="H66" s="32"/>
      <c r="I66" s="33"/>
      <c r="J66" s="33"/>
      <c r="L66" s="33"/>
      <c r="M66" s="33"/>
      <c r="O66" s="33"/>
      <c r="P66" s="33"/>
      <c r="R66" s="33"/>
      <c r="S66" s="33"/>
      <c r="U66" s="33"/>
      <c r="V66" s="33"/>
      <c r="X66" s="33"/>
      <c r="Y66" s="33"/>
      <c r="AA66" s="33"/>
      <c r="AB66" s="33"/>
      <c r="AD66" s="33"/>
      <c r="AE66" s="33"/>
    </row>
    <row r="67" spans="1:31" x14ac:dyDescent="0.35">
      <c r="A67" s="29" t="s">
        <v>162</v>
      </c>
      <c r="B67" s="29" t="s">
        <v>163</v>
      </c>
      <c r="C67" s="48">
        <v>7339</v>
      </c>
      <c r="D67" s="48">
        <v>3514</v>
      </c>
      <c r="E67" s="49">
        <f>uptake_in_those_aged_70_by_ccg111011[[#This Row],[Number of adults turning 71 vaccinated with dose 1]]/uptake_in_those_aged_70_by_ccg111011[[#This Row],[Number of adults turning 71 ]]*100</f>
        <v>47.88118272244175</v>
      </c>
      <c r="F67" s="48">
        <v>2063</v>
      </c>
      <c r="G67" s="49">
        <f>uptake_in_those_aged_70_by_ccg111011[[#This Row],[Number of adults turning 71 vaccinated with dose 2]]/uptake_in_those_aged_70_by_ccg111011[[#This Row],[Number of adults turning 71 ]]*100</f>
        <v>28.110096743425533</v>
      </c>
      <c r="H67" s="32"/>
      <c r="I67" s="33"/>
      <c r="J67" s="33"/>
      <c r="L67" s="33"/>
      <c r="M67" s="33"/>
      <c r="O67" s="33"/>
      <c r="P67" s="33"/>
      <c r="R67" s="33"/>
      <c r="S67" s="33"/>
      <c r="U67" s="33"/>
      <c r="V67" s="33"/>
      <c r="X67" s="33"/>
      <c r="Y67" s="33"/>
      <c r="AA67" s="33"/>
      <c r="AB67" s="33"/>
      <c r="AD67" s="33"/>
      <c r="AE67" s="33"/>
    </row>
    <row r="68" spans="1:31" x14ac:dyDescent="0.35">
      <c r="A68" s="29" t="s">
        <v>164</v>
      </c>
      <c r="B68" s="29" t="s">
        <v>165</v>
      </c>
      <c r="C68" s="48">
        <v>7205</v>
      </c>
      <c r="D68" s="48">
        <v>3782</v>
      </c>
      <c r="E68" s="49">
        <f>uptake_in_those_aged_70_by_ccg111011[[#This Row],[Number of adults turning 71 vaccinated with dose 1]]/uptake_in_those_aged_70_by_ccg111011[[#This Row],[Number of adults turning 71 ]]*100</f>
        <v>52.491325468424712</v>
      </c>
      <c r="F68" s="48">
        <v>2217</v>
      </c>
      <c r="G68" s="49">
        <f>uptake_in_those_aged_70_by_ccg111011[[#This Row],[Number of adults turning 71 vaccinated with dose 2]]/uptake_in_those_aged_70_by_ccg111011[[#This Row],[Number of adults turning 71 ]]*100</f>
        <v>30.770298403886194</v>
      </c>
      <c r="H68" s="32"/>
      <c r="I68" s="33"/>
      <c r="J68" s="33"/>
      <c r="L68" s="33"/>
      <c r="M68" s="33"/>
      <c r="O68" s="33"/>
      <c r="P68" s="33"/>
      <c r="R68" s="33"/>
      <c r="S68" s="33"/>
      <c r="U68" s="33"/>
      <c r="V68" s="33"/>
      <c r="X68" s="33"/>
      <c r="Y68" s="33"/>
      <c r="AA68" s="33"/>
      <c r="AB68" s="33"/>
      <c r="AD68" s="33"/>
      <c r="AE68" s="33"/>
    </row>
    <row r="69" spans="1:31" x14ac:dyDescent="0.35">
      <c r="A69" s="29" t="s">
        <v>166</v>
      </c>
      <c r="B69" s="29" t="s">
        <v>167</v>
      </c>
      <c r="C69" s="48">
        <v>3764</v>
      </c>
      <c r="D69" s="48">
        <v>1885</v>
      </c>
      <c r="E69" s="49">
        <f>uptake_in_those_aged_70_by_ccg111011[[#This Row],[Number of adults turning 71 vaccinated with dose 1]]/uptake_in_those_aged_70_by_ccg111011[[#This Row],[Number of adults turning 71 ]]*100</f>
        <v>50.079702444208287</v>
      </c>
      <c r="F69" s="48">
        <v>1070</v>
      </c>
      <c r="G69" s="49">
        <f>uptake_in_those_aged_70_by_ccg111011[[#This Row],[Number of adults turning 71 vaccinated with dose 2]]/uptake_in_those_aged_70_by_ccg111011[[#This Row],[Number of adults turning 71 ]]*100</f>
        <v>28.427205100956431</v>
      </c>
      <c r="H69" s="32"/>
      <c r="I69" s="33"/>
      <c r="J69" s="33"/>
      <c r="L69" s="33"/>
      <c r="M69" s="33"/>
      <c r="O69" s="33"/>
      <c r="P69" s="33"/>
      <c r="R69" s="33"/>
      <c r="S69" s="33"/>
      <c r="U69" s="33"/>
      <c r="V69" s="33"/>
      <c r="X69" s="33"/>
      <c r="Y69" s="33"/>
      <c r="AA69" s="33"/>
      <c r="AB69" s="33"/>
      <c r="AD69" s="33"/>
      <c r="AE69" s="33"/>
    </row>
    <row r="70" spans="1:31" x14ac:dyDescent="0.35">
      <c r="A70" s="29" t="s">
        <v>168</v>
      </c>
      <c r="B70" s="29" t="s">
        <v>169</v>
      </c>
      <c r="C70" s="48">
        <v>4378</v>
      </c>
      <c r="D70" s="48">
        <v>2108</v>
      </c>
      <c r="E70" s="49">
        <f>uptake_in_those_aged_70_by_ccg111011[[#This Row],[Number of adults turning 71 vaccinated with dose 1]]/uptake_in_those_aged_70_by_ccg111011[[#This Row],[Number of adults turning 71 ]]*100</f>
        <v>48.149840109639101</v>
      </c>
      <c r="F70" s="48">
        <v>1154</v>
      </c>
      <c r="G70" s="49">
        <f>uptake_in_those_aged_70_by_ccg111011[[#This Row],[Number of adults turning 71 vaccinated with dose 2]]/uptake_in_those_aged_70_by_ccg111011[[#This Row],[Number of adults turning 71 ]]*100</f>
        <v>26.359068067610782</v>
      </c>
      <c r="H70" s="32"/>
      <c r="I70" s="33"/>
      <c r="J70" s="33"/>
      <c r="L70" s="33"/>
      <c r="M70" s="33"/>
      <c r="O70" s="33"/>
      <c r="P70" s="33"/>
      <c r="R70" s="33"/>
      <c r="S70" s="33"/>
      <c r="U70" s="33"/>
      <c r="V70" s="33"/>
      <c r="X70" s="33"/>
      <c r="Y70" s="33"/>
      <c r="AA70" s="33"/>
      <c r="AB70" s="33"/>
      <c r="AD70" s="33"/>
      <c r="AE70" s="33"/>
    </row>
    <row r="71" spans="1:31" x14ac:dyDescent="0.35">
      <c r="A71" s="29" t="s">
        <v>170</v>
      </c>
      <c r="B71" s="29" t="s">
        <v>171</v>
      </c>
      <c r="C71" s="48">
        <v>3547</v>
      </c>
      <c r="D71" s="48">
        <v>1149</v>
      </c>
      <c r="E71" s="49">
        <f>uptake_in_those_aged_70_by_ccg111011[[#This Row],[Number of adults turning 71 vaccinated with dose 1]]/uptake_in_those_aged_70_by_ccg111011[[#This Row],[Number of adults turning 71 ]]*100</f>
        <v>32.393572032703695</v>
      </c>
      <c r="F71" s="48">
        <v>549</v>
      </c>
      <c r="G71" s="49">
        <f>uptake_in_those_aged_70_by_ccg111011[[#This Row],[Number of adults turning 71 vaccinated with dose 2]]/uptake_in_those_aged_70_by_ccg111011[[#This Row],[Number of adults turning 71 ]]*100</f>
        <v>15.477868621370172</v>
      </c>
      <c r="H71" s="32"/>
      <c r="I71" s="33"/>
      <c r="J71" s="33"/>
      <c r="L71" s="33"/>
      <c r="M71" s="33"/>
      <c r="O71" s="33"/>
      <c r="P71" s="33"/>
      <c r="R71" s="33"/>
      <c r="S71" s="33"/>
      <c r="U71" s="33"/>
      <c r="V71" s="33"/>
      <c r="X71" s="33"/>
      <c r="Y71" s="33"/>
      <c r="AA71" s="33"/>
      <c r="AB71" s="33"/>
      <c r="AD71" s="33"/>
      <c r="AE71" s="33"/>
    </row>
    <row r="72" spans="1:31" x14ac:dyDescent="0.35">
      <c r="A72" s="29" t="s">
        <v>172</v>
      </c>
      <c r="B72" s="29" t="s">
        <v>173</v>
      </c>
      <c r="C72" s="48">
        <v>5059</v>
      </c>
      <c r="D72" s="48">
        <v>2621</v>
      </c>
      <c r="E72" s="49">
        <f>uptake_in_those_aged_70_by_ccg111011[[#This Row],[Number of adults turning 71 vaccinated with dose 1]]/uptake_in_those_aged_70_by_ccg111011[[#This Row],[Number of adults turning 71 ]]*100</f>
        <v>51.808657837517288</v>
      </c>
      <c r="F72" s="48">
        <v>1587</v>
      </c>
      <c r="G72" s="49">
        <f>uptake_in_those_aged_70_by_ccg111011[[#This Row],[Number of adults turning 71 vaccinated with dose 2]]/uptake_in_those_aged_70_by_ccg111011[[#This Row],[Number of adults turning 71 ]]*100</f>
        <v>31.36983593595572</v>
      </c>
      <c r="H72" s="32"/>
      <c r="I72" s="33"/>
      <c r="J72" s="33"/>
      <c r="L72" s="33"/>
      <c r="M72" s="33"/>
      <c r="O72" s="33"/>
      <c r="P72" s="33"/>
      <c r="R72" s="33"/>
      <c r="S72" s="33"/>
      <c r="U72" s="33"/>
      <c r="V72" s="33"/>
      <c r="X72" s="33"/>
      <c r="Y72" s="33"/>
      <c r="AA72" s="33"/>
      <c r="AB72" s="33"/>
      <c r="AD72" s="33"/>
      <c r="AE72" s="33"/>
    </row>
    <row r="73" spans="1:31" x14ac:dyDescent="0.35">
      <c r="A73" s="29" t="s">
        <v>174</v>
      </c>
      <c r="B73" s="29" t="s">
        <v>175</v>
      </c>
      <c r="C73" s="48">
        <v>4470</v>
      </c>
      <c r="D73" s="48">
        <v>2205</v>
      </c>
      <c r="E73" s="49">
        <f>uptake_in_those_aged_70_by_ccg111011[[#This Row],[Number of adults turning 71 vaccinated with dose 1]]/uptake_in_those_aged_70_by_ccg111011[[#This Row],[Number of adults turning 71 ]]*100</f>
        <v>49.328859060402685</v>
      </c>
      <c r="F73" s="48">
        <v>1383</v>
      </c>
      <c r="G73" s="49">
        <f>uptake_in_those_aged_70_by_ccg111011[[#This Row],[Number of adults turning 71 vaccinated with dose 2]]/uptake_in_those_aged_70_by_ccg111011[[#This Row],[Number of adults turning 71 ]]*100</f>
        <v>30.939597315436242</v>
      </c>
      <c r="H73" s="32"/>
      <c r="I73" s="33"/>
      <c r="J73" s="33"/>
      <c r="L73" s="33"/>
      <c r="M73" s="33"/>
      <c r="O73" s="33"/>
      <c r="P73" s="33"/>
      <c r="R73" s="33"/>
      <c r="S73" s="33"/>
      <c r="U73" s="33"/>
      <c r="V73" s="33"/>
      <c r="X73" s="33"/>
      <c r="Y73" s="33"/>
      <c r="AA73" s="33"/>
      <c r="AB73" s="33"/>
      <c r="AD73" s="33"/>
      <c r="AE73" s="33"/>
    </row>
    <row r="74" spans="1:31" x14ac:dyDescent="0.35">
      <c r="A74" s="29" t="s">
        <v>176</v>
      </c>
      <c r="B74" s="29" t="s">
        <v>177</v>
      </c>
      <c r="C74" s="48">
        <v>8449</v>
      </c>
      <c r="D74" s="48">
        <v>4416</v>
      </c>
      <c r="E74" s="49">
        <f>uptake_in_those_aged_70_by_ccg111011[[#This Row],[Number of adults turning 71 vaccinated with dose 1]]/uptake_in_those_aged_70_by_ccg111011[[#This Row],[Number of adults turning 71 ]]*100</f>
        <v>52.266540418984498</v>
      </c>
      <c r="F74" s="48">
        <v>2700</v>
      </c>
      <c r="G74" s="49">
        <f>uptake_in_those_aged_70_by_ccg111011[[#This Row],[Number of adults turning 71 vaccinated with dose 2]]/uptake_in_those_aged_70_by_ccg111011[[#This Row],[Number of adults turning 71 ]]*100</f>
        <v>31.956444549650847</v>
      </c>
      <c r="H74" s="32"/>
      <c r="I74" s="33"/>
      <c r="J74" s="33"/>
      <c r="L74" s="33"/>
      <c r="M74" s="33"/>
      <c r="O74" s="33"/>
      <c r="P74" s="33"/>
      <c r="R74" s="33"/>
      <c r="S74" s="33"/>
      <c r="U74" s="33"/>
      <c r="V74" s="33"/>
      <c r="X74" s="33"/>
      <c r="Y74" s="33"/>
      <c r="AA74" s="33"/>
      <c r="AB74" s="33"/>
      <c r="AD74" s="33"/>
      <c r="AE74" s="33"/>
    </row>
    <row r="75" spans="1:31" x14ac:dyDescent="0.35">
      <c r="A75" s="29" t="s">
        <v>178</v>
      </c>
      <c r="B75" s="29" t="s">
        <v>179</v>
      </c>
      <c r="C75" s="48">
        <v>10779</v>
      </c>
      <c r="D75" s="48">
        <v>4269</v>
      </c>
      <c r="E75" s="49">
        <f>uptake_in_those_aged_70_by_ccg111011[[#This Row],[Number of adults turning 71 vaccinated with dose 1]]/uptake_in_those_aged_70_by_ccg111011[[#This Row],[Number of adults turning 71 ]]*100</f>
        <v>39.604787086000556</v>
      </c>
      <c r="F75" s="48">
        <v>2054</v>
      </c>
      <c r="G75" s="49">
        <f>uptake_in_those_aged_70_by_ccg111011[[#This Row],[Number of adults turning 71 vaccinated with dose 2]]/uptake_in_those_aged_70_by_ccg111011[[#This Row],[Number of adults turning 71 ]]*100</f>
        <v>19.055571017719643</v>
      </c>
      <c r="H75" s="32"/>
      <c r="I75" s="33"/>
      <c r="J75" s="33"/>
      <c r="L75" s="33"/>
      <c r="M75" s="33"/>
      <c r="O75" s="33"/>
      <c r="P75" s="33"/>
      <c r="R75" s="33"/>
      <c r="S75" s="33"/>
      <c r="U75" s="33"/>
      <c r="V75" s="33"/>
      <c r="X75" s="33"/>
      <c r="Y75" s="33"/>
      <c r="AA75" s="33"/>
      <c r="AB75" s="33"/>
      <c r="AD75" s="33"/>
      <c r="AE75" s="33"/>
    </row>
    <row r="76" spans="1:31" x14ac:dyDescent="0.35">
      <c r="A76" s="29" t="s">
        <v>180</v>
      </c>
      <c r="B76" s="29" t="s">
        <v>181</v>
      </c>
      <c r="C76" s="48">
        <v>6655</v>
      </c>
      <c r="D76" s="48">
        <v>3188</v>
      </c>
      <c r="E76" s="49">
        <f>uptake_in_those_aged_70_by_ccg111011[[#This Row],[Number of adults turning 71 vaccinated with dose 1]]/uptake_in_those_aged_70_by_ccg111011[[#This Row],[Number of adults turning 71 ]]*100</f>
        <v>47.903831705484599</v>
      </c>
      <c r="F76" s="48">
        <v>1205</v>
      </c>
      <c r="G76" s="49">
        <f>uptake_in_those_aged_70_by_ccg111011[[#This Row],[Number of adults turning 71 vaccinated with dose 2]]/uptake_in_those_aged_70_by_ccg111011[[#This Row],[Number of adults turning 71 ]]*100</f>
        <v>18.106686701728027</v>
      </c>
      <c r="H76" s="32"/>
      <c r="I76" s="33"/>
      <c r="J76" s="33"/>
      <c r="L76" s="33"/>
      <c r="M76" s="33"/>
      <c r="O76" s="33"/>
      <c r="P76" s="33"/>
      <c r="R76" s="33"/>
      <c r="S76" s="33"/>
      <c r="U76" s="33"/>
      <c r="V76" s="33"/>
      <c r="X76" s="33"/>
      <c r="Y76" s="33"/>
      <c r="AA76" s="33"/>
      <c r="AB76" s="33"/>
      <c r="AD76" s="33"/>
      <c r="AE76" s="33"/>
    </row>
    <row r="77" spans="1:31" x14ac:dyDescent="0.35">
      <c r="A77" s="29" t="s">
        <v>182</v>
      </c>
      <c r="B77" s="29" t="s">
        <v>183</v>
      </c>
      <c r="C77" s="48">
        <v>11325</v>
      </c>
      <c r="D77" s="48">
        <v>6289</v>
      </c>
      <c r="E77" s="49">
        <f>uptake_in_those_aged_70_by_ccg111011[[#This Row],[Number of adults turning 71 vaccinated with dose 1]]/uptake_in_those_aged_70_by_ccg111011[[#This Row],[Number of adults turning 71 ]]*100</f>
        <v>55.532008830022072</v>
      </c>
      <c r="F77" s="48">
        <v>3385</v>
      </c>
      <c r="G77" s="49">
        <f>uptake_in_those_aged_70_by_ccg111011[[#This Row],[Number of adults turning 71 vaccinated with dose 2]]/uptake_in_those_aged_70_by_ccg111011[[#This Row],[Number of adults turning 71 ]]*100</f>
        <v>29.889624724061807</v>
      </c>
      <c r="H77" s="32"/>
      <c r="I77" s="33"/>
      <c r="J77" s="33"/>
      <c r="L77" s="33"/>
      <c r="M77" s="33"/>
      <c r="O77" s="33"/>
      <c r="P77" s="33"/>
      <c r="R77" s="33"/>
      <c r="S77" s="33"/>
      <c r="U77" s="33"/>
      <c r="V77" s="33"/>
      <c r="X77" s="33"/>
      <c r="Y77" s="33"/>
      <c r="AA77" s="33"/>
      <c r="AB77" s="33"/>
      <c r="AD77" s="33"/>
      <c r="AE77" s="33"/>
    </row>
    <row r="78" spans="1:31" x14ac:dyDescent="0.35">
      <c r="A78" s="29" t="s">
        <v>184</v>
      </c>
      <c r="B78" s="29" t="s">
        <v>185</v>
      </c>
      <c r="C78" s="48">
        <v>14635</v>
      </c>
      <c r="D78" s="48">
        <v>7932</v>
      </c>
      <c r="E78" s="49">
        <f>uptake_in_those_aged_70_by_ccg111011[[#This Row],[Number of adults turning 71 vaccinated with dose 1]]/uptake_in_those_aged_70_by_ccg111011[[#This Row],[Number of adults turning 71 ]]*100</f>
        <v>54.198838401093276</v>
      </c>
      <c r="F78" s="48">
        <v>4457</v>
      </c>
      <c r="G78" s="49">
        <f>uptake_in_those_aged_70_by_ccg111011[[#This Row],[Number of adults turning 71 vaccinated with dose 2]]/uptake_in_those_aged_70_by_ccg111011[[#This Row],[Number of adults turning 71 ]]*100</f>
        <v>30.454390160573968</v>
      </c>
      <c r="H78" s="32"/>
      <c r="I78" s="33"/>
      <c r="J78" s="33"/>
      <c r="L78" s="33"/>
      <c r="M78" s="33"/>
      <c r="O78" s="33"/>
      <c r="P78" s="33"/>
      <c r="R78" s="33"/>
      <c r="S78" s="33"/>
      <c r="U78" s="33"/>
      <c r="V78" s="33"/>
      <c r="X78" s="33"/>
      <c r="Y78" s="33"/>
      <c r="AA78" s="33"/>
      <c r="AB78" s="33"/>
      <c r="AD78" s="33"/>
      <c r="AE78" s="33"/>
    </row>
    <row r="79" spans="1:31" x14ac:dyDescent="0.35">
      <c r="A79" s="29" t="s">
        <v>186</v>
      </c>
      <c r="B79" s="29" t="s">
        <v>187</v>
      </c>
      <c r="C79" s="48">
        <v>7213</v>
      </c>
      <c r="D79" s="48">
        <v>3689</v>
      </c>
      <c r="E79" s="49">
        <f>uptake_in_those_aged_70_by_ccg111011[[#This Row],[Number of adults turning 71 vaccinated with dose 1]]/uptake_in_those_aged_70_by_ccg111011[[#This Row],[Number of adults turning 71 ]]*100</f>
        <v>51.143768196312209</v>
      </c>
      <c r="F79" s="48">
        <v>2001</v>
      </c>
      <c r="G79" s="49">
        <f>uptake_in_those_aged_70_by_ccg111011[[#This Row],[Number of adults turning 71 vaccinated with dose 2]]/uptake_in_those_aged_70_by_ccg111011[[#This Row],[Number of adults turning 71 ]]*100</f>
        <v>27.741577706918065</v>
      </c>
      <c r="H79" s="32"/>
      <c r="I79" s="33"/>
      <c r="J79" s="33"/>
      <c r="L79" s="33"/>
      <c r="M79" s="33"/>
      <c r="O79" s="33"/>
      <c r="P79" s="33"/>
      <c r="R79" s="33"/>
      <c r="S79" s="33"/>
      <c r="U79" s="33"/>
      <c r="V79" s="33"/>
      <c r="X79" s="33"/>
      <c r="Y79" s="33"/>
      <c r="AA79" s="33"/>
      <c r="AB79" s="33"/>
      <c r="AD79" s="33"/>
      <c r="AE79" s="33"/>
    </row>
    <row r="80" spans="1:31" x14ac:dyDescent="0.35">
      <c r="A80" s="29" t="s">
        <v>188</v>
      </c>
      <c r="B80" s="29" t="s">
        <v>189</v>
      </c>
      <c r="C80" s="48">
        <v>9410</v>
      </c>
      <c r="D80" s="48">
        <v>5062</v>
      </c>
      <c r="E80" s="49">
        <f>uptake_in_those_aged_70_by_ccg111011[[#This Row],[Number of adults turning 71 vaccinated with dose 1]]/uptake_in_those_aged_70_by_ccg111011[[#This Row],[Number of adults turning 71 ]]*100</f>
        <v>53.793836344314563</v>
      </c>
      <c r="F80" s="48">
        <v>3429</v>
      </c>
      <c r="G80" s="49">
        <f>uptake_in_those_aged_70_by_ccg111011[[#This Row],[Number of adults turning 71 vaccinated with dose 2]]/uptake_in_those_aged_70_by_ccg111011[[#This Row],[Number of adults turning 71 ]]*100</f>
        <v>36.439957492029755</v>
      </c>
      <c r="H80" s="32"/>
      <c r="I80" s="33"/>
      <c r="J80" s="33"/>
      <c r="L80" s="33"/>
      <c r="M80" s="33"/>
      <c r="O80" s="33"/>
      <c r="P80" s="33"/>
      <c r="R80" s="33"/>
      <c r="S80" s="33"/>
      <c r="U80" s="33"/>
      <c r="V80" s="33"/>
      <c r="X80" s="33"/>
      <c r="Y80" s="33"/>
      <c r="AA80" s="33"/>
      <c r="AB80" s="33"/>
      <c r="AD80" s="33"/>
      <c r="AE80" s="33"/>
    </row>
    <row r="81" spans="1:31" x14ac:dyDescent="0.35">
      <c r="A81" s="29" t="s">
        <v>190</v>
      </c>
      <c r="B81" s="29" t="s">
        <v>191</v>
      </c>
      <c r="C81" s="48">
        <v>12450</v>
      </c>
      <c r="D81" s="48">
        <v>6757</v>
      </c>
      <c r="E81" s="49">
        <f>uptake_in_those_aged_70_by_ccg111011[[#This Row],[Number of adults turning 71 vaccinated with dose 1]]/uptake_in_those_aged_70_by_ccg111011[[#This Row],[Number of adults turning 71 ]]*100</f>
        <v>54.273092369477915</v>
      </c>
      <c r="F81" s="48">
        <v>4099</v>
      </c>
      <c r="G81" s="49">
        <f>uptake_in_those_aged_70_by_ccg111011[[#This Row],[Number of adults turning 71 vaccinated with dose 2]]/uptake_in_those_aged_70_by_ccg111011[[#This Row],[Number of adults turning 71 ]]*100</f>
        <v>32.923694779116467</v>
      </c>
      <c r="H81" s="32"/>
      <c r="I81" s="33"/>
      <c r="J81" s="33"/>
      <c r="L81" s="33"/>
      <c r="M81" s="33"/>
      <c r="O81" s="33"/>
      <c r="P81" s="33"/>
      <c r="R81" s="33"/>
      <c r="S81" s="33"/>
      <c r="U81" s="33"/>
      <c r="V81" s="33"/>
      <c r="X81" s="33"/>
      <c r="Y81" s="33"/>
      <c r="AA81" s="33"/>
      <c r="AB81" s="33"/>
      <c r="AD81" s="33"/>
      <c r="AE81" s="33"/>
    </row>
    <row r="82" spans="1:31" x14ac:dyDescent="0.35">
      <c r="A82" s="29" t="s">
        <v>192</v>
      </c>
      <c r="B82" s="29" t="s">
        <v>193</v>
      </c>
      <c r="C82" s="48">
        <v>8177</v>
      </c>
      <c r="D82" s="48">
        <v>4573</v>
      </c>
      <c r="E82" s="49">
        <f>uptake_in_those_aged_70_by_ccg111011[[#This Row],[Number of adults turning 71 vaccinated with dose 1]]/uptake_in_those_aged_70_by_ccg111011[[#This Row],[Number of adults turning 71 ]]*100</f>
        <v>55.92515592515592</v>
      </c>
      <c r="F82" s="48">
        <v>2805</v>
      </c>
      <c r="G82" s="49">
        <f>uptake_in_those_aged_70_by_ccg111011[[#This Row],[Number of adults turning 71 vaccinated with dose 2]]/uptake_in_those_aged_70_by_ccg111011[[#This Row],[Number of adults turning 71 ]]*100</f>
        <v>34.303534303534306</v>
      </c>
      <c r="H82" s="32"/>
      <c r="I82" s="33"/>
      <c r="J82" s="33"/>
      <c r="L82" s="33"/>
      <c r="M82" s="33"/>
      <c r="O82" s="33"/>
      <c r="P82" s="33"/>
      <c r="R82" s="33"/>
      <c r="S82" s="33"/>
      <c r="U82" s="33"/>
      <c r="V82" s="33"/>
      <c r="X82" s="33"/>
      <c r="Y82" s="33"/>
      <c r="AA82" s="33"/>
      <c r="AB82" s="33"/>
      <c r="AD82" s="33"/>
      <c r="AE82" s="33"/>
    </row>
    <row r="83" spans="1:31" x14ac:dyDescent="0.35">
      <c r="A83" s="29" t="s">
        <v>194</v>
      </c>
      <c r="B83" s="29" t="s">
        <v>195</v>
      </c>
      <c r="C83" s="48">
        <v>5379</v>
      </c>
      <c r="D83" s="48">
        <v>2525</v>
      </c>
      <c r="E83" s="49">
        <f>uptake_in_those_aged_70_by_ccg111011[[#This Row],[Number of adults turning 71 vaccinated with dose 1]]/uptake_in_those_aged_70_by_ccg111011[[#This Row],[Number of adults turning 71 ]]*100</f>
        <v>46.941810745491722</v>
      </c>
      <c r="F83" s="48">
        <v>984</v>
      </c>
      <c r="G83" s="49">
        <f>uptake_in_those_aged_70_by_ccg111011[[#This Row],[Number of adults turning 71 vaccinated with dose 2]]/uptake_in_those_aged_70_by_ccg111011[[#This Row],[Number of adults turning 71 ]]*100</f>
        <v>18.293363078639153</v>
      </c>
      <c r="H83" s="32"/>
      <c r="I83" s="33"/>
      <c r="J83" s="33"/>
      <c r="L83" s="33"/>
      <c r="M83" s="33"/>
      <c r="O83" s="33"/>
      <c r="P83" s="33"/>
      <c r="R83" s="33"/>
      <c r="S83" s="33"/>
      <c r="U83" s="33"/>
      <c r="V83" s="33"/>
      <c r="X83" s="33"/>
      <c r="Y83" s="33"/>
      <c r="AA83" s="33"/>
      <c r="AB83" s="33"/>
      <c r="AD83" s="33"/>
      <c r="AE83" s="33"/>
    </row>
    <row r="84" spans="1:31" x14ac:dyDescent="0.35">
      <c r="A84" s="29" t="s">
        <v>196</v>
      </c>
      <c r="B84" s="29" t="s">
        <v>197</v>
      </c>
      <c r="C84" s="48">
        <v>11086</v>
      </c>
      <c r="D84" s="48">
        <v>4657</v>
      </c>
      <c r="E84" s="49">
        <f>uptake_in_those_aged_70_by_ccg111011[[#This Row],[Number of adults turning 71 vaccinated with dose 1]]/uptake_in_those_aged_70_by_ccg111011[[#This Row],[Number of adults turning 71 ]]*100</f>
        <v>42.007937939743826</v>
      </c>
      <c r="F84" s="48">
        <v>2678</v>
      </c>
      <c r="G84" s="49">
        <f>uptake_in_those_aged_70_by_ccg111011[[#This Row],[Number of adults turning 71 vaccinated with dose 2]]/uptake_in_those_aged_70_by_ccg111011[[#This Row],[Number of adults turning 71 ]]*100</f>
        <v>24.156593902219015</v>
      </c>
      <c r="H84" s="32"/>
      <c r="I84" s="33"/>
      <c r="J84" s="33"/>
      <c r="L84" s="33"/>
      <c r="M84" s="33"/>
      <c r="O84" s="33"/>
      <c r="P84" s="33"/>
      <c r="R84" s="33"/>
      <c r="S84" s="33"/>
      <c r="U84" s="33"/>
      <c r="V84" s="33"/>
      <c r="X84" s="33"/>
      <c r="Y84" s="33"/>
      <c r="AA84" s="33"/>
      <c r="AB84" s="33"/>
      <c r="AD84" s="33"/>
      <c r="AE84" s="33"/>
    </row>
    <row r="85" spans="1:31" x14ac:dyDescent="0.35">
      <c r="A85" s="29" t="s">
        <v>198</v>
      </c>
      <c r="B85" s="29" t="s">
        <v>199</v>
      </c>
      <c r="C85" s="48">
        <v>5546</v>
      </c>
      <c r="D85" s="48">
        <v>3120</v>
      </c>
      <c r="E85" s="49">
        <f>uptake_in_those_aged_70_by_ccg111011[[#This Row],[Number of adults turning 71 vaccinated with dose 1]]/uptake_in_those_aged_70_by_ccg111011[[#This Row],[Number of adults turning 71 ]]*100</f>
        <v>56.256761630003602</v>
      </c>
      <c r="F85" s="48">
        <v>2073</v>
      </c>
      <c r="G85" s="49">
        <f>uptake_in_those_aged_70_by_ccg111011[[#This Row],[Number of adults turning 71 vaccinated with dose 2]]/uptake_in_those_aged_70_by_ccg111011[[#This Row],[Number of adults turning 71 ]]*100</f>
        <v>37.378290659935089</v>
      </c>
      <c r="H85" s="32"/>
      <c r="I85" s="33"/>
      <c r="J85" s="33"/>
      <c r="L85" s="33"/>
      <c r="M85" s="33"/>
      <c r="O85" s="33"/>
      <c r="P85" s="33"/>
      <c r="R85" s="33"/>
      <c r="S85" s="33"/>
      <c r="U85" s="33"/>
      <c r="V85" s="33"/>
      <c r="X85" s="33"/>
      <c r="Y85" s="33"/>
      <c r="AA85" s="33"/>
      <c r="AB85" s="33"/>
      <c r="AD85" s="33"/>
      <c r="AE85" s="33"/>
    </row>
    <row r="86" spans="1:31" x14ac:dyDescent="0.35">
      <c r="A86" s="29" t="s">
        <v>200</v>
      </c>
      <c r="B86" s="29" t="s">
        <v>201</v>
      </c>
      <c r="C86" s="48">
        <v>9773</v>
      </c>
      <c r="D86" s="48">
        <v>4814</v>
      </c>
      <c r="E86" s="49">
        <f>uptake_in_those_aged_70_by_ccg111011[[#This Row],[Number of adults turning 71 vaccinated with dose 1]]/uptake_in_those_aged_70_by_ccg111011[[#This Row],[Number of adults turning 71 ]]*100</f>
        <v>49.258160237388729</v>
      </c>
      <c r="F86" s="48">
        <v>2506</v>
      </c>
      <c r="G86" s="49">
        <f>uptake_in_those_aged_70_by_ccg111011[[#This Row],[Number of adults turning 71 vaccinated with dose 2]]/uptake_in_those_aged_70_by_ccg111011[[#This Row],[Number of adults turning 71 ]]*100</f>
        <v>25.642075104880796</v>
      </c>
      <c r="H86" s="32"/>
      <c r="I86" s="33"/>
      <c r="J86" s="33"/>
      <c r="L86" s="33"/>
      <c r="M86" s="33"/>
      <c r="O86" s="33"/>
      <c r="P86" s="33"/>
      <c r="R86" s="33"/>
      <c r="S86" s="33"/>
      <c r="U86" s="33"/>
      <c r="V86" s="33"/>
      <c r="X86" s="33"/>
      <c r="Y86" s="33"/>
      <c r="AA86" s="33"/>
      <c r="AB86" s="33"/>
      <c r="AD86" s="33"/>
      <c r="AE86" s="33"/>
    </row>
    <row r="87" spans="1:31" x14ac:dyDescent="0.35">
      <c r="A87" s="29" t="s">
        <v>202</v>
      </c>
      <c r="B87" s="29" t="s">
        <v>203</v>
      </c>
      <c r="C87" s="48">
        <v>9854</v>
      </c>
      <c r="D87" s="48">
        <v>5252</v>
      </c>
      <c r="E87" s="49">
        <f>uptake_in_those_aged_70_by_ccg111011[[#This Row],[Number of adults turning 71 vaccinated with dose 1]]/uptake_in_those_aged_70_by_ccg111011[[#This Row],[Number of adults turning 71 ]]*100</f>
        <v>53.298153034300789</v>
      </c>
      <c r="F87" s="48">
        <v>3077</v>
      </c>
      <c r="G87" s="49">
        <f>uptake_in_those_aged_70_by_ccg111011[[#This Row],[Number of adults turning 71 vaccinated with dose 2]]/uptake_in_those_aged_70_by_ccg111011[[#This Row],[Number of adults turning 71 ]]*100</f>
        <v>31.225898112441648</v>
      </c>
      <c r="H87" s="32"/>
      <c r="I87" s="33"/>
      <c r="J87" s="33"/>
      <c r="L87" s="33"/>
      <c r="M87" s="33"/>
      <c r="O87" s="33"/>
      <c r="P87" s="33"/>
      <c r="R87" s="33"/>
      <c r="S87" s="33"/>
      <c r="U87" s="33"/>
      <c r="V87" s="33"/>
      <c r="X87" s="33"/>
      <c r="Y87" s="33"/>
      <c r="AA87" s="33"/>
      <c r="AB87" s="33"/>
      <c r="AD87" s="33"/>
      <c r="AE87" s="33"/>
    </row>
    <row r="88" spans="1:31" x14ac:dyDescent="0.35">
      <c r="A88" s="29" t="s">
        <v>204</v>
      </c>
      <c r="B88" s="29" t="s">
        <v>205</v>
      </c>
      <c r="C88" s="48">
        <v>9158</v>
      </c>
      <c r="D88" s="48">
        <v>4757</v>
      </c>
      <c r="E88" s="49">
        <f>uptake_in_those_aged_70_by_ccg111011[[#This Row],[Number of adults turning 71 vaccinated with dose 1]]/uptake_in_those_aged_70_by_ccg111011[[#This Row],[Number of adults turning 71 ]]*100</f>
        <v>51.943655820048043</v>
      </c>
      <c r="F88" s="48">
        <v>2674</v>
      </c>
      <c r="G88" s="49">
        <f>uptake_in_those_aged_70_by_ccg111011[[#This Row],[Number of adults turning 71 vaccinated with dose 2]]/uptake_in_those_aged_70_by_ccg111011[[#This Row],[Number of adults turning 71 ]]*100</f>
        <v>29.198514959598164</v>
      </c>
      <c r="H88" s="32"/>
      <c r="I88" s="33"/>
      <c r="J88" s="33"/>
      <c r="L88" s="33"/>
      <c r="M88" s="33"/>
      <c r="O88" s="33"/>
      <c r="P88" s="33"/>
      <c r="R88" s="33"/>
      <c r="S88" s="33"/>
      <c r="U88" s="33"/>
      <c r="V88" s="33"/>
      <c r="X88" s="33"/>
      <c r="Y88" s="33"/>
      <c r="AA88" s="33"/>
      <c r="AB88" s="33"/>
      <c r="AD88" s="33"/>
      <c r="AE88" s="33"/>
    </row>
    <row r="89" spans="1:31" x14ac:dyDescent="0.35">
      <c r="A89" s="29" t="s">
        <v>206</v>
      </c>
      <c r="B89" s="29" t="s">
        <v>207</v>
      </c>
      <c r="C89" s="48">
        <v>12305</v>
      </c>
      <c r="D89" s="48">
        <v>4458</v>
      </c>
      <c r="E89" s="49">
        <f>uptake_in_those_aged_70_by_ccg111011[[#This Row],[Number of adults turning 71 vaccinated with dose 1]]/uptake_in_those_aged_70_by_ccg111011[[#This Row],[Number of adults turning 71 ]]*100</f>
        <v>36.229175132060135</v>
      </c>
      <c r="F89" s="48">
        <v>2232</v>
      </c>
      <c r="G89" s="49">
        <f>uptake_in_those_aged_70_by_ccg111011[[#This Row],[Number of adults turning 71 vaccinated with dose 2]]/uptake_in_those_aged_70_by_ccg111011[[#This Row],[Number of adults turning 71 ]]*100</f>
        <v>18.138967899227957</v>
      </c>
      <c r="H89" s="32"/>
      <c r="I89" s="33"/>
      <c r="J89" s="33"/>
      <c r="L89" s="33"/>
      <c r="M89" s="33"/>
      <c r="O89" s="33"/>
      <c r="P89" s="33"/>
      <c r="R89" s="33"/>
      <c r="S89" s="33"/>
      <c r="U89" s="33"/>
      <c r="V89" s="33"/>
      <c r="X89" s="33"/>
      <c r="Y89" s="33"/>
      <c r="AA89" s="33"/>
      <c r="AB89" s="33"/>
      <c r="AD89" s="33"/>
      <c r="AE89" s="33"/>
    </row>
    <row r="90" spans="1:31" x14ac:dyDescent="0.35">
      <c r="A90" s="29" t="s">
        <v>208</v>
      </c>
      <c r="B90" s="29" t="s">
        <v>209</v>
      </c>
      <c r="C90" s="48">
        <v>7073</v>
      </c>
      <c r="D90" s="48">
        <v>2994</v>
      </c>
      <c r="E90" s="49">
        <f>uptake_in_those_aged_70_by_ccg111011[[#This Row],[Number of adults turning 71 vaccinated with dose 1]]/uptake_in_those_aged_70_by_ccg111011[[#This Row],[Number of adults turning 71 ]]*100</f>
        <v>42.329987275554927</v>
      </c>
      <c r="F90" s="48">
        <v>1600</v>
      </c>
      <c r="G90" s="49">
        <f>uptake_in_those_aged_70_by_ccg111011[[#This Row],[Number of adults turning 71 vaccinated with dose 2]]/uptake_in_those_aged_70_by_ccg111011[[#This Row],[Number of adults turning 71 ]]*100</f>
        <v>22.621235684999295</v>
      </c>
      <c r="H90" s="32"/>
      <c r="I90" s="33"/>
      <c r="J90" s="33"/>
      <c r="L90" s="33"/>
      <c r="M90" s="33"/>
      <c r="O90" s="33"/>
      <c r="P90" s="33"/>
      <c r="R90" s="33"/>
      <c r="S90" s="33"/>
      <c r="U90" s="33"/>
      <c r="V90" s="33"/>
      <c r="X90" s="33"/>
      <c r="Y90" s="33"/>
      <c r="AA90" s="33"/>
      <c r="AB90" s="33"/>
      <c r="AD90" s="33"/>
      <c r="AE90" s="33"/>
    </row>
    <row r="91" spans="1:31" x14ac:dyDescent="0.35">
      <c r="A91" s="29" t="s">
        <v>210</v>
      </c>
      <c r="B91" s="29" t="s">
        <v>211</v>
      </c>
      <c r="C91" s="48">
        <v>6166</v>
      </c>
      <c r="D91" s="48">
        <v>3177</v>
      </c>
      <c r="E91" s="49">
        <f>uptake_in_those_aged_70_by_ccg111011[[#This Row],[Number of adults turning 71 vaccinated with dose 1]]/uptake_in_those_aged_70_by_ccg111011[[#This Row],[Number of adults turning 71 ]]*100</f>
        <v>51.524489133960429</v>
      </c>
      <c r="F91" s="48">
        <v>1814</v>
      </c>
      <c r="G91" s="49">
        <f>uptake_in_those_aged_70_by_ccg111011[[#This Row],[Number of adults turning 71 vaccinated with dose 2]]/uptake_in_those_aged_70_by_ccg111011[[#This Row],[Number of adults turning 71 ]]*100</f>
        <v>29.419396691534221</v>
      </c>
      <c r="H91" s="32"/>
      <c r="I91" s="33"/>
      <c r="J91" s="33"/>
      <c r="L91" s="33"/>
      <c r="M91" s="33"/>
      <c r="O91" s="33"/>
      <c r="P91" s="33"/>
      <c r="R91" s="33"/>
      <c r="S91" s="33"/>
      <c r="U91" s="33"/>
      <c r="V91" s="33"/>
      <c r="X91" s="33"/>
      <c r="Y91" s="33"/>
      <c r="AA91" s="33"/>
      <c r="AB91" s="33"/>
      <c r="AD91" s="33"/>
      <c r="AE91" s="33"/>
    </row>
    <row r="92" spans="1:31" x14ac:dyDescent="0.35">
      <c r="A92" s="29" t="s">
        <v>212</v>
      </c>
      <c r="B92" s="29" t="s">
        <v>213</v>
      </c>
      <c r="C92" s="48">
        <v>18771</v>
      </c>
      <c r="D92" s="48">
        <v>9957</v>
      </c>
      <c r="E92" s="49">
        <f>uptake_in_those_aged_70_by_ccg111011[[#This Row],[Number of adults turning 71 vaccinated with dose 1]]/uptake_in_those_aged_70_by_ccg111011[[#This Row],[Number of adults turning 71 ]]*100</f>
        <v>53.044590059133768</v>
      </c>
      <c r="F92" s="48">
        <v>5965</v>
      </c>
      <c r="G92" s="49">
        <f>uptake_in_those_aged_70_by_ccg111011[[#This Row],[Number of adults turning 71 vaccinated with dose 2]]/uptake_in_those_aged_70_by_ccg111011[[#This Row],[Number of adults turning 71 ]]*100</f>
        <v>31.77774226199989</v>
      </c>
      <c r="H92" s="32"/>
      <c r="I92" s="33"/>
      <c r="J92" s="33"/>
      <c r="L92" s="33"/>
      <c r="M92" s="33"/>
      <c r="O92" s="33"/>
      <c r="P92" s="33"/>
      <c r="R92" s="33"/>
      <c r="S92" s="33"/>
      <c r="U92" s="33"/>
      <c r="V92" s="33"/>
      <c r="X92" s="33"/>
      <c r="Y92" s="33"/>
      <c r="AA92" s="33"/>
      <c r="AB92" s="33"/>
      <c r="AD92" s="33"/>
      <c r="AE92" s="33"/>
    </row>
    <row r="93" spans="1:31" x14ac:dyDescent="0.35">
      <c r="A93" s="29" t="s">
        <v>214</v>
      </c>
      <c r="B93" s="29" t="s">
        <v>215</v>
      </c>
      <c r="C93" s="48">
        <v>9561</v>
      </c>
      <c r="D93" s="48">
        <v>5004</v>
      </c>
      <c r="E93" s="49">
        <f>uptake_in_those_aged_70_by_ccg111011[[#This Row],[Number of adults turning 71 vaccinated with dose 1]]/uptake_in_those_aged_70_by_ccg111011[[#This Row],[Number of adults turning 71 ]]*100</f>
        <v>52.337621587700035</v>
      </c>
      <c r="F93" s="48">
        <v>3113</v>
      </c>
      <c r="G93" s="49">
        <f>uptake_in_those_aged_70_by_ccg111011[[#This Row],[Number of adults turning 71 vaccinated with dose 2]]/uptake_in_those_aged_70_by_ccg111011[[#This Row],[Number of adults turning 71 ]]*100</f>
        <v>32.559355715929293</v>
      </c>
      <c r="H93" s="32"/>
      <c r="I93" s="33"/>
      <c r="J93" s="33"/>
      <c r="L93" s="33"/>
      <c r="M93" s="33"/>
      <c r="O93" s="33"/>
      <c r="P93" s="33"/>
      <c r="R93" s="33"/>
      <c r="S93" s="33"/>
      <c r="U93" s="33"/>
      <c r="V93" s="33"/>
      <c r="X93" s="33"/>
      <c r="Y93" s="33"/>
      <c r="AA93" s="33"/>
      <c r="AB93" s="33"/>
      <c r="AD93" s="33"/>
      <c r="AE93" s="33"/>
    </row>
    <row r="94" spans="1:31" x14ac:dyDescent="0.35">
      <c r="A94" s="29" t="s">
        <v>216</v>
      </c>
      <c r="B94" s="29" t="s">
        <v>217</v>
      </c>
      <c r="C94" s="48">
        <v>9936</v>
      </c>
      <c r="D94" s="48">
        <v>5289</v>
      </c>
      <c r="E94" s="49">
        <f>uptake_in_those_aged_70_by_ccg111011[[#This Row],[Number of adults turning 71 vaccinated with dose 1]]/uptake_in_those_aged_70_by_ccg111011[[#This Row],[Number of adults turning 71 ]]*100</f>
        <v>53.230676328502412</v>
      </c>
      <c r="F94" s="48">
        <v>3227</v>
      </c>
      <c r="G94" s="49">
        <f>uptake_in_those_aged_70_by_ccg111011[[#This Row],[Number of adults turning 71 vaccinated with dose 2]]/uptake_in_those_aged_70_by_ccg111011[[#This Row],[Number of adults turning 71 ]]*100</f>
        <v>32.477858293075684</v>
      </c>
      <c r="H94" s="32"/>
      <c r="I94" s="33"/>
      <c r="J94" s="33"/>
      <c r="L94" s="33"/>
      <c r="M94" s="33"/>
      <c r="O94" s="33"/>
      <c r="P94" s="33"/>
      <c r="R94" s="33"/>
      <c r="S94" s="33"/>
      <c r="U94" s="33"/>
      <c r="V94" s="33"/>
      <c r="X94" s="33"/>
      <c r="Y94" s="33"/>
      <c r="AA94" s="33"/>
      <c r="AB94" s="33"/>
      <c r="AD94" s="33"/>
      <c r="AE94" s="33"/>
    </row>
    <row r="95" spans="1:31" x14ac:dyDescent="0.35">
      <c r="A95" s="29" t="s">
        <v>218</v>
      </c>
      <c r="B95" s="29" t="s">
        <v>219</v>
      </c>
      <c r="C95" s="48">
        <v>10356</v>
      </c>
      <c r="D95" s="48">
        <v>3550</v>
      </c>
      <c r="E95" s="49">
        <f>uptake_in_those_aged_70_by_ccg111011[[#This Row],[Number of adults turning 71 vaccinated with dose 1]]/uptake_in_those_aged_70_by_ccg111011[[#This Row],[Number of adults turning 71 ]]*100</f>
        <v>34.279644650444183</v>
      </c>
      <c r="F95" s="48">
        <v>1746</v>
      </c>
      <c r="G95" s="49">
        <f>uptake_in_those_aged_70_by_ccg111011[[#This Row],[Number of adults turning 71 vaccinated with dose 2]]/uptake_in_those_aged_70_by_ccg111011[[#This Row],[Number of adults turning 71 ]]*100</f>
        <v>16.859791425260717</v>
      </c>
      <c r="H95" s="32"/>
      <c r="I95" s="33"/>
      <c r="J95" s="33"/>
      <c r="L95" s="33"/>
      <c r="M95" s="33"/>
      <c r="O95" s="33"/>
      <c r="P95" s="33"/>
      <c r="R95" s="33"/>
      <c r="S95" s="33"/>
      <c r="U95" s="33"/>
      <c r="V95" s="33"/>
      <c r="X95" s="33"/>
      <c r="Y95" s="33"/>
      <c r="AA95" s="33"/>
      <c r="AB95" s="33"/>
      <c r="AD95" s="33"/>
      <c r="AE95" s="33"/>
    </row>
    <row r="96" spans="1:31" x14ac:dyDescent="0.35">
      <c r="A96" s="29" t="s">
        <v>220</v>
      </c>
      <c r="B96" s="29" t="s">
        <v>221</v>
      </c>
      <c r="C96" s="48">
        <v>6969</v>
      </c>
      <c r="D96" s="48">
        <v>3512</v>
      </c>
      <c r="E96" s="49">
        <f>uptake_in_those_aged_70_by_ccg111011[[#This Row],[Number of adults turning 71 vaccinated with dose 1]]/uptake_in_those_aged_70_by_ccg111011[[#This Row],[Number of adults turning 71 ]]*100</f>
        <v>50.394604677859093</v>
      </c>
      <c r="F96" s="48">
        <v>2114</v>
      </c>
      <c r="G96" s="49">
        <f>uptake_in_those_aged_70_by_ccg111011[[#This Row],[Number of adults turning 71 vaccinated with dose 2]]/uptake_in_those_aged_70_by_ccg111011[[#This Row],[Number of adults turning 71 ]]*100</f>
        <v>30.334337781604248</v>
      </c>
      <c r="H96" s="32"/>
      <c r="I96" s="33"/>
      <c r="J96" s="33"/>
      <c r="L96" s="33"/>
      <c r="M96" s="33"/>
      <c r="O96" s="33"/>
      <c r="P96" s="33"/>
      <c r="R96" s="33"/>
      <c r="S96" s="33"/>
      <c r="U96" s="33"/>
      <c r="V96" s="33"/>
      <c r="X96" s="33"/>
      <c r="Y96" s="33"/>
      <c r="AA96" s="33"/>
      <c r="AB96" s="33"/>
      <c r="AD96" s="33"/>
      <c r="AE96" s="33"/>
    </row>
    <row r="97" spans="1:31" x14ac:dyDescent="0.35">
      <c r="A97" s="29" t="s">
        <v>222</v>
      </c>
      <c r="B97" s="29" t="s">
        <v>223</v>
      </c>
      <c r="C97" s="48">
        <v>4578</v>
      </c>
      <c r="D97" s="48">
        <v>1767</v>
      </c>
      <c r="E97" s="49">
        <f>uptake_in_those_aged_70_by_ccg111011[[#This Row],[Number of adults turning 71 vaccinated with dose 1]]/uptake_in_those_aged_70_by_ccg111011[[#This Row],[Number of adults turning 71 ]]*100</f>
        <v>38.597640891218873</v>
      </c>
      <c r="F97" s="48">
        <v>939</v>
      </c>
      <c r="G97" s="49">
        <f>uptake_in_those_aged_70_by_ccg111011[[#This Row],[Number of adults turning 71 vaccinated with dose 2]]/uptake_in_those_aged_70_by_ccg111011[[#This Row],[Number of adults turning 71 ]]*100</f>
        <v>20.511140235910876</v>
      </c>
      <c r="H97" s="32"/>
      <c r="I97" s="33"/>
      <c r="J97" s="33"/>
      <c r="L97" s="33"/>
      <c r="M97" s="33"/>
      <c r="O97" s="33"/>
      <c r="P97" s="33"/>
      <c r="R97" s="33"/>
      <c r="S97" s="33"/>
      <c r="U97" s="33"/>
      <c r="V97" s="33"/>
      <c r="X97" s="33"/>
      <c r="Y97" s="33"/>
      <c r="AA97" s="33"/>
      <c r="AB97" s="33"/>
      <c r="AD97" s="33"/>
      <c r="AE97" s="33"/>
    </row>
    <row r="98" spans="1:31" x14ac:dyDescent="0.35">
      <c r="A98" s="29" t="s">
        <v>224</v>
      </c>
      <c r="B98" s="29" t="s">
        <v>225</v>
      </c>
      <c r="C98" s="48">
        <v>2412</v>
      </c>
      <c r="D98" s="48">
        <v>1117</v>
      </c>
      <c r="E98" s="49">
        <f>uptake_in_those_aged_70_by_ccg111011[[#This Row],[Number of adults turning 71 vaccinated with dose 1]]/uptake_in_those_aged_70_by_ccg111011[[#This Row],[Number of adults turning 71 ]]*100</f>
        <v>46.310116086235489</v>
      </c>
      <c r="F98" s="48">
        <v>645</v>
      </c>
      <c r="G98" s="49">
        <f>uptake_in_those_aged_70_by_ccg111011[[#This Row],[Number of adults turning 71 vaccinated with dose 2]]/uptake_in_those_aged_70_by_ccg111011[[#This Row],[Number of adults turning 71 ]]*100</f>
        <v>26.741293532338307</v>
      </c>
      <c r="H98" s="32"/>
      <c r="I98" s="33"/>
      <c r="J98" s="33"/>
      <c r="L98" s="33"/>
      <c r="M98" s="33"/>
      <c r="O98" s="33"/>
      <c r="P98" s="33"/>
      <c r="R98" s="33"/>
      <c r="S98" s="33"/>
      <c r="U98" s="33"/>
      <c r="V98" s="33"/>
      <c r="X98" s="33"/>
      <c r="Y98" s="33"/>
      <c r="AA98" s="33"/>
      <c r="AB98" s="33"/>
      <c r="AD98" s="33"/>
      <c r="AE98" s="33"/>
    </row>
    <row r="99" spans="1:31" x14ac:dyDescent="0.35">
      <c r="A99" s="29" t="s">
        <v>226</v>
      </c>
      <c r="B99" s="29" t="s">
        <v>227</v>
      </c>
      <c r="C99" s="48">
        <v>2428</v>
      </c>
      <c r="D99" s="48">
        <v>1127</v>
      </c>
      <c r="E99" s="49">
        <f>uptake_in_those_aged_70_by_ccg111011[[#This Row],[Number of adults turning 71 vaccinated with dose 1]]/uptake_in_those_aged_70_by_ccg111011[[#This Row],[Number of adults turning 71 ]]*100</f>
        <v>46.416803953871501</v>
      </c>
      <c r="F99" s="48">
        <v>362</v>
      </c>
      <c r="G99" s="49">
        <f>uptake_in_those_aged_70_by_ccg111011[[#This Row],[Number of adults turning 71 vaccinated with dose 2]]/uptake_in_those_aged_70_by_ccg111011[[#This Row],[Number of adults turning 71 ]]*100</f>
        <v>14.909390444810544</v>
      </c>
      <c r="H99" s="32"/>
      <c r="I99" s="33"/>
      <c r="J99" s="33"/>
      <c r="L99" s="33"/>
      <c r="M99" s="33"/>
      <c r="O99" s="33"/>
      <c r="P99" s="33"/>
      <c r="R99" s="33"/>
      <c r="S99" s="33"/>
      <c r="U99" s="33"/>
      <c r="V99" s="33"/>
      <c r="X99" s="33"/>
      <c r="Y99" s="33"/>
      <c r="AA99" s="33"/>
      <c r="AB99" s="33"/>
      <c r="AD99" s="33"/>
      <c r="AE99" s="33"/>
    </row>
    <row r="100" spans="1:31" x14ac:dyDescent="0.35">
      <c r="A100" s="29" t="s">
        <v>228</v>
      </c>
      <c r="B100" s="29" t="s">
        <v>229</v>
      </c>
      <c r="C100" s="48">
        <v>1990</v>
      </c>
      <c r="D100" s="48">
        <v>929</v>
      </c>
      <c r="E100" s="49">
        <f>uptake_in_those_aged_70_by_ccg111011[[#This Row],[Number of adults turning 71 vaccinated with dose 1]]/uptake_in_those_aged_70_by_ccg111011[[#This Row],[Number of adults turning 71 ]]*100</f>
        <v>46.683417085427138</v>
      </c>
      <c r="F100" s="48">
        <v>406</v>
      </c>
      <c r="G100" s="49">
        <f>uptake_in_those_aged_70_by_ccg111011[[#This Row],[Number of adults turning 71 vaccinated with dose 2]]/uptake_in_those_aged_70_by_ccg111011[[#This Row],[Number of adults turning 71 ]]*100</f>
        <v>20.402010050251256</v>
      </c>
      <c r="H100" s="32"/>
      <c r="I100" s="33"/>
      <c r="J100" s="33"/>
      <c r="L100" s="33"/>
      <c r="M100" s="33"/>
      <c r="O100" s="33"/>
      <c r="P100" s="33"/>
      <c r="R100" s="33"/>
      <c r="S100" s="33"/>
      <c r="U100" s="33"/>
      <c r="V100" s="33"/>
      <c r="X100" s="33"/>
      <c r="Y100" s="33"/>
      <c r="AA100" s="33"/>
      <c r="AB100" s="33"/>
      <c r="AD100" s="33"/>
      <c r="AE100" s="33"/>
    </row>
    <row r="101" spans="1:31" x14ac:dyDescent="0.35">
      <c r="A101" s="29" t="s">
        <v>230</v>
      </c>
      <c r="B101" s="29" t="s">
        <v>231</v>
      </c>
      <c r="C101" s="48">
        <v>1674</v>
      </c>
      <c r="D101" s="48">
        <v>642</v>
      </c>
      <c r="E101" s="49">
        <f>uptake_in_those_aged_70_by_ccg111011[[#This Row],[Number of adults turning 71 vaccinated with dose 1]]/uptake_in_those_aged_70_by_ccg111011[[#This Row],[Number of adults turning 71 ]]*100</f>
        <v>38.351254480286741</v>
      </c>
      <c r="F101" s="48">
        <v>200</v>
      </c>
      <c r="G101" s="49">
        <f>uptake_in_those_aged_70_by_ccg111011[[#This Row],[Number of adults turning 71 vaccinated with dose 2]]/uptake_in_those_aged_70_by_ccg111011[[#This Row],[Number of adults turning 71 ]]*100</f>
        <v>11.947431302270012</v>
      </c>
      <c r="H101" s="32"/>
      <c r="I101" s="33"/>
      <c r="J101" s="33"/>
      <c r="L101" s="33"/>
      <c r="M101" s="33"/>
      <c r="O101" s="33"/>
      <c r="P101" s="33"/>
      <c r="R101" s="33"/>
      <c r="S101" s="33"/>
      <c r="U101" s="33"/>
      <c r="V101" s="33"/>
      <c r="X101" s="33"/>
      <c r="Y101" s="33"/>
      <c r="AA101" s="33"/>
      <c r="AB101" s="33"/>
      <c r="AD101" s="33"/>
      <c r="AE101" s="33"/>
    </row>
    <row r="102" spans="1:31" x14ac:dyDescent="0.35">
      <c r="A102" s="29" t="s">
        <v>232</v>
      </c>
      <c r="B102" s="29" t="s">
        <v>233</v>
      </c>
      <c r="C102" s="48">
        <v>12056</v>
      </c>
      <c r="D102" s="48">
        <v>4192</v>
      </c>
      <c r="E102" s="49">
        <f>uptake_in_those_aged_70_by_ccg111011[[#This Row],[Number of adults turning 71 vaccinated with dose 1]]/uptake_in_those_aged_70_by_ccg111011[[#This Row],[Number of adults turning 71 ]]*100</f>
        <v>34.771068347710681</v>
      </c>
      <c r="F102" s="48">
        <v>1980</v>
      </c>
      <c r="G102" s="49">
        <f>uptake_in_those_aged_70_by_ccg111011[[#This Row],[Number of adults turning 71 vaccinated with dose 2]]/uptake_in_those_aged_70_by_ccg111011[[#This Row],[Number of adults turning 71 ]]*100</f>
        <v>16.423357664233578</v>
      </c>
      <c r="H102" s="32"/>
      <c r="I102" s="33"/>
      <c r="J102" s="33"/>
      <c r="L102" s="33"/>
      <c r="M102" s="33"/>
      <c r="O102" s="33"/>
      <c r="P102" s="33"/>
      <c r="R102" s="33"/>
      <c r="S102" s="33"/>
      <c r="U102" s="33"/>
      <c r="V102" s="33"/>
      <c r="X102" s="33"/>
      <c r="Y102" s="33"/>
      <c r="AA102" s="33"/>
      <c r="AB102" s="33"/>
      <c r="AD102" s="33"/>
      <c r="AE102" s="33"/>
    </row>
    <row r="103" spans="1:31" x14ac:dyDescent="0.35">
      <c r="A103" s="29" t="s">
        <v>234</v>
      </c>
      <c r="B103" s="29" t="s">
        <v>235</v>
      </c>
      <c r="C103" s="48">
        <v>8975</v>
      </c>
      <c r="D103" s="48">
        <v>4689</v>
      </c>
      <c r="E103" s="49">
        <f>uptake_in_those_aged_70_by_ccg111011[[#This Row],[Number of adults turning 71 vaccinated with dose 1]]/uptake_in_those_aged_70_by_ccg111011[[#This Row],[Number of adults turning 71 ]]*100</f>
        <v>52.245125348189411</v>
      </c>
      <c r="F103" s="48">
        <v>2770</v>
      </c>
      <c r="G103" s="49">
        <f>uptake_in_those_aged_70_by_ccg111011[[#This Row],[Number of adults turning 71 vaccinated with dose 2]]/uptake_in_those_aged_70_by_ccg111011[[#This Row],[Number of adults turning 71 ]]*100</f>
        <v>30.863509749303621</v>
      </c>
      <c r="H103" s="32"/>
      <c r="I103" s="33"/>
      <c r="J103" s="33"/>
      <c r="L103" s="33"/>
      <c r="M103" s="33"/>
      <c r="O103" s="33"/>
      <c r="P103" s="33"/>
      <c r="R103" s="33"/>
      <c r="S103" s="33"/>
      <c r="U103" s="33"/>
      <c r="V103" s="33"/>
      <c r="X103" s="33"/>
      <c r="Y103" s="33"/>
      <c r="AA103" s="33"/>
      <c r="AB103" s="33"/>
      <c r="AD103" s="33"/>
      <c r="AE103" s="33"/>
    </row>
    <row r="104" spans="1:31" x14ac:dyDescent="0.35">
      <c r="A104" s="29" t="s">
        <v>236</v>
      </c>
      <c r="B104" s="29" t="s">
        <v>237</v>
      </c>
      <c r="C104" s="48">
        <v>10708</v>
      </c>
      <c r="D104" s="48">
        <v>4071</v>
      </c>
      <c r="E104" s="49">
        <f>uptake_in_those_aged_70_by_ccg111011[[#This Row],[Number of adults turning 71 vaccinated with dose 1]]/uptake_in_those_aged_70_by_ccg111011[[#This Row],[Number of adults turning 71 ]]*100</f>
        <v>38.018304071722078</v>
      </c>
      <c r="F104" s="48">
        <v>2106</v>
      </c>
      <c r="G104" s="49">
        <f>uptake_in_those_aged_70_by_ccg111011[[#This Row],[Number of adults turning 71 vaccinated with dose 2]]/uptake_in_those_aged_70_by_ccg111011[[#This Row],[Number of adults turning 71 ]]*100</f>
        <v>19.667538289129624</v>
      </c>
      <c r="H104" s="32"/>
      <c r="I104" s="33"/>
      <c r="J104" s="33"/>
      <c r="L104" s="33"/>
      <c r="M104" s="33"/>
      <c r="O104" s="33"/>
      <c r="P104" s="33"/>
      <c r="R104" s="33"/>
      <c r="S104" s="33"/>
      <c r="U104" s="33"/>
      <c r="V104" s="33"/>
      <c r="X104" s="33"/>
      <c r="Y104" s="33"/>
      <c r="AA104" s="33"/>
      <c r="AB104" s="33"/>
      <c r="AD104" s="33"/>
      <c r="AE104" s="33"/>
    </row>
    <row r="105" spans="1:31" x14ac:dyDescent="0.35">
      <c r="A105" s="29" t="s">
        <v>238</v>
      </c>
      <c r="B105" s="29" t="s">
        <v>239</v>
      </c>
      <c r="C105" s="48">
        <v>6381</v>
      </c>
      <c r="D105" s="48">
        <v>3137</v>
      </c>
      <c r="E105" s="49">
        <f>uptake_in_those_aged_70_by_ccg111011[[#This Row],[Number of adults turning 71 vaccinated with dose 1]]/uptake_in_those_aged_70_by_ccg111011[[#This Row],[Number of adults turning 71 ]]*100</f>
        <v>49.161573421093877</v>
      </c>
      <c r="F105" s="48">
        <v>1806</v>
      </c>
      <c r="G105" s="49">
        <f>uptake_in_those_aged_70_by_ccg111011[[#This Row],[Number of adults turning 71 vaccinated with dose 2]]/uptake_in_those_aged_70_by_ccg111011[[#This Row],[Number of adults turning 71 ]]*100</f>
        <v>28.302773859896568</v>
      </c>
      <c r="H105" s="32"/>
      <c r="I105" s="33"/>
      <c r="J105" s="33"/>
      <c r="L105" s="33"/>
      <c r="M105" s="33"/>
      <c r="O105" s="33"/>
      <c r="P105" s="33"/>
      <c r="R105" s="33"/>
      <c r="S105" s="33"/>
      <c r="U105" s="33"/>
      <c r="V105" s="33"/>
      <c r="X105" s="33"/>
      <c r="Y105" s="33"/>
      <c r="AA105" s="33"/>
      <c r="AB105" s="33"/>
      <c r="AD105" s="33"/>
      <c r="AE105" s="33"/>
    </row>
    <row r="106" spans="1:31" x14ac:dyDescent="0.35">
      <c r="A106" s="29" t="s">
        <v>240</v>
      </c>
      <c r="B106" s="29" t="s">
        <v>241</v>
      </c>
      <c r="C106" s="48">
        <v>17280</v>
      </c>
      <c r="D106" s="48">
        <v>8983</v>
      </c>
      <c r="E106" s="49">
        <f>uptake_in_those_aged_70_by_ccg111011[[#This Row],[Number of adults turning 71 vaccinated with dose 1]]/uptake_in_those_aged_70_by_ccg111011[[#This Row],[Number of adults turning 71 ]]*100</f>
        <v>51.984953703703709</v>
      </c>
      <c r="F106" s="48">
        <v>5145</v>
      </c>
      <c r="G106" s="49">
        <f>uptake_in_those_aged_70_by_ccg111011[[#This Row],[Number of adults turning 71 vaccinated with dose 2]]/uptake_in_those_aged_70_by_ccg111011[[#This Row],[Number of adults turning 71 ]]*100</f>
        <v>29.774305555555557</v>
      </c>
      <c r="H106" s="32"/>
      <c r="I106" s="33"/>
      <c r="J106" s="33"/>
      <c r="L106" s="33"/>
      <c r="M106" s="33"/>
      <c r="O106" s="33"/>
      <c r="P106" s="33"/>
      <c r="R106" s="33"/>
      <c r="S106" s="33"/>
      <c r="U106" s="33"/>
      <c r="V106" s="33"/>
      <c r="X106" s="33"/>
      <c r="Y106" s="33"/>
      <c r="AA106" s="33"/>
      <c r="AB106" s="33"/>
      <c r="AD106" s="33"/>
      <c r="AE106" s="33"/>
    </row>
    <row r="107" spans="1:31" x14ac:dyDescent="0.35">
      <c r="A107" s="29" t="s">
        <v>242</v>
      </c>
      <c r="B107" s="29" t="s">
        <v>243</v>
      </c>
      <c r="C107" s="48">
        <v>8342</v>
      </c>
      <c r="D107" s="48">
        <v>3979</v>
      </c>
      <c r="E107" s="49">
        <f>uptake_in_those_aged_70_by_ccg111011[[#This Row],[Number of adults turning 71 vaccinated with dose 1]]/uptake_in_those_aged_70_by_ccg111011[[#This Row],[Number of adults turning 71 ]]*100</f>
        <v>47.698393670582597</v>
      </c>
      <c r="F107" s="48">
        <v>2066</v>
      </c>
      <c r="G107" s="49">
        <f>uptake_in_those_aged_70_by_ccg111011[[#This Row],[Number of adults turning 71 vaccinated with dose 2]]/uptake_in_those_aged_70_by_ccg111011[[#This Row],[Number of adults turning 71 ]]*100</f>
        <v>24.766243107168545</v>
      </c>
      <c r="H107" s="32"/>
      <c r="I107" s="33"/>
      <c r="J107" s="33"/>
      <c r="L107" s="33"/>
      <c r="M107" s="33"/>
      <c r="O107" s="33"/>
      <c r="P107" s="33"/>
      <c r="R107" s="33"/>
      <c r="S107" s="33"/>
      <c r="U107" s="33"/>
      <c r="V107" s="33"/>
      <c r="X107" s="33"/>
      <c r="Y107" s="33"/>
      <c r="AA107" s="33"/>
      <c r="AB107" s="33"/>
      <c r="AD107" s="33"/>
      <c r="AE107" s="33"/>
    </row>
    <row r="108" spans="1:31" x14ac:dyDescent="0.35">
      <c r="A108" s="29" t="s">
        <v>244</v>
      </c>
      <c r="B108" s="29" t="s">
        <v>245</v>
      </c>
      <c r="C108" s="48">
        <v>5775</v>
      </c>
      <c r="D108" s="48">
        <v>2890</v>
      </c>
      <c r="E108" s="49">
        <f>uptake_in_those_aged_70_by_ccg111011[[#This Row],[Number of adults turning 71 vaccinated with dose 1]]/uptake_in_those_aged_70_by_ccg111011[[#This Row],[Number of adults turning 71 ]]*100</f>
        <v>50.043290043290042</v>
      </c>
      <c r="F108" s="48">
        <v>1885</v>
      </c>
      <c r="G108" s="49">
        <f>uptake_in_those_aged_70_by_ccg111011[[#This Row],[Number of adults turning 71 vaccinated with dose 2]]/uptake_in_those_aged_70_by_ccg111011[[#This Row],[Number of adults turning 71 ]]*100</f>
        <v>32.640692640692642</v>
      </c>
      <c r="H108" s="32"/>
      <c r="I108" s="33"/>
      <c r="J108" s="33"/>
      <c r="L108" s="33"/>
      <c r="M108" s="33"/>
      <c r="O108" s="33"/>
      <c r="P108" s="33"/>
      <c r="R108" s="33"/>
      <c r="S108" s="33"/>
      <c r="U108" s="33"/>
      <c r="V108" s="33"/>
      <c r="X108" s="33"/>
      <c r="Y108" s="33"/>
      <c r="AA108" s="33"/>
      <c r="AB108" s="33"/>
      <c r="AD108" s="33"/>
      <c r="AE108" s="33"/>
    </row>
    <row r="109" spans="1:31" x14ac:dyDescent="0.35">
      <c r="A109" s="29" t="s">
        <v>246</v>
      </c>
      <c r="B109" s="29" t="s">
        <v>247</v>
      </c>
      <c r="C109" s="48">
        <v>16663</v>
      </c>
      <c r="D109" s="48">
        <v>5932</v>
      </c>
      <c r="E109" s="49">
        <f>uptake_in_those_aged_70_by_ccg111011[[#This Row],[Number of adults turning 71 vaccinated with dose 1]]/uptake_in_those_aged_70_by_ccg111011[[#This Row],[Number of adults turning 71 ]]*100</f>
        <v>35.599831963031868</v>
      </c>
      <c r="F109" s="48">
        <v>2494</v>
      </c>
      <c r="G109" s="49">
        <f>uptake_in_those_aged_70_by_ccg111011[[#This Row],[Number of adults turning 71 vaccinated with dose 2]]/uptake_in_those_aged_70_by_ccg111011[[#This Row],[Number of adults turning 71 ]]*100</f>
        <v>14.967292804416971</v>
      </c>
      <c r="H109" s="32"/>
      <c r="I109" s="33"/>
      <c r="J109" s="33"/>
      <c r="L109" s="33"/>
      <c r="M109" s="33"/>
      <c r="O109" s="33"/>
      <c r="P109" s="33"/>
      <c r="R109" s="33"/>
      <c r="S109" s="33"/>
      <c r="U109" s="33"/>
      <c r="V109" s="33"/>
      <c r="X109" s="33"/>
      <c r="Y109" s="33"/>
      <c r="AA109" s="33"/>
      <c r="AB109" s="33"/>
      <c r="AD109" s="33"/>
      <c r="AE109" s="33"/>
    </row>
    <row r="110" spans="1:31" x14ac:dyDescent="0.35">
      <c r="A110" s="29" t="s">
        <v>248</v>
      </c>
      <c r="B110" s="29" t="s">
        <v>249</v>
      </c>
      <c r="C110" s="48">
        <v>3881</v>
      </c>
      <c r="D110" s="48">
        <v>1935</v>
      </c>
      <c r="E110" s="49">
        <f>uptake_in_those_aged_70_by_ccg111011[[#This Row],[Number of adults turning 71 vaccinated with dose 1]]/uptake_in_those_aged_70_by_ccg111011[[#This Row],[Number of adults turning 71 ]]*100</f>
        <v>49.858283947436227</v>
      </c>
      <c r="F110" s="48">
        <v>1120</v>
      </c>
      <c r="G110" s="49">
        <f>uptake_in_those_aged_70_by_ccg111011[[#This Row],[Number of adults turning 71 vaccinated with dose 2]]/uptake_in_those_aged_70_by_ccg111011[[#This Row],[Number of adults turning 71 ]]*100</f>
        <v>28.858541612986343</v>
      </c>
      <c r="H110" s="32"/>
      <c r="I110" s="33"/>
      <c r="J110" s="33"/>
      <c r="L110" s="33"/>
      <c r="M110" s="33"/>
      <c r="O110" s="33"/>
      <c r="P110" s="33"/>
      <c r="R110" s="33"/>
      <c r="S110" s="33"/>
      <c r="U110" s="33"/>
      <c r="V110" s="33"/>
      <c r="X110" s="33"/>
      <c r="Y110" s="33"/>
      <c r="AA110" s="33"/>
      <c r="AB110" s="33"/>
      <c r="AD110" s="33"/>
      <c r="AE110" s="33"/>
    </row>
    <row r="111" spans="1:31" x14ac:dyDescent="0.35">
      <c r="A111" s="23" t="s">
        <v>250</v>
      </c>
      <c r="B111" s="23" t="s">
        <v>250</v>
      </c>
      <c r="C111" s="50">
        <f>SUM(C5:C110)</f>
        <v>545383</v>
      </c>
      <c r="D111" s="50">
        <f>SUM(D5:D110)</f>
        <v>263601</v>
      </c>
      <c r="E111" s="51">
        <f>uptake_in_those_aged_70_by_ccg111011[[#This Row],[Number of adults turning 71 vaccinated with dose 1]]/uptake_in_those_aged_70_by_ccg111011[[#This Row],[Number of adults turning 71 ]]*100</f>
        <v>48.333189703382764</v>
      </c>
      <c r="F111" s="50">
        <f>SUM(F5:F110)</f>
        <v>148720</v>
      </c>
      <c r="G111" s="53">
        <f>uptake_in_those_aged_70_by_ccg111011[[#This Row],[Number of adults turning 71 vaccinated with dose 2]]/uptake_in_those_aged_70_by_ccg111011[[#This Row],[Number of adults turning 71 ]]*100</f>
        <v>27.26891010537549</v>
      </c>
      <c r="H111" s="34"/>
      <c r="I111" s="33"/>
      <c r="J111" s="33"/>
      <c r="L111" s="33"/>
      <c r="M111" s="33"/>
      <c r="O111" s="33"/>
      <c r="P111" s="33"/>
      <c r="R111" s="33"/>
      <c r="S111" s="33"/>
      <c r="U111" s="33"/>
      <c r="V111" s="33"/>
      <c r="X111" s="33"/>
      <c r="Y111" s="33"/>
      <c r="AA111" s="33"/>
      <c r="AB111" s="33"/>
      <c r="AD111" s="33"/>
      <c r="AE111" s="33"/>
    </row>
    <row r="112" spans="1:31" x14ac:dyDescent="0.35">
      <c r="C112" s="52"/>
      <c r="D112" s="52"/>
      <c r="F112" s="52"/>
      <c r="G112" s="52"/>
      <c r="I112" s="33"/>
      <c r="J112" s="33"/>
      <c r="L112" s="33"/>
      <c r="M112" s="33"/>
      <c r="O112" s="33"/>
      <c r="P112" s="33"/>
      <c r="R112" s="33"/>
      <c r="S112" s="33"/>
      <c r="U112" s="33"/>
      <c r="V112" s="33"/>
      <c r="X112" s="33"/>
      <c r="Y112" s="33"/>
      <c r="AA112" s="33"/>
      <c r="AB112" s="33"/>
      <c r="AD112" s="33"/>
      <c r="AE112" s="33"/>
    </row>
  </sheetData>
  <phoneticPr fontId="8" type="noConversion"/>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2EE8E-B411-4203-A5F3-46EE09214D70}">
  <dimension ref="A1:AD112"/>
  <sheetViews>
    <sheetView zoomScale="70" zoomScaleNormal="70" workbookViewId="0">
      <selection activeCell="C1" sqref="C1:G1048576"/>
    </sheetView>
  </sheetViews>
  <sheetFormatPr defaultColWidth="11.23046875" defaultRowHeight="15.5" x14ac:dyDescent="0.35"/>
  <cols>
    <col min="1" max="1" width="11.23046875" style="29" customWidth="1"/>
    <col min="2" max="2" width="84.3046875" style="29" customWidth="1"/>
    <col min="3" max="3" width="61.23046875" style="39" customWidth="1"/>
    <col min="4" max="4" width="47.53515625" style="39" customWidth="1"/>
    <col min="5" max="5" width="40.765625" style="39" customWidth="1"/>
    <col min="6" max="6" width="40.07421875" style="39" bestFit="1" customWidth="1"/>
    <col min="7" max="7" width="43.23046875" style="39" bestFit="1" customWidth="1"/>
    <col min="8" max="8" width="11.23046875" style="29" customWidth="1"/>
    <col min="9" max="16384" width="11.23046875" style="29"/>
  </cols>
  <sheetData>
    <row r="1" spans="1:30" ht="20" x14ac:dyDescent="0.35">
      <c r="A1" s="27" t="s">
        <v>669</v>
      </c>
      <c r="B1" s="28"/>
      <c r="C1" s="38"/>
      <c r="D1" s="38"/>
      <c r="E1" s="38"/>
    </row>
    <row r="2" spans="1:30" ht="20" x14ac:dyDescent="0.35">
      <c r="A2" s="27" t="s">
        <v>670</v>
      </c>
      <c r="B2" s="28"/>
      <c r="C2" s="47"/>
      <c r="D2" s="47"/>
      <c r="E2" s="47"/>
    </row>
    <row r="3" spans="1:30" x14ac:dyDescent="0.35">
      <c r="A3" s="29" t="s">
        <v>33</v>
      </c>
    </row>
    <row r="4" spans="1:30" ht="31" x14ac:dyDescent="0.35">
      <c r="A4" s="23" t="s">
        <v>252</v>
      </c>
      <c r="B4" s="23" t="s">
        <v>253</v>
      </c>
      <c r="C4" s="21" t="s">
        <v>671</v>
      </c>
      <c r="D4" s="22" t="s">
        <v>672</v>
      </c>
      <c r="E4" s="21" t="s">
        <v>673</v>
      </c>
      <c r="F4" s="22" t="s">
        <v>674</v>
      </c>
      <c r="G4" s="21" t="s">
        <v>675</v>
      </c>
    </row>
    <row r="5" spans="1:30" x14ac:dyDescent="0.35">
      <c r="A5" s="29" t="s">
        <v>254</v>
      </c>
      <c r="B5" s="29" t="s">
        <v>255</v>
      </c>
      <c r="C5" s="48">
        <v>18229</v>
      </c>
      <c r="D5" s="48">
        <v>8245</v>
      </c>
      <c r="E5" s="49">
        <f>uptake_in_those_aged_70_by_ccg989[[#This Row],[Number of adults turning 71 vaccinated with dose 1]]/uptake_in_those_aged_70_by_ccg989[[#This Row],[Number of adults turning 71 ]]*100</f>
        <v>45.23012781831148</v>
      </c>
      <c r="F5" s="48">
        <v>4893</v>
      </c>
      <c r="G5" s="49">
        <f>uptake_in_those_aged_70_by_ccg989[[#This Row],[Number of adults turning 71 vaccinated with dose 2]]/uptake_in_those_aged_70_by_ccg989[[#This Row],[Number of adults turning 71 ]]*100</f>
        <v>26.841845411158044</v>
      </c>
      <c r="H5" s="33"/>
      <c r="I5" s="33"/>
      <c r="K5" s="33"/>
      <c r="L5" s="33"/>
      <c r="N5" s="33"/>
      <c r="O5" s="33"/>
      <c r="Q5" s="33"/>
      <c r="R5" s="33"/>
      <c r="T5" s="33"/>
      <c r="U5" s="33"/>
      <c r="W5" s="33"/>
      <c r="X5" s="33"/>
      <c r="Z5" s="33"/>
      <c r="AA5" s="33"/>
      <c r="AC5" s="33"/>
      <c r="AD5" s="33"/>
    </row>
    <row r="6" spans="1:30" x14ac:dyDescent="0.35">
      <c r="A6" s="29" t="s">
        <v>256</v>
      </c>
      <c r="B6" s="29" t="s">
        <v>257</v>
      </c>
      <c r="C6" s="48">
        <v>13292</v>
      </c>
      <c r="D6" s="48">
        <v>6663</v>
      </c>
      <c r="E6" s="49">
        <f>uptake_in_those_aged_70_by_ccg989[[#This Row],[Number of adults turning 71 vaccinated with dose 1]]/uptake_in_those_aged_70_by_ccg989[[#This Row],[Number of adults turning 71 ]]*100</f>
        <v>50.127896479085166</v>
      </c>
      <c r="F6" s="48">
        <v>3821</v>
      </c>
      <c r="G6" s="49">
        <f>uptake_in_those_aged_70_by_ccg989[[#This Row],[Number of adults turning 71 vaccinated with dose 2]]/uptake_in_those_aged_70_by_ccg989[[#This Row],[Number of adults turning 71 ]]*100</f>
        <v>28.746614504965397</v>
      </c>
      <c r="H6" s="33"/>
      <c r="I6" s="33"/>
      <c r="K6" s="33"/>
      <c r="L6" s="33"/>
      <c r="N6" s="33"/>
      <c r="O6" s="33"/>
      <c r="Q6" s="33"/>
      <c r="R6" s="33"/>
      <c r="T6" s="33"/>
      <c r="U6" s="33"/>
      <c r="W6" s="33"/>
      <c r="X6" s="33"/>
      <c r="Z6" s="33"/>
      <c r="AA6" s="33"/>
      <c r="AC6" s="33"/>
      <c r="AD6" s="33"/>
    </row>
    <row r="7" spans="1:30" x14ac:dyDescent="0.35">
      <c r="A7" s="29" t="s">
        <v>258</v>
      </c>
      <c r="B7" s="29" t="s">
        <v>259</v>
      </c>
      <c r="C7" s="48">
        <v>9410</v>
      </c>
      <c r="D7" s="48">
        <v>5062</v>
      </c>
      <c r="E7" s="49">
        <f>uptake_in_those_aged_70_by_ccg989[[#This Row],[Number of adults turning 71 vaccinated with dose 1]]/uptake_in_those_aged_70_by_ccg989[[#This Row],[Number of adults turning 71 ]]*100</f>
        <v>53.793836344314563</v>
      </c>
      <c r="F7" s="48">
        <v>3429</v>
      </c>
      <c r="G7" s="49">
        <f>uptake_in_those_aged_70_by_ccg989[[#This Row],[Number of adults turning 71 vaccinated with dose 2]]/uptake_in_those_aged_70_by_ccg989[[#This Row],[Number of adults turning 71 ]]*100</f>
        <v>36.439957492029755</v>
      </c>
      <c r="H7" s="33"/>
      <c r="I7" s="33"/>
      <c r="K7" s="33"/>
      <c r="L7" s="33"/>
      <c r="N7" s="33"/>
      <c r="O7" s="33"/>
      <c r="Q7" s="33"/>
      <c r="R7" s="33"/>
      <c r="T7" s="33"/>
      <c r="U7" s="33"/>
      <c r="W7" s="33"/>
      <c r="X7" s="33"/>
      <c r="Z7" s="33"/>
      <c r="AA7" s="33"/>
      <c r="AC7" s="33"/>
      <c r="AD7" s="33"/>
    </row>
    <row r="8" spans="1:30" x14ac:dyDescent="0.35">
      <c r="A8" s="29" t="s">
        <v>260</v>
      </c>
      <c r="B8" s="29" t="s">
        <v>261</v>
      </c>
      <c r="C8" s="48">
        <v>11370</v>
      </c>
      <c r="D8" s="48">
        <v>5148</v>
      </c>
      <c r="E8" s="49">
        <f>uptake_in_those_aged_70_by_ccg989[[#This Row],[Number of adults turning 71 vaccinated with dose 1]]/uptake_in_those_aged_70_by_ccg989[[#This Row],[Number of adults turning 71 ]]*100</f>
        <v>45.277044854881268</v>
      </c>
      <c r="F8" s="48">
        <v>1997</v>
      </c>
      <c r="G8" s="49">
        <f>uptake_in_those_aged_70_by_ccg989[[#This Row],[Number of adults turning 71 vaccinated with dose 2]]/uptake_in_those_aged_70_by_ccg989[[#This Row],[Number of adults turning 71 ]]*100</f>
        <v>17.563764291996481</v>
      </c>
      <c r="H8" s="33"/>
      <c r="I8" s="33"/>
      <c r="K8" s="33"/>
      <c r="L8" s="33"/>
      <c r="N8" s="33"/>
      <c r="O8" s="33"/>
      <c r="Q8" s="33"/>
      <c r="R8" s="33"/>
      <c r="T8" s="33"/>
      <c r="U8" s="33"/>
      <c r="W8" s="33"/>
      <c r="X8" s="33"/>
      <c r="Z8" s="33"/>
      <c r="AA8" s="33"/>
      <c r="AC8" s="33"/>
      <c r="AD8" s="33"/>
    </row>
    <row r="9" spans="1:30" x14ac:dyDescent="0.35">
      <c r="A9" s="29" t="s">
        <v>262</v>
      </c>
      <c r="B9" s="29" t="s">
        <v>263</v>
      </c>
      <c r="C9" s="48">
        <v>8342</v>
      </c>
      <c r="D9" s="48">
        <v>3979</v>
      </c>
      <c r="E9" s="49">
        <f>uptake_in_those_aged_70_by_ccg989[[#This Row],[Number of adults turning 71 vaccinated with dose 1]]/uptake_in_those_aged_70_by_ccg989[[#This Row],[Number of adults turning 71 ]]*100</f>
        <v>47.698393670582597</v>
      </c>
      <c r="F9" s="48">
        <v>2066</v>
      </c>
      <c r="G9" s="49">
        <f>uptake_in_those_aged_70_by_ccg989[[#This Row],[Number of adults turning 71 vaccinated with dose 2]]/uptake_in_those_aged_70_by_ccg989[[#This Row],[Number of adults turning 71 ]]*100</f>
        <v>24.766243107168545</v>
      </c>
      <c r="H9" s="33"/>
      <c r="I9" s="33"/>
      <c r="K9" s="33"/>
      <c r="L9" s="33"/>
      <c r="N9" s="33"/>
      <c r="O9" s="33"/>
      <c r="Q9" s="33"/>
      <c r="R9" s="33"/>
      <c r="T9" s="33"/>
      <c r="U9" s="33"/>
      <c r="W9" s="33"/>
      <c r="X9" s="33"/>
      <c r="Z9" s="33"/>
      <c r="AA9" s="33"/>
      <c r="AC9" s="33"/>
      <c r="AD9" s="33"/>
    </row>
    <row r="10" spans="1:30" x14ac:dyDescent="0.35">
      <c r="A10" s="29" t="s">
        <v>264</v>
      </c>
      <c r="B10" s="29" t="s">
        <v>265</v>
      </c>
      <c r="C10" s="48">
        <v>10779</v>
      </c>
      <c r="D10" s="48">
        <v>4269</v>
      </c>
      <c r="E10" s="49">
        <f>uptake_in_those_aged_70_by_ccg989[[#This Row],[Number of adults turning 71 vaccinated with dose 1]]/uptake_in_those_aged_70_by_ccg989[[#This Row],[Number of adults turning 71 ]]*100</f>
        <v>39.604787086000556</v>
      </c>
      <c r="F10" s="48">
        <v>2054</v>
      </c>
      <c r="G10" s="49">
        <f>uptake_in_those_aged_70_by_ccg989[[#This Row],[Number of adults turning 71 vaccinated with dose 2]]/uptake_in_those_aged_70_by_ccg989[[#This Row],[Number of adults turning 71 ]]*100</f>
        <v>19.055571017719643</v>
      </c>
      <c r="H10" s="33"/>
      <c r="I10" s="33"/>
      <c r="K10" s="33"/>
      <c r="L10" s="33"/>
      <c r="N10" s="33"/>
      <c r="O10" s="33"/>
      <c r="Q10" s="33"/>
      <c r="R10" s="33"/>
      <c r="T10" s="33"/>
      <c r="U10" s="33"/>
      <c r="W10" s="33"/>
      <c r="X10" s="33"/>
      <c r="Z10" s="33"/>
      <c r="AA10" s="33"/>
      <c r="AC10" s="33"/>
      <c r="AD10" s="33"/>
    </row>
    <row r="11" spans="1:30" x14ac:dyDescent="0.35">
      <c r="A11" s="29" t="s">
        <v>266</v>
      </c>
      <c r="B11" s="29" t="s">
        <v>267</v>
      </c>
      <c r="C11" s="48">
        <v>33429</v>
      </c>
      <c r="D11" s="48">
        <v>16575</v>
      </c>
      <c r="E11" s="49">
        <f>uptake_in_those_aged_70_by_ccg989[[#This Row],[Number of adults turning 71 vaccinated with dose 1]]/uptake_in_those_aged_70_by_ccg989[[#This Row],[Number of adults turning 71 ]]*100</f>
        <v>49.582697657722335</v>
      </c>
      <c r="F11" s="48">
        <v>9241</v>
      </c>
      <c r="G11" s="49">
        <f>uptake_in_those_aged_70_by_ccg989[[#This Row],[Number of adults turning 71 vaccinated with dose 2]]/uptake_in_those_aged_70_by_ccg989[[#This Row],[Number of adults turning 71 ]]*100</f>
        <v>27.643662688085197</v>
      </c>
      <c r="H11" s="33"/>
      <c r="I11" s="33"/>
      <c r="K11" s="33"/>
      <c r="L11" s="33"/>
      <c r="N11" s="33"/>
      <c r="O11" s="33"/>
      <c r="Q11" s="33"/>
      <c r="R11" s="33"/>
      <c r="T11" s="33"/>
      <c r="U11" s="33"/>
      <c r="W11" s="33"/>
      <c r="X11" s="33"/>
      <c r="Z11" s="33"/>
      <c r="AA11" s="33"/>
      <c r="AC11" s="33"/>
      <c r="AD11" s="33"/>
    </row>
    <row r="12" spans="1:30" x14ac:dyDescent="0.35">
      <c r="A12" s="29" t="s">
        <v>268</v>
      </c>
      <c r="B12" s="29" t="s">
        <v>269</v>
      </c>
      <c r="C12" s="48">
        <v>11325</v>
      </c>
      <c r="D12" s="48">
        <v>6289</v>
      </c>
      <c r="E12" s="49">
        <f>uptake_in_those_aged_70_by_ccg989[[#This Row],[Number of adults turning 71 vaccinated with dose 1]]/uptake_in_those_aged_70_by_ccg989[[#This Row],[Number of adults turning 71 ]]*100</f>
        <v>55.532008830022072</v>
      </c>
      <c r="F12" s="48">
        <v>3385</v>
      </c>
      <c r="G12" s="49">
        <f>uptake_in_those_aged_70_by_ccg989[[#This Row],[Number of adults turning 71 vaccinated with dose 2]]/uptake_in_those_aged_70_by_ccg989[[#This Row],[Number of adults turning 71 ]]*100</f>
        <v>29.889624724061807</v>
      </c>
      <c r="H12" s="33"/>
      <c r="I12" s="33"/>
      <c r="K12" s="33"/>
      <c r="L12" s="33"/>
      <c r="N12" s="33"/>
      <c r="O12" s="33"/>
      <c r="Q12" s="33"/>
      <c r="R12" s="33"/>
      <c r="T12" s="33"/>
      <c r="U12" s="33"/>
      <c r="W12" s="33"/>
      <c r="X12" s="33"/>
      <c r="Z12" s="33"/>
      <c r="AA12" s="33"/>
      <c r="AC12" s="33"/>
      <c r="AD12" s="33"/>
    </row>
    <row r="13" spans="1:30" x14ac:dyDescent="0.35">
      <c r="A13" s="29" t="s">
        <v>270</v>
      </c>
      <c r="B13" s="29" t="s">
        <v>271</v>
      </c>
      <c r="C13" s="48">
        <v>11374</v>
      </c>
      <c r="D13" s="48">
        <v>6414</v>
      </c>
      <c r="E13" s="49">
        <f>uptake_in_those_aged_70_by_ccg989[[#This Row],[Number of adults turning 71 vaccinated with dose 1]]/uptake_in_those_aged_70_by_ccg989[[#This Row],[Number of adults turning 71 ]]*100</f>
        <v>56.391770705116926</v>
      </c>
      <c r="F13" s="48">
        <v>4219</v>
      </c>
      <c r="G13" s="49">
        <f>uptake_in_those_aged_70_by_ccg989[[#This Row],[Number of adults turning 71 vaccinated with dose 2]]/uptake_in_those_aged_70_by_ccg989[[#This Row],[Number of adults turning 71 ]]*100</f>
        <v>37.093370845788641</v>
      </c>
      <c r="H13" s="33"/>
      <c r="I13" s="33"/>
      <c r="K13" s="33"/>
      <c r="L13" s="33"/>
      <c r="N13" s="33"/>
      <c r="O13" s="33"/>
      <c r="Q13" s="33"/>
      <c r="R13" s="33"/>
      <c r="T13" s="33"/>
      <c r="U13" s="33"/>
      <c r="W13" s="33"/>
      <c r="X13" s="33"/>
      <c r="Z13" s="33"/>
      <c r="AA13" s="33"/>
      <c r="AC13" s="33"/>
      <c r="AD13" s="33"/>
    </row>
    <row r="14" spans="1:30" x14ac:dyDescent="0.35">
      <c r="A14" s="29" t="s">
        <v>272</v>
      </c>
      <c r="B14" s="29" t="s">
        <v>273</v>
      </c>
      <c r="C14" s="48">
        <v>14635</v>
      </c>
      <c r="D14" s="48">
        <v>7932</v>
      </c>
      <c r="E14" s="49">
        <f>uptake_in_those_aged_70_by_ccg989[[#This Row],[Number of adults turning 71 vaccinated with dose 1]]/uptake_in_those_aged_70_by_ccg989[[#This Row],[Number of adults turning 71 ]]*100</f>
        <v>54.198838401093276</v>
      </c>
      <c r="F14" s="48">
        <v>4457</v>
      </c>
      <c r="G14" s="49">
        <f>uptake_in_those_aged_70_by_ccg989[[#This Row],[Number of adults turning 71 vaccinated with dose 2]]/uptake_in_those_aged_70_by_ccg989[[#This Row],[Number of adults turning 71 ]]*100</f>
        <v>30.454390160573968</v>
      </c>
      <c r="H14" s="33"/>
      <c r="I14" s="33"/>
      <c r="K14" s="33"/>
      <c r="L14" s="33"/>
      <c r="N14" s="33"/>
      <c r="O14" s="33"/>
      <c r="Q14" s="33"/>
      <c r="R14" s="33"/>
      <c r="T14" s="33"/>
      <c r="U14" s="33"/>
      <c r="W14" s="33"/>
      <c r="X14" s="33"/>
      <c r="Z14" s="33"/>
      <c r="AA14" s="33"/>
      <c r="AC14" s="33"/>
      <c r="AD14" s="33"/>
    </row>
    <row r="15" spans="1:30" x14ac:dyDescent="0.35">
      <c r="A15" s="29" t="s">
        <v>274</v>
      </c>
      <c r="B15" s="29" t="s">
        <v>275</v>
      </c>
      <c r="C15" s="48">
        <v>9158</v>
      </c>
      <c r="D15" s="48">
        <v>4757</v>
      </c>
      <c r="E15" s="49">
        <f>uptake_in_those_aged_70_by_ccg989[[#This Row],[Number of adults turning 71 vaccinated with dose 1]]/uptake_in_those_aged_70_by_ccg989[[#This Row],[Number of adults turning 71 ]]*100</f>
        <v>51.943655820048043</v>
      </c>
      <c r="F15" s="48">
        <v>2674</v>
      </c>
      <c r="G15" s="49">
        <f>uptake_in_those_aged_70_by_ccg989[[#This Row],[Number of adults turning 71 vaccinated with dose 2]]/uptake_in_those_aged_70_by_ccg989[[#This Row],[Number of adults turning 71 ]]*100</f>
        <v>29.198514959598164</v>
      </c>
      <c r="H15" s="33"/>
      <c r="I15" s="33"/>
      <c r="K15" s="33"/>
      <c r="L15" s="33"/>
      <c r="N15" s="33"/>
      <c r="O15" s="33"/>
      <c r="Q15" s="33"/>
      <c r="R15" s="33"/>
      <c r="T15" s="33"/>
      <c r="U15" s="33"/>
      <c r="W15" s="33"/>
      <c r="X15" s="33"/>
      <c r="Z15" s="33"/>
      <c r="AA15" s="33"/>
      <c r="AC15" s="33"/>
      <c r="AD15" s="33"/>
    </row>
    <row r="16" spans="1:30" x14ac:dyDescent="0.35">
      <c r="A16" s="29" t="s">
        <v>276</v>
      </c>
      <c r="B16" s="29" t="s">
        <v>277</v>
      </c>
      <c r="C16" s="48">
        <v>10666</v>
      </c>
      <c r="D16" s="48">
        <v>4984</v>
      </c>
      <c r="E16" s="49">
        <f>uptake_in_those_aged_70_by_ccg989[[#This Row],[Number of adults turning 71 vaccinated with dose 1]]/uptake_in_those_aged_70_by_ccg989[[#This Row],[Number of adults turning 71 ]]*100</f>
        <v>46.727920495030936</v>
      </c>
      <c r="F16" s="48">
        <v>2449</v>
      </c>
      <c r="G16" s="49">
        <f>uptake_in_those_aged_70_by_ccg989[[#This Row],[Number of adults turning 71 vaccinated with dose 2]]/uptake_in_those_aged_70_by_ccg989[[#This Row],[Number of adults turning 71 ]]*100</f>
        <v>22.960810050628165</v>
      </c>
      <c r="H16" s="33"/>
      <c r="I16" s="33"/>
      <c r="K16" s="33"/>
      <c r="L16" s="33"/>
      <c r="N16" s="33"/>
      <c r="O16" s="33"/>
      <c r="Q16" s="33"/>
      <c r="R16" s="33"/>
      <c r="T16" s="33"/>
      <c r="U16" s="33"/>
      <c r="W16" s="33"/>
      <c r="X16" s="33"/>
      <c r="Z16" s="33"/>
      <c r="AA16" s="33"/>
      <c r="AC16" s="33"/>
      <c r="AD16" s="33"/>
    </row>
    <row r="17" spans="1:30" x14ac:dyDescent="0.35">
      <c r="A17" s="29" t="s">
        <v>278</v>
      </c>
      <c r="B17" s="29" t="s">
        <v>279</v>
      </c>
      <c r="C17" s="48">
        <v>12305</v>
      </c>
      <c r="D17" s="48">
        <v>4458</v>
      </c>
      <c r="E17" s="49">
        <f>uptake_in_those_aged_70_by_ccg989[[#This Row],[Number of adults turning 71 vaccinated with dose 1]]/uptake_in_those_aged_70_by_ccg989[[#This Row],[Number of adults turning 71 ]]*100</f>
        <v>36.229175132060135</v>
      </c>
      <c r="F17" s="48">
        <v>2232</v>
      </c>
      <c r="G17" s="49">
        <f>uptake_in_those_aged_70_by_ccg989[[#This Row],[Number of adults turning 71 vaccinated with dose 2]]/uptake_in_those_aged_70_by_ccg989[[#This Row],[Number of adults turning 71 ]]*100</f>
        <v>18.138967899227957</v>
      </c>
      <c r="H17" s="33"/>
      <c r="I17" s="33"/>
      <c r="K17" s="33"/>
      <c r="L17" s="33"/>
      <c r="N17" s="33"/>
      <c r="O17" s="33"/>
      <c r="Q17" s="33"/>
      <c r="R17" s="33"/>
      <c r="T17" s="33"/>
      <c r="U17" s="33"/>
      <c r="W17" s="33"/>
      <c r="X17" s="33"/>
      <c r="Z17" s="33"/>
      <c r="AA17" s="33"/>
      <c r="AC17" s="33"/>
      <c r="AD17" s="33"/>
    </row>
    <row r="18" spans="1:30" x14ac:dyDescent="0.35">
      <c r="A18" s="29" t="s">
        <v>280</v>
      </c>
      <c r="B18" s="29" t="s">
        <v>281</v>
      </c>
      <c r="C18" s="48">
        <v>18771</v>
      </c>
      <c r="D18" s="48">
        <v>9957</v>
      </c>
      <c r="E18" s="49">
        <f>uptake_in_those_aged_70_by_ccg989[[#This Row],[Number of adults turning 71 vaccinated with dose 1]]/uptake_in_those_aged_70_by_ccg989[[#This Row],[Number of adults turning 71 ]]*100</f>
        <v>53.044590059133768</v>
      </c>
      <c r="F18" s="48">
        <v>5965</v>
      </c>
      <c r="G18" s="49">
        <f>uptake_in_those_aged_70_by_ccg989[[#This Row],[Number of adults turning 71 vaccinated with dose 2]]/uptake_in_those_aged_70_by_ccg989[[#This Row],[Number of adults turning 71 ]]*100</f>
        <v>31.77774226199989</v>
      </c>
      <c r="H18" s="33"/>
      <c r="I18" s="33"/>
      <c r="K18" s="33"/>
      <c r="L18" s="33"/>
      <c r="N18" s="33"/>
      <c r="O18" s="33"/>
      <c r="Q18" s="33"/>
      <c r="R18" s="33"/>
      <c r="T18" s="33"/>
      <c r="U18" s="33"/>
      <c r="W18" s="33"/>
      <c r="X18" s="33"/>
      <c r="Z18" s="33"/>
      <c r="AA18" s="33"/>
      <c r="AC18" s="33"/>
      <c r="AD18" s="33"/>
    </row>
    <row r="19" spans="1:30" x14ac:dyDescent="0.35">
      <c r="A19" s="29" t="s">
        <v>282</v>
      </c>
      <c r="B19" s="29" t="s">
        <v>283</v>
      </c>
      <c r="C19" s="48">
        <v>13301</v>
      </c>
      <c r="D19" s="48">
        <v>6614</v>
      </c>
      <c r="E19" s="49">
        <f>uptake_in_those_aged_70_by_ccg989[[#This Row],[Number of adults turning 71 vaccinated with dose 1]]/uptake_in_those_aged_70_by_ccg989[[#This Row],[Number of adults turning 71 ]]*100</f>
        <v>49.725584542515598</v>
      </c>
      <c r="F19" s="48">
        <v>3942</v>
      </c>
      <c r="G19" s="49">
        <f>uptake_in_those_aged_70_by_ccg989[[#This Row],[Number of adults turning 71 vaccinated with dose 2]]/uptake_in_those_aged_70_by_ccg989[[#This Row],[Number of adults turning 71 ]]*100</f>
        <v>29.636869408315164</v>
      </c>
      <c r="H19" s="33"/>
      <c r="I19" s="33"/>
      <c r="K19" s="33"/>
      <c r="L19" s="33"/>
      <c r="N19" s="33"/>
      <c r="O19" s="33"/>
      <c r="Q19" s="33"/>
      <c r="R19" s="33"/>
      <c r="T19" s="33"/>
      <c r="U19" s="33"/>
      <c r="W19" s="33"/>
      <c r="X19" s="33"/>
      <c r="Z19" s="33"/>
      <c r="AA19" s="33"/>
      <c r="AC19" s="33"/>
      <c r="AD19" s="33"/>
    </row>
    <row r="20" spans="1:30" x14ac:dyDescent="0.35">
      <c r="A20" s="29" t="s">
        <v>284</v>
      </c>
      <c r="B20" s="29" t="s">
        <v>285</v>
      </c>
      <c r="C20" s="48">
        <v>12056</v>
      </c>
      <c r="D20" s="48">
        <v>4192</v>
      </c>
      <c r="E20" s="49">
        <f>uptake_in_those_aged_70_by_ccg989[[#This Row],[Number of adults turning 71 vaccinated with dose 1]]/uptake_in_those_aged_70_by_ccg989[[#This Row],[Number of adults turning 71 ]]*100</f>
        <v>34.771068347710681</v>
      </c>
      <c r="F20" s="48">
        <v>1980</v>
      </c>
      <c r="G20" s="49">
        <f>uptake_in_those_aged_70_by_ccg989[[#This Row],[Number of adults turning 71 vaccinated with dose 2]]/uptake_in_those_aged_70_by_ccg989[[#This Row],[Number of adults turning 71 ]]*100</f>
        <v>16.423357664233578</v>
      </c>
      <c r="H20" s="33"/>
      <c r="I20" s="33"/>
      <c r="K20" s="33"/>
      <c r="L20" s="33"/>
      <c r="N20" s="33"/>
      <c r="O20" s="33"/>
      <c r="Q20" s="33"/>
      <c r="R20" s="33"/>
      <c r="T20" s="33"/>
      <c r="U20" s="33"/>
      <c r="W20" s="33"/>
      <c r="X20" s="33"/>
      <c r="Z20" s="33"/>
      <c r="AA20" s="33"/>
      <c r="AC20" s="33"/>
      <c r="AD20" s="33"/>
    </row>
    <row r="21" spans="1:30" x14ac:dyDescent="0.35">
      <c r="A21" s="29" t="s">
        <v>286</v>
      </c>
      <c r="B21" s="29" t="s">
        <v>287</v>
      </c>
      <c r="C21" s="48">
        <v>10356</v>
      </c>
      <c r="D21" s="48">
        <v>3550</v>
      </c>
      <c r="E21" s="49">
        <f>uptake_in_those_aged_70_by_ccg989[[#This Row],[Number of adults turning 71 vaccinated with dose 1]]/uptake_in_those_aged_70_by_ccg989[[#This Row],[Number of adults turning 71 ]]*100</f>
        <v>34.279644650444183</v>
      </c>
      <c r="F21" s="48">
        <v>1746</v>
      </c>
      <c r="G21" s="49">
        <f>uptake_in_those_aged_70_by_ccg989[[#This Row],[Number of adults turning 71 vaccinated with dose 2]]/uptake_in_those_aged_70_by_ccg989[[#This Row],[Number of adults turning 71 ]]*100</f>
        <v>16.859791425260717</v>
      </c>
      <c r="H21" s="33"/>
      <c r="I21" s="33"/>
      <c r="K21" s="33"/>
      <c r="L21" s="33"/>
      <c r="N21" s="33"/>
      <c r="O21" s="33"/>
      <c r="Q21" s="33"/>
      <c r="R21" s="33"/>
      <c r="T21" s="33"/>
      <c r="U21" s="33"/>
      <c r="W21" s="33"/>
      <c r="X21" s="33"/>
      <c r="Z21" s="33"/>
      <c r="AA21" s="33"/>
      <c r="AC21" s="33"/>
      <c r="AD21" s="33"/>
    </row>
    <row r="22" spans="1:30" x14ac:dyDescent="0.35">
      <c r="A22" s="29" t="s">
        <v>288</v>
      </c>
      <c r="B22" s="29" t="s">
        <v>289</v>
      </c>
      <c r="C22" s="48">
        <v>12450</v>
      </c>
      <c r="D22" s="48">
        <v>6757</v>
      </c>
      <c r="E22" s="49">
        <f>uptake_in_those_aged_70_by_ccg989[[#This Row],[Number of adults turning 71 vaccinated with dose 1]]/uptake_in_those_aged_70_by_ccg989[[#This Row],[Number of adults turning 71 ]]*100</f>
        <v>54.273092369477915</v>
      </c>
      <c r="F22" s="48">
        <v>4099</v>
      </c>
      <c r="G22" s="49">
        <f>uptake_in_those_aged_70_by_ccg989[[#This Row],[Number of adults turning 71 vaccinated with dose 2]]/uptake_in_those_aged_70_by_ccg989[[#This Row],[Number of adults turning 71 ]]*100</f>
        <v>32.923694779116467</v>
      </c>
      <c r="H22" s="33"/>
      <c r="I22" s="33"/>
      <c r="K22" s="33"/>
      <c r="L22" s="33"/>
      <c r="N22" s="33"/>
      <c r="O22" s="33"/>
      <c r="Q22" s="33"/>
      <c r="R22" s="33"/>
      <c r="T22" s="33"/>
      <c r="U22" s="33"/>
      <c r="W22" s="33"/>
      <c r="X22" s="33"/>
      <c r="Z22" s="33"/>
      <c r="AA22" s="33"/>
      <c r="AC22" s="33"/>
      <c r="AD22" s="33"/>
    </row>
    <row r="23" spans="1:30" x14ac:dyDescent="0.35">
      <c r="A23" s="29" t="s">
        <v>290</v>
      </c>
      <c r="B23" s="29" t="s">
        <v>291</v>
      </c>
      <c r="C23" s="48">
        <v>11943</v>
      </c>
      <c r="D23" s="48">
        <v>5902</v>
      </c>
      <c r="E23" s="49">
        <f>uptake_in_those_aged_70_by_ccg989[[#This Row],[Number of adults turning 71 vaccinated with dose 1]]/uptake_in_those_aged_70_by_ccg989[[#This Row],[Number of adults turning 71 ]]*100</f>
        <v>49.418069161852131</v>
      </c>
      <c r="F23" s="48">
        <v>3540</v>
      </c>
      <c r="G23" s="49">
        <f>uptake_in_those_aged_70_by_ccg989[[#This Row],[Number of adults turning 71 vaccinated with dose 2]]/uptake_in_those_aged_70_by_ccg989[[#This Row],[Number of adults turning 71 ]]*100</f>
        <v>29.640793770409445</v>
      </c>
      <c r="H23" s="33"/>
      <c r="I23" s="33"/>
      <c r="K23" s="33"/>
      <c r="L23" s="33"/>
      <c r="N23" s="33"/>
      <c r="O23" s="33"/>
      <c r="Q23" s="33"/>
      <c r="R23" s="33"/>
      <c r="T23" s="33"/>
      <c r="U23" s="33"/>
      <c r="W23" s="33"/>
      <c r="X23" s="33"/>
      <c r="Z23" s="33"/>
      <c r="AA23" s="33"/>
      <c r="AC23" s="33"/>
      <c r="AD23" s="33"/>
    </row>
    <row r="24" spans="1:30" x14ac:dyDescent="0.35">
      <c r="A24" s="29" t="s">
        <v>292</v>
      </c>
      <c r="B24" s="29" t="s">
        <v>293</v>
      </c>
      <c r="C24" s="48">
        <v>6381</v>
      </c>
      <c r="D24" s="48">
        <v>3137</v>
      </c>
      <c r="E24" s="49">
        <f>uptake_in_those_aged_70_by_ccg989[[#This Row],[Number of adults turning 71 vaccinated with dose 1]]/uptake_in_those_aged_70_by_ccg989[[#This Row],[Number of adults turning 71 ]]*100</f>
        <v>49.161573421093877</v>
      </c>
      <c r="F24" s="48">
        <v>1806</v>
      </c>
      <c r="G24" s="49">
        <f>uptake_in_those_aged_70_by_ccg989[[#This Row],[Number of adults turning 71 vaccinated with dose 2]]/uptake_in_those_aged_70_by_ccg989[[#This Row],[Number of adults turning 71 ]]*100</f>
        <v>28.302773859896568</v>
      </c>
      <c r="H24" s="33"/>
      <c r="I24" s="33"/>
      <c r="K24" s="33"/>
      <c r="L24" s="33"/>
      <c r="N24" s="33"/>
      <c r="O24" s="33"/>
      <c r="Q24" s="33"/>
      <c r="R24" s="33"/>
      <c r="T24" s="33"/>
      <c r="U24" s="33"/>
      <c r="W24" s="33"/>
      <c r="X24" s="33"/>
      <c r="Z24" s="33"/>
      <c r="AA24" s="33"/>
      <c r="AC24" s="33"/>
      <c r="AD24" s="33"/>
    </row>
    <row r="25" spans="1:30" x14ac:dyDescent="0.35">
      <c r="A25" s="29" t="s">
        <v>294</v>
      </c>
      <c r="B25" s="29" t="s">
        <v>295</v>
      </c>
      <c r="C25" s="48">
        <v>19149</v>
      </c>
      <c r="D25" s="48">
        <v>9855</v>
      </c>
      <c r="E25" s="49">
        <f>uptake_in_those_aged_70_by_ccg989[[#This Row],[Number of adults turning 71 vaccinated with dose 1]]/uptake_in_those_aged_70_by_ccg989[[#This Row],[Number of adults turning 71 ]]*100</f>
        <v>51.464828450571829</v>
      </c>
      <c r="F25" s="48">
        <v>5772</v>
      </c>
      <c r="G25" s="49">
        <f>uptake_in_those_aged_70_by_ccg989[[#This Row],[Number of adults turning 71 vaccinated with dose 2]]/uptake_in_those_aged_70_by_ccg989[[#This Row],[Number of adults turning 71 ]]*100</f>
        <v>30.142566191446029</v>
      </c>
      <c r="H25" s="33"/>
      <c r="I25" s="33"/>
      <c r="K25" s="33"/>
      <c r="L25" s="33"/>
      <c r="N25" s="33"/>
      <c r="O25" s="33"/>
      <c r="Q25" s="33"/>
      <c r="R25" s="33"/>
      <c r="T25" s="33"/>
      <c r="U25" s="33"/>
      <c r="W25" s="33"/>
      <c r="X25" s="33"/>
      <c r="Z25" s="33"/>
      <c r="AA25" s="33"/>
      <c r="AC25" s="33"/>
      <c r="AD25" s="33"/>
    </row>
    <row r="26" spans="1:30" x14ac:dyDescent="0.35">
      <c r="A26" s="29" t="s">
        <v>296</v>
      </c>
      <c r="B26" s="29" t="s">
        <v>297</v>
      </c>
      <c r="C26" s="48">
        <v>5775</v>
      </c>
      <c r="D26" s="48">
        <v>2890</v>
      </c>
      <c r="E26" s="49">
        <f>uptake_in_those_aged_70_by_ccg989[[#This Row],[Number of adults turning 71 vaccinated with dose 1]]/uptake_in_those_aged_70_by_ccg989[[#This Row],[Number of adults turning 71 ]]*100</f>
        <v>50.043290043290042</v>
      </c>
      <c r="F26" s="48">
        <v>1885</v>
      </c>
      <c r="G26" s="49">
        <f>uptake_in_those_aged_70_by_ccg989[[#This Row],[Number of adults turning 71 vaccinated with dose 2]]/uptake_in_those_aged_70_by_ccg989[[#This Row],[Number of adults turning 71 ]]*100</f>
        <v>32.640692640692642</v>
      </c>
      <c r="H26" s="33"/>
      <c r="I26" s="33"/>
      <c r="K26" s="33"/>
      <c r="L26" s="33"/>
      <c r="N26" s="33"/>
      <c r="O26" s="33"/>
      <c r="Q26" s="33"/>
      <c r="R26" s="33"/>
      <c r="T26" s="33"/>
      <c r="U26" s="33"/>
      <c r="W26" s="33"/>
      <c r="X26" s="33"/>
      <c r="Z26" s="33"/>
      <c r="AA26" s="33"/>
      <c r="AC26" s="33"/>
      <c r="AD26" s="33"/>
    </row>
    <row r="27" spans="1:30" x14ac:dyDescent="0.35">
      <c r="A27" s="29" t="s">
        <v>298</v>
      </c>
      <c r="B27" s="29" t="s">
        <v>299</v>
      </c>
      <c r="C27" s="48">
        <v>24129</v>
      </c>
      <c r="D27" s="48">
        <v>10617</v>
      </c>
      <c r="E27" s="49">
        <f>uptake_in_those_aged_70_by_ccg989[[#This Row],[Number of adults turning 71 vaccinated with dose 1]]/uptake_in_those_aged_70_by_ccg989[[#This Row],[Number of adults turning 71 ]]*100</f>
        <v>44.000994653736171</v>
      </c>
      <c r="F27" s="48">
        <v>5915</v>
      </c>
      <c r="G27" s="49">
        <f>uptake_in_those_aged_70_by_ccg989[[#This Row],[Number of adults turning 71 vaccinated with dose 2]]/uptake_in_those_aged_70_by_ccg989[[#This Row],[Number of adults turning 71 ]]*100</f>
        <v>24.514070205976211</v>
      </c>
      <c r="H27" s="33"/>
      <c r="I27" s="33"/>
      <c r="K27" s="33"/>
      <c r="L27" s="33"/>
      <c r="N27" s="33"/>
      <c r="O27" s="33"/>
      <c r="Q27" s="33"/>
      <c r="R27" s="33"/>
      <c r="T27" s="33"/>
      <c r="U27" s="33"/>
      <c r="W27" s="33"/>
      <c r="X27" s="33"/>
      <c r="Z27" s="33"/>
      <c r="AA27" s="33"/>
      <c r="AC27" s="33"/>
      <c r="AD27" s="33"/>
    </row>
    <row r="28" spans="1:30" x14ac:dyDescent="0.35">
      <c r="A28" s="29" t="s">
        <v>300</v>
      </c>
      <c r="B28" s="29" t="s">
        <v>301</v>
      </c>
      <c r="C28" s="48">
        <v>19750</v>
      </c>
      <c r="D28" s="48">
        <v>10194</v>
      </c>
      <c r="E28" s="49">
        <f>uptake_in_those_aged_70_by_ccg989[[#This Row],[Number of adults turning 71 vaccinated with dose 1]]/uptake_in_those_aged_70_by_ccg989[[#This Row],[Number of adults turning 71 ]]*100</f>
        <v>51.615189873417719</v>
      </c>
      <c r="F28" s="48">
        <v>5901</v>
      </c>
      <c r="G28" s="49">
        <f>uptake_in_those_aged_70_by_ccg989[[#This Row],[Number of adults turning 71 vaccinated with dose 2]]/uptake_in_those_aged_70_by_ccg989[[#This Row],[Number of adults turning 71 ]]*100</f>
        <v>29.878481012658227</v>
      </c>
      <c r="H28" s="33"/>
      <c r="I28" s="33"/>
      <c r="K28" s="33"/>
      <c r="L28" s="33"/>
      <c r="N28" s="33"/>
      <c r="O28" s="33"/>
      <c r="Q28" s="33"/>
      <c r="R28" s="33"/>
      <c r="T28" s="33"/>
      <c r="U28" s="33"/>
      <c r="W28" s="33"/>
      <c r="X28" s="33"/>
      <c r="Z28" s="33"/>
      <c r="AA28" s="33"/>
      <c r="AC28" s="33"/>
      <c r="AD28" s="33"/>
    </row>
    <row r="29" spans="1:30" x14ac:dyDescent="0.35">
      <c r="A29" s="29" t="s">
        <v>302</v>
      </c>
      <c r="B29" s="29" t="s">
        <v>303</v>
      </c>
      <c r="C29" s="48">
        <v>9936</v>
      </c>
      <c r="D29" s="48">
        <v>5289</v>
      </c>
      <c r="E29" s="49">
        <f>uptake_in_those_aged_70_by_ccg989[[#This Row],[Number of adults turning 71 vaccinated with dose 1]]/uptake_in_those_aged_70_by_ccg989[[#This Row],[Number of adults turning 71 ]]*100</f>
        <v>53.230676328502412</v>
      </c>
      <c r="F29" s="48">
        <v>3227</v>
      </c>
      <c r="G29" s="49">
        <f>uptake_in_those_aged_70_by_ccg989[[#This Row],[Number of adults turning 71 vaccinated with dose 2]]/uptake_in_those_aged_70_by_ccg989[[#This Row],[Number of adults turning 71 ]]*100</f>
        <v>32.477858293075684</v>
      </c>
      <c r="H29" s="33"/>
      <c r="I29" s="33"/>
      <c r="K29" s="33"/>
      <c r="L29" s="33"/>
      <c r="N29" s="33"/>
      <c r="O29" s="33"/>
      <c r="Q29" s="33"/>
      <c r="R29" s="33"/>
      <c r="T29" s="33"/>
      <c r="U29" s="33"/>
      <c r="W29" s="33"/>
      <c r="X29" s="33"/>
      <c r="Z29" s="33"/>
      <c r="AA29" s="33"/>
      <c r="AC29" s="33"/>
      <c r="AD29" s="33"/>
    </row>
    <row r="30" spans="1:30" x14ac:dyDescent="0.35">
      <c r="A30" s="29" t="s">
        <v>304</v>
      </c>
      <c r="B30" s="29" t="s">
        <v>305</v>
      </c>
      <c r="C30" s="48">
        <v>7073</v>
      </c>
      <c r="D30" s="48">
        <v>2994</v>
      </c>
      <c r="E30" s="49">
        <f>uptake_in_those_aged_70_by_ccg989[[#This Row],[Number of adults turning 71 vaccinated with dose 1]]/uptake_in_those_aged_70_by_ccg989[[#This Row],[Number of adults turning 71 ]]*100</f>
        <v>42.329987275554927</v>
      </c>
      <c r="F30" s="48">
        <v>1600</v>
      </c>
      <c r="G30" s="49">
        <f>uptake_in_those_aged_70_by_ccg989[[#This Row],[Number of adults turning 71 vaccinated with dose 2]]/uptake_in_those_aged_70_by_ccg989[[#This Row],[Number of adults turning 71 ]]*100</f>
        <v>22.621235684999295</v>
      </c>
      <c r="H30" s="33"/>
      <c r="I30" s="33"/>
      <c r="K30" s="33"/>
      <c r="L30" s="33"/>
      <c r="N30" s="33"/>
      <c r="O30" s="33"/>
      <c r="Q30" s="33"/>
      <c r="R30" s="33"/>
      <c r="T30" s="33"/>
      <c r="U30" s="33"/>
      <c r="W30" s="33"/>
      <c r="X30" s="33"/>
      <c r="Z30" s="33"/>
      <c r="AA30" s="33"/>
      <c r="AC30" s="33"/>
      <c r="AD30" s="33"/>
    </row>
    <row r="31" spans="1:30" x14ac:dyDescent="0.35">
      <c r="A31" s="29" t="s">
        <v>306</v>
      </c>
      <c r="B31" s="29" t="s">
        <v>307</v>
      </c>
      <c r="C31" s="48">
        <v>7112</v>
      </c>
      <c r="D31" s="48">
        <v>3955</v>
      </c>
      <c r="E31" s="49">
        <f>uptake_in_those_aged_70_by_ccg989[[#This Row],[Number of adults turning 71 vaccinated with dose 1]]/uptake_in_those_aged_70_by_ccg989[[#This Row],[Number of adults turning 71 ]]*100</f>
        <v>55.610236220472444</v>
      </c>
      <c r="F31" s="48">
        <v>2235</v>
      </c>
      <c r="G31" s="49">
        <f>uptake_in_those_aged_70_by_ccg989[[#This Row],[Number of adults turning 71 vaccinated with dose 2]]/uptake_in_those_aged_70_by_ccg989[[#This Row],[Number of adults turning 71 ]]*100</f>
        <v>31.425759280089988</v>
      </c>
      <c r="H31" s="33"/>
      <c r="I31" s="33"/>
      <c r="K31" s="33"/>
      <c r="L31" s="33"/>
      <c r="N31" s="33"/>
      <c r="O31" s="33"/>
      <c r="Q31" s="33"/>
      <c r="R31" s="33"/>
      <c r="T31" s="33"/>
      <c r="U31" s="33"/>
      <c r="W31" s="33"/>
      <c r="X31" s="33"/>
      <c r="Z31" s="33"/>
      <c r="AA31" s="33"/>
      <c r="AC31" s="33"/>
      <c r="AD31" s="33"/>
    </row>
    <row r="32" spans="1:30" x14ac:dyDescent="0.35">
      <c r="A32" s="29" t="s">
        <v>308</v>
      </c>
      <c r="B32" s="29" t="s">
        <v>309</v>
      </c>
      <c r="C32" s="48">
        <v>18988</v>
      </c>
      <c r="D32" s="48">
        <v>9888</v>
      </c>
      <c r="E32" s="49">
        <f>uptake_in_those_aged_70_by_ccg989[[#This Row],[Number of adults turning 71 vaccinated with dose 1]]/uptake_in_those_aged_70_by_ccg989[[#This Row],[Number of adults turning 71 ]]*100</f>
        <v>52.074994733515901</v>
      </c>
      <c r="F32" s="48">
        <v>5748</v>
      </c>
      <c r="G32" s="49">
        <f>uptake_in_those_aged_70_by_ccg989[[#This Row],[Number of adults turning 71 vaccinated with dose 2]]/uptake_in_those_aged_70_by_ccg989[[#This Row],[Number of adults turning 71 ]]*100</f>
        <v>30.271750579313249</v>
      </c>
      <c r="H32" s="33"/>
      <c r="I32" s="33"/>
      <c r="K32" s="33"/>
      <c r="L32" s="33"/>
      <c r="N32" s="33"/>
      <c r="O32" s="33"/>
      <c r="Q32" s="33"/>
      <c r="R32" s="33"/>
      <c r="T32" s="33"/>
      <c r="U32" s="33"/>
      <c r="W32" s="33"/>
      <c r="X32" s="33"/>
      <c r="Z32" s="33"/>
      <c r="AA32" s="33"/>
      <c r="AC32" s="33"/>
      <c r="AD32" s="33"/>
    </row>
    <row r="33" spans="1:30" x14ac:dyDescent="0.35">
      <c r="A33" s="29" t="s">
        <v>310</v>
      </c>
      <c r="B33" s="29" t="s">
        <v>311</v>
      </c>
      <c r="C33" s="48">
        <v>16663</v>
      </c>
      <c r="D33" s="48">
        <v>5932</v>
      </c>
      <c r="E33" s="49">
        <f>uptake_in_those_aged_70_by_ccg989[[#This Row],[Number of adults turning 71 vaccinated with dose 1]]/uptake_in_those_aged_70_by_ccg989[[#This Row],[Number of adults turning 71 ]]*100</f>
        <v>35.599831963031868</v>
      </c>
      <c r="F33" s="48">
        <v>2494</v>
      </c>
      <c r="G33" s="49">
        <f>uptake_in_those_aged_70_by_ccg989[[#This Row],[Number of adults turning 71 vaccinated with dose 2]]/uptake_in_those_aged_70_by_ccg989[[#This Row],[Number of adults turning 71 ]]*100</f>
        <v>14.967292804416971</v>
      </c>
      <c r="H33" s="33"/>
      <c r="I33" s="33"/>
      <c r="K33" s="33"/>
      <c r="L33" s="33"/>
      <c r="N33" s="33"/>
      <c r="O33" s="33"/>
      <c r="Q33" s="33"/>
      <c r="R33" s="33"/>
      <c r="T33" s="33"/>
      <c r="U33" s="33"/>
      <c r="W33" s="33"/>
      <c r="X33" s="33"/>
      <c r="Z33" s="33"/>
      <c r="AA33" s="33"/>
      <c r="AC33" s="33"/>
      <c r="AD33" s="33"/>
    </row>
    <row r="34" spans="1:30" x14ac:dyDescent="0.35">
      <c r="A34" s="29" t="s">
        <v>312</v>
      </c>
      <c r="B34" s="29" t="s">
        <v>313</v>
      </c>
      <c r="C34" s="48">
        <v>7205</v>
      </c>
      <c r="D34" s="48">
        <v>3782</v>
      </c>
      <c r="E34" s="49">
        <f>uptake_in_those_aged_70_by_ccg989[[#This Row],[Number of adults turning 71 vaccinated with dose 1]]/uptake_in_those_aged_70_by_ccg989[[#This Row],[Number of adults turning 71 ]]*100</f>
        <v>52.491325468424712</v>
      </c>
      <c r="F34" s="48">
        <v>2217</v>
      </c>
      <c r="G34" s="49">
        <f>uptake_in_those_aged_70_by_ccg989[[#This Row],[Number of adults turning 71 vaccinated with dose 2]]/uptake_in_those_aged_70_by_ccg989[[#This Row],[Number of adults turning 71 ]]*100</f>
        <v>30.770298403886194</v>
      </c>
      <c r="H34" s="33"/>
      <c r="I34" s="33"/>
      <c r="K34" s="33"/>
      <c r="L34" s="33"/>
      <c r="N34" s="33"/>
      <c r="O34" s="33"/>
      <c r="Q34" s="33"/>
      <c r="R34" s="33"/>
      <c r="T34" s="33"/>
      <c r="U34" s="33"/>
      <c r="W34" s="33"/>
      <c r="X34" s="33"/>
      <c r="Z34" s="33"/>
      <c r="AA34" s="33"/>
      <c r="AC34" s="33"/>
      <c r="AD34" s="33"/>
    </row>
    <row r="35" spans="1:30" x14ac:dyDescent="0.35">
      <c r="A35" s="29" t="s">
        <v>314</v>
      </c>
      <c r="B35" s="29" t="s">
        <v>315</v>
      </c>
      <c r="C35" s="48">
        <v>11104</v>
      </c>
      <c r="D35" s="48">
        <v>5527</v>
      </c>
      <c r="E35" s="49">
        <f>uptake_in_those_aged_70_by_ccg989[[#This Row],[Number of adults turning 71 vaccinated with dose 1]]/uptake_in_those_aged_70_by_ccg989[[#This Row],[Number of adults turning 71 ]]*100</f>
        <v>49.774855907780982</v>
      </c>
      <c r="F35" s="48">
        <v>2895</v>
      </c>
      <c r="G35" s="49">
        <f>uptake_in_those_aged_70_by_ccg989[[#This Row],[Number of adults turning 71 vaccinated with dose 2]]/uptake_in_those_aged_70_by_ccg989[[#This Row],[Number of adults turning 71 ]]*100</f>
        <v>26.071685878962537</v>
      </c>
      <c r="H35" s="33"/>
      <c r="I35" s="33"/>
      <c r="K35" s="33"/>
      <c r="L35" s="33"/>
      <c r="N35" s="33"/>
      <c r="O35" s="33"/>
      <c r="Q35" s="33"/>
      <c r="R35" s="33"/>
      <c r="T35" s="33"/>
      <c r="U35" s="33"/>
      <c r="W35" s="33"/>
      <c r="X35" s="33"/>
      <c r="Z35" s="33"/>
      <c r="AA35" s="33"/>
      <c r="AC35" s="33"/>
      <c r="AD35" s="33"/>
    </row>
    <row r="36" spans="1:30" x14ac:dyDescent="0.35">
      <c r="A36" s="29" t="s">
        <v>316</v>
      </c>
      <c r="B36" s="29" t="s">
        <v>317</v>
      </c>
      <c r="C36" s="48">
        <v>7339</v>
      </c>
      <c r="D36" s="48">
        <v>3514</v>
      </c>
      <c r="E36" s="49">
        <f>uptake_in_those_aged_70_by_ccg989[[#This Row],[Number of adults turning 71 vaccinated with dose 1]]/uptake_in_those_aged_70_by_ccg989[[#This Row],[Number of adults turning 71 ]]*100</f>
        <v>47.88118272244175</v>
      </c>
      <c r="F36" s="48">
        <v>2063</v>
      </c>
      <c r="G36" s="49">
        <f>uptake_in_those_aged_70_by_ccg989[[#This Row],[Number of adults turning 71 vaccinated with dose 2]]/uptake_in_those_aged_70_by_ccg989[[#This Row],[Number of adults turning 71 ]]*100</f>
        <v>28.110096743425533</v>
      </c>
      <c r="H36" s="33"/>
      <c r="I36" s="33"/>
      <c r="K36" s="33"/>
      <c r="L36" s="33"/>
      <c r="N36" s="33"/>
      <c r="O36" s="33"/>
      <c r="Q36" s="33"/>
      <c r="R36" s="33"/>
      <c r="T36" s="33"/>
      <c r="U36" s="33"/>
      <c r="W36" s="33"/>
      <c r="X36" s="33"/>
      <c r="Z36" s="33"/>
      <c r="AA36" s="33"/>
      <c r="AC36" s="33"/>
      <c r="AD36" s="33"/>
    </row>
    <row r="37" spans="1:30" x14ac:dyDescent="0.35">
      <c r="A37" s="29" t="s">
        <v>318</v>
      </c>
      <c r="B37" s="29" t="s">
        <v>319</v>
      </c>
      <c r="C37" s="48">
        <v>16063</v>
      </c>
      <c r="D37" s="48">
        <v>8481</v>
      </c>
      <c r="E37" s="49">
        <f>uptake_in_those_aged_70_by_ccg989[[#This Row],[Number of adults turning 71 vaccinated with dose 1]]/uptake_in_those_aged_70_by_ccg989[[#This Row],[Number of adults turning 71 ]]*100</f>
        <v>52.79835647139388</v>
      </c>
      <c r="F37" s="48">
        <v>5300</v>
      </c>
      <c r="G37" s="49">
        <f>uptake_in_those_aged_70_by_ccg989[[#This Row],[Number of adults turning 71 vaccinated with dose 2]]/uptake_in_those_aged_70_by_ccg989[[#This Row],[Number of adults turning 71 ]]*100</f>
        <v>32.995081865155953</v>
      </c>
      <c r="H37" s="33"/>
      <c r="I37" s="33"/>
      <c r="K37" s="33"/>
      <c r="L37" s="33"/>
      <c r="N37" s="33"/>
      <c r="O37" s="33"/>
      <c r="Q37" s="33"/>
      <c r="R37" s="33"/>
      <c r="T37" s="33"/>
      <c r="U37" s="33"/>
      <c r="W37" s="33"/>
      <c r="X37" s="33"/>
      <c r="Z37" s="33"/>
      <c r="AA37" s="33"/>
      <c r="AC37" s="33"/>
      <c r="AD37" s="33"/>
    </row>
    <row r="38" spans="1:30" x14ac:dyDescent="0.35">
      <c r="A38" s="29" t="s">
        <v>320</v>
      </c>
      <c r="B38" s="29" t="s">
        <v>321</v>
      </c>
      <c r="C38" s="48">
        <v>10708</v>
      </c>
      <c r="D38" s="48">
        <v>4071</v>
      </c>
      <c r="E38" s="49">
        <f>uptake_in_those_aged_70_by_ccg989[[#This Row],[Number of adults turning 71 vaccinated with dose 1]]/uptake_in_those_aged_70_by_ccg989[[#This Row],[Number of adults turning 71 ]]*100</f>
        <v>38.018304071722078</v>
      </c>
      <c r="F38" s="48">
        <v>2106</v>
      </c>
      <c r="G38" s="49">
        <f>uptake_in_those_aged_70_by_ccg989[[#This Row],[Number of adults turning 71 vaccinated with dose 2]]/uptake_in_those_aged_70_by_ccg989[[#This Row],[Number of adults turning 71 ]]*100</f>
        <v>19.667538289129624</v>
      </c>
      <c r="H38" s="33"/>
      <c r="I38" s="33"/>
      <c r="K38" s="33"/>
      <c r="L38" s="33"/>
      <c r="N38" s="33"/>
      <c r="O38" s="33"/>
      <c r="Q38" s="33"/>
      <c r="R38" s="33"/>
      <c r="T38" s="33"/>
      <c r="U38" s="33"/>
      <c r="W38" s="33"/>
      <c r="X38" s="33"/>
      <c r="Z38" s="33"/>
      <c r="AA38" s="33"/>
      <c r="AC38" s="33"/>
      <c r="AD38" s="33"/>
    </row>
    <row r="39" spans="1:30" x14ac:dyDescent="0.35">
      <c r="A39" s="29" t="s">
        <v>322</v>
      </c>
      <c r="B39" s="29" t="s">
        <v>323</v>
      </c>
      <c r="C39" s="48">
        <v>8463</v>
      </c>
      <c r="D39" s="48">
        <v>4243</v>
      </c>
      <c r="E39" s="49">
        <f>uptake_in_those_aged_70_by_ccg989[[#This Row],[Number of adults turning 71 vaccinated with dose 1]]/uptake_in_those_aged_70_by_ccg989[[#This Row],[Number of adults turning 71 ]]*100</f>
        <v>50.135885619756593</v>
      </c>
      <c r="F39" s="48">
        <v>2590</v>
      </c>
      <c r="G39" s="49">
        <f>uptake_in_those_aged_70_by_ccg989[[#This Row],[Number of adults turning 71 vaccinated with dose 2]]/uptake_in_those_aged_70_by_ccg989[[#This Row],[Number of adults turning 71 ]]*100</f>
        <v>30.603804797353185</v>
      </c>
      <c r="H39" s="33"/>
      <c r="I39" s="33"/>
      <c r="K39" s="33"/>
      <c r="L39" s="33"/>
      <c r="N39" s="33"/>
      <c r="O39" s="33"/>
      <c r="Q39" s="33"/>
      <c r="R39" s="33"/>
      <c r="T39" s="33"/>
      <c r="U39" s="33"/>
      <c r="W39" s="33"/>
      <c r="X39" s="33"/>
      <c r="Z39" s="33"/>
      <c r="AA39" s="33"/>
      <c r="AC39" s="33"/>
      <c r="AD39" s="33"/>
    </row>
    <row r="40" spans="1:30" x14ac:dyDescent="0.35">
      <c r="A40" s="29" t="s">
        <v>324</v>
      </c>
      <c r="B40" s="29" t="s">
        <v>325</v>
      </c>
      <c r="C40" s="48">
        <v>8449</v>
      </c>
      <c r="D40" s="48">
        <v>4416</v>
      </c>
      <c r="E40" s="49">
        <f>uptake_in_those_aged_70_by_ccg989[[#This Row],[Number of adults turning 71 vaccinated with dose 1]]/uptake_in_those_aged_70_by_ccg989[[#This Row],[Number of adults turning 71 ]]*100</f>
        <v>52.266540418984498</v>
      </c>
      <c r="F40" s="48">
        <v>2700</v>
      </c>
      <c r="G40" s="49">
        <f>uptake_in_those_aged_70_by_ccg989[[#This Row],[Number of adults turning 71 vaccinated with dose 2]]/uptake_in_those_aged_70_by_ccg989[[#This Row],[Number of adults turning 71 ]]*100</f>
        <v>31.956444549650847</v>
      </c>
      <c r="H40" s="33"/>
      <c r="I40" s="33"/>
      <c r="K40" s="33"/>
      <c r="L40" s="33"/>
      <c r="N40" s="33"/>
      <c r="O40" s="33"/>
      <c r="Q40" s="33"/>
      <c r="R40" s="33"/>
      <c r="T40" s="33"/>
      <c r="U40" s="33"/>
      <c r="W40" s="33"/>
      <c r="X40" s="33"/>
      <c r="Z40" s="33"/>
      <c r="AA40" s="33"/>
      <c r="AC40" s="33"/>
      <c r="AD40" s="33"/>
    </row>
    <row r="41" spans="1:30" x14ac:dyDescent="0.35">
      <c r="A41" s="29" t="s">
        <v>326</v>
      </c>
      <c r="B41" s="29" t="s">
        <v>327</v>
      </c>
      <c r="C41" s="48">
        <v>9625</v>
      </c>
      <c r="D41" s="48">
        <v>5231</v>
      </c>
      <c r="E41" s="49">
        <f>uptake_in_those_aged_70_by_ccg989[[#This Row],[Number of adults turning 71 vaccinated with dose 1]]/uptake_in_those_aged_70_by_ccg989[[#This Row],[Number of adults turning 71 ]]*100</f>
        <v>54.348051948051946</v>
      </c>
      <c r="F41" s="48">
        <v>3193</v>
      </c>
      <c r="G41" s="49">
        <f>uptake_in_those_aged_70_by_ccg989[[#This Row],[Number of adults turning 71 vaccinated with dose 2]]/uptake_in_those_aged_70_by_ccg989[[#This Row],[Number of adults turning 71 ]]*100</f>
        <v>33.174025974025973</v>
      </c>
      <c r="H41" s="33"/>
      <c r="I41" s="33"/>
      <c r="K41" s="33"/>
      <c r="L41" s="33"/>
      <c r="N41" s="33"/>
      <c r="O41" s="33"/>
      <c r="Q41" s="33"/>
      <c r="R41" s="33"/>
      <c r="T41" s="33"/>
      <c r="U41" s="33"/>
      <c r="W41" s="33"/>
      <c r="X41" s="33"/>
      <c r="Z41" s="33"/>
      <c r="AA41" s="33"/>
      <c r="AC41" s="33"/>
      <c r="AD41" s="33"/>
    </row>
    <row r="42" spans="1:30" x14ac:dyDescent="0.35">
      <c r="A42" s="29" t="s">
        <v>328</v>
      </c>
      <c r="B42" s="29" t="s">
        <v>329</v>
      </c>
      <c r="C42" s="48">
        <v>11086</v>
      </c>
      <c r="D42" s="48">
        <v>4657</v>
      </c>
      <c r="E42" s="49">
        <f>uptake_in_those_aged_70_by_ccg989[[#This Row],[Number of adults turning 71 vaccinated with dose 1]]/uptake_in_those_aged_70_by_ccg989[[#This Row],[Number of adults turning 71 ]]*100</f>
        <v>42.007937939743826</v>
      </c>
      <c r="F42" s="48">
        <v>2678</v>
      </c>
      <c r="G42" s="49">
        <f>uptake_in_those_aged_70_by_ccg989[[#This Row],[Number of adults turning 71 vaccinated with dose 2]]/uptake_in_those_aged_70_by_ccg989[[#This Row],[Number of adults turning 71 ]]*100</f>
        <v>24.156593902219015</v>
      </c>
      <c r="H42" s="33"/>
      <c r="I42" s="33"/>
      <c r="K42" s="33"/>
      <c r="L42" s="33"/>
      <c r="N42" s="33"/>
      <c r="O42" s="33"/>
      <c r="Q42" s="33"/>
      <c r="R42" s="33"/>
      <c r="T42" s="33"/>
      <c r="U42" s="33"/>
      <c r="W42" s="33"/>
      <c r="X42" s="33"/>
      <c r="Z42" s="33"/>
      <c r="AA42" s="33"/>
      <c r="AC42" s="33"/>
      <c r="AD42" s="33"/>
    </row>
    <row r="43" spans="1:30" x14ac:dyDescent="0.35">
      <c r="A43" s="29" t="s">
        <v>330</v>
      </c>
      <c r="B43" s="29" t="s">
        <v>331</v>
      </c>
      <c r="C43" s="48">
        <v>21822</v>
      </c>
      <c r="D43" s="48">
        <v>10627</v>
      </c>
      <c r="E43" s="49">
        <f>uptake_in_those_aged_70_by_ccg989[[#This Row],[Number of adults turning 71 vaccinated with dose 1]]/uptake_in_those_aged_70_by_ccg989[[#This Row],[Number of adults turning 71 ]]*100</f>
        <v>48.698561085143432</v>
      </c>
      <c r="F43" s="48">
        <v>4993</v>
      </c>
      <c r="G43" s="49">
        <f>uptake_in_those_aged_70_by_ccg989[[#This Row],[Number of adults turning 71 vaccinated with dose 2]]/uptake_in_those_aged_70_by_ccg989[[#This Row],[Number of adults turning 71 ]]*100</f>
        <v>22.88057923196774</v>
      </c>
      <c r="H43" s="33"/>
      <c r="I43" s="33"/>
      <c r="K43" s="33"/>
      <c r="L43" s="33"/>
      <c r="N43" s="33"/>
      <c r="O43" s="33"/>
      <c r="Q43" s="33"/>
      <c r="R43" s="33"/>
      <c r="T43" s="33"/>
      <c r="U43" s="33"/>
      <c r="W43" s="33"/>
      <c r="X43" s="33"/>
      <c r="Z43" s="33"/>
      <c r="AA43" s="33"/>
      <c r="AC43" s="33"/>
      <c r="AD43" s="33"/>
    </row>
    <row r="44" spans="1:30" x14ac:dyDescent="0.35">
      <c r="A44" s="29" t="s">
        <v>332</v>
      </c>
      <c r="B44" s="29" t="s">
        <v>333</v>
      </c>
      <c r="C44" s="48">
        <v>8975</v>
      </c>
      <c r="D44" s="48">
        <v>4689</v>
      </c>
      <c r="E44" s="49">
        <f>uptake_in_those_aged_70_by_ccg989[[#This Row],[Number of adults turning 71 vaccinated with dose 1]]/uptake_in_those_aged_70_by_ccg989[[#This Row],[Number of adults turning 71 ]]*100</f>
        <v>52.245125348189411</v>
      </c>
      <c r="F44" s="48">
        <v>2770</v>
      </c>
      <c r="G44" s="49">
        <f>uptake_in_those_aged_70_by_ccg989[[#This Row],[Number of adults turning 71 vaccinated with dose 2]]/uptake_in_those_aged_70_by_ccg989[[#This Row],[Number of adults turning 71 ]]*100</f>
        <v>30.863509749303621</v>
      </c>
      <c r="H44" s="33"/>
      <c r="I44" s="33"/>
      <c r="K44" s="33"/>
      <c r="L44" s="33"/>
      <c r="N44" s="33"/>
      <c r="O44" s="33"/>
      <c r="Q44" s="33"/>
      <c r="R44" s="33"/>
      <c r="T44" s="33"/>
      <c r="U44" s="33"/>
      <c r="W44" s="33"/>
      <c r="X44" s="33"/>
      <c r="Z44" s="33"/>
      <c r="AA44" s="33"/>
      <c r="AC44" s="33"/>
      <c r="AD44" s="33"/>
    </row>
    <row r="45" spans="1:30" x14ac:dyDescent="0.35">
      <c r="A45" s="29" t="s">
        <v>334</v>
      </c>
      <c r="B45" s="29" t="s">
        <v>335</v>
      </c>
      <c r="C45" s="48">
        <v>9561</v>
      </c>
      <c r="D45" s="48">
        <v>5004</v>
      </c>
      <c r="E45" s="49">
        <f>uptake_in_those_aged_70_by_ccg989[[#This Row],[Number of adults turning 71 vaccinated with dose 1]]/uptake_in_those_aged_70_by_ccg989[[#This Row],[Number of adults turning 71 ]]*100</f>
        <v>52.337621587700035</v>
      </c>
      <c r="F45" s="48">
        <v>3113</v>
      </c>
      <c r="G45" s="49">
        <f>uptake_in_those_aged_70_by_ccg989[[#This Row],[Number of adults turning 71 vaccinated with dose 2]]/uptake_in_those_aged_70_by_ccg989[[#This Row],[Number of adults turning 71 ]]*100</f>
        <v>32.559355715929293</v>
      </c>
      <c r="H45" s="33"/>
      <c r="I45" s="33"/>
      <c r="K45" s="33"/>
      <c r="L45" s="33"/>
      <c r="N45" s="33"/>
      <c r="O45" s="33"/>
      <c r="Q45" s="33"/>
      <c r="R45" s="33"/>
      <c r="T45" s="33"/>
      <c r="U45" s="33"/>
      <c r="W45" s="33"/>
      <c r="X45" s="33"/>
      <c r="Z45" s="33"/>
      <c r="AA45" s="33"/>
      <c r="AC45" s="33"/>
      <c r="AD45" s="33"/>
    </row>
    <row r="46" spans="1:30" x14ac:dyDescent="0.35">
      <c r="A46" s="29" t="s">
        <v>336</v>
      </c>
      <c r="B46" s="29" t="s">
        <v>337</v>
      </c>
      <c r="C46" s="48">
        <v>26836</v>
      </c>
      <c r="D46" s="48">
        <v>12861</v>
      </c>
      <c r="E46" s="49">
        <f>uptake_in_those_aged_70_by_ccg989[[#This Row],[Number of adults turning 71 vaccinated with dose 1]]/uptake_in_those_aged_70_by_ccg989[[#This Row],[Number of adults turning 71 ]]*100</f>
        <v>47.924429870323451</v>
      </c>
      <c r="F46" s="48">
        <v>7330</v>
      </c>
      <c r="G46" s="49">
        <f>uptake_in_those_aged_70_by_ccg989[[#This Row],[Number of adults turning 71 vaccinated with dose 2]]/uptake_in_those_aged_70_by_ccg989[[#This Row],[Number of adults turning 71 ]]*100</f>
        <v>27.314055746012816</v>
      </c>
      <c r="H46" s="33"/>
      <c r="I46" s="33"/>
      <c r="K46" s="33"/>
      <c r="L46" s="33"/>
      <c r="N46" s="33"/>
      <c r="O46" s="33"/>
      <c r="Q46" s="33"/>
      <c r="R46" s="33"/>
      <c r="T46" s="33"/>
      <c r="U46" s="33"/>
      <c r="W46" s="33"/>
      <c r="X46" s="33"/>
      <c r="Z46" s="33"/>
      <c r="AA46" s="33"/>
      <c r="AC46" s="33"/>
      <c r="AD46" s="33"/>
    </row>
    <row r="47" spans="1:30" x14ac:dyDescent="0.35">
      <c r="A47" s="23" t="s">
        <v>250</v>
      </c>
      <c r="B47" s="23"/>
      <c r="C47" s="50">
        <f>SUM(C5:C46)</f>
        <v>545383</v>
      </c>
      <c r="D47" s="50">
        <f>SUM(D5:D46)</f>
        <v>263601</v>
      </c>
      <c r="E47" s="51">
        <f>uptake_in_those_aged_70_by_ccg989[[#This Row],[Number of adults turning 71 vaccinated with dose 1]]/uptake_in_those_aged_70_by_ccg989[[#This Row],[Number of adults turning 71 ]]*100</f>
        <v>48.333189703382764</v>
      </c>
      <c r="F47" s="50">
        <f>SUM(F5:F46)</f>
        <v>148720</v>
      </c>
      <c r="G47" s="53">
        <f>uptake_in_those_aged_70_by_ccg989[[#This Row],[Number of adults turning 71 vaccinated with dose 2]]/uptake_in_those_aged_70_by_ccg989[[#This Row],[Number of adults turning 71 ]]*100</f>
        <v>27.26891010537549</v>
      </c>
      <c r="H47" s="33"/>
      <c r="I47" s="33"/>
      <c r="K47" s="33"/>
      <c r="L47" s="33"/>
      <c r="N47" s="33"/>
      <c r="O47" s="33"/>
      <c r="Q47" s="33"/>
      <c r="R47" s="33"/>
      <c r="T47" s="33"/>
      <c r="U47" s="33"/>
      <c r="W47" s="33"/>
      <c r="X47" s="33"/>
      <c r="Z47" s="33"/>
      <c r="AA47" s="33"/>
      <c r="AC47" s="33"/>
      <c r="AD47" s="33"/>
    </row>
    <row r="48" spans="1:30" x14ac:dyDescent="0.35">
      <c r="E48" s="49"/>
      <c r="F48" s="52"/>
      <c r="G48" s="52"/>
      <c r="H48" s="33"/>
      <c r="I48" s="33"/>
      <c r="K48" s="33"/>
      <c r="L48" s="33"/>
      <c r="N48" s="33"/>
      <c r="O48" s="33"/>
      <c r="Q48" s="33"/>
      <c r="R48" s="33"/>
      <c r="T48" s="33"/>
      <c r="U48" s="33"/>
      <c r="W48" s="33"/>
      <c r="X48" s="33"/>
      <c r="Z48" s="33"/>
      <c r="AA48" s="33"/>
      <c r="AC48" s="33"/>
      <c r="AD48" s="33"/>
    </row>
    <row r="49" spans="5:30" x14ac:dyDescent="0.35">
      <c r="E49" s="49"/>
      <c r="F49" s="52"/>
      <c r="G49" s="52"/>
      <c r="H49" s="33"/>
      <c r="I49" s="33"/>
      <c r="K49" s="33"/>
      <c r="L49" s="33"/>
      <c r="N49" s="33"/>
      <c r="O49" s="33"/>
      <c r="Q49" s="33"/>
      <c r="R49" s="33"/>
      <c r="T49" s="33"/>
      <c r="U49" s="33"/>
      <c r="W49" s="33"/>
      <c r="X49" s="33"/>
      <c r="Z49" s="33"/>
      <c r="AA49" s="33"/>
      <c r="AC49" s="33"/>
      <c r="AD49" s="33"/>
    </row>
    <row r="50" spans="5:30" x14ac:dyDescent="0.35">
      <c r="E50" s="49"/>
      <c r="F50" s="52"/>
      <c r="G50" s="49"/>
      <c r="H50" s="33"/>
      <c r="I50" s="33"/>
      <c r="K50" s="33"/>
      <c r="L50" s="33"/>
      <c r="N50" s="33"/>
      <c r="O50" s="33"/>
      <c r="Q50" s="33"/>
      <c r="R50" s="33"/>
      <c r="T50" s="33"/>
      <c r="U50" s="33"/>
      <c r="W50" s="33"/>
      <c r="X50" s="33"/>
      <c r="Z50" s="33"/>
      <c r="AA50" s="33"/>
      <c r="AC50" s="33"/>
      <c r="AD50" s="33"/>
    </row>
    <row r="51" spans="5:30" x14ac:dyDescent="0.35">
      <c r="E51" s="49"/>
      <c r="F51" s="52"/>
      <c r="G51" s="52"/>
      <c r="H51" s="33"/>
      <c r="I51" s="33"/>
      <c r="K51" s="33"/>
      <c r="L51" s="33"/>
      <c r="N51" s="33"/>
      <c r="O51" s="33"/>
      <c r="Q51" s="33"/>
      <c r="R51" s="33"/>
      <c r="T51" s="33"/>
      <c r="U51" s="33"/>
      <c r="W51" s="33"/>
      <c r="X51" s="33"/>
      <c r="Z51" s="33"/>
      <c r="AA51" s="33"/>
      <c r="AC51" s="33"/>
      <c r="AD51" s="33"/>
    </row>
    <row r="52" spans="5:30" x14ac:dyDescent="0.35">
      <c r="E52" s="49"/>
      <c r="F52" s="52"/>
      <c r="G52" s="52"/>
      <c r="H52" s="33"/>
      <c r="I52" s="33"/>
      <c r="K52" s="33"/>
      <c r="L52" s="33"/>
      <c r="N52" s="33"/>
      <c r="O52" s="33"/>
      <c r="Q52" s="33"/>
      <c r="R52" s="33"/>
      <c r="T52" s="33"/>
      <c r="U52" s="33"/>
      <c r="W52" s="33"/>
      <c r="X52" s="33"/>
      <c r="Z52" s="33"/>
      <c r="AA52" s="33"/>
      <c r="AC52" s="33"/>
      <c r="AD52" s="33"/>
    </row>
    <row r="53" spans="5:30" x14ac:dyDescent="0.35">
      <c r="E53" s="49"/>
      <c r="F53" s="52"/>
      <c r="G53" s="52"/>
      <c r="H53" s="33"/>
      <c r="I53" s="33"/>
      <c r="K53" s="33"/>
      <c r="L53" s="33"/>
      <c r="N53" s="33"/>
      <c r="O53" s="33"/>
      <c r="Q53" s="33"/>
      <c r="R53" s="33"/>
      <c r="T53" s="33"/>
      <c r="U53" s="33"/>
      <c r="W53" s="33"/>
      <c r="X53" s="33"/>
      <c r="Z53" s="33"/>
      <c r="AA53" s="33"/>
      <c r="AC53" s="33"/>
      <c r="AD53" s="33"/>
    </row>
    <row r="54" spans="5:30" x14ac:dyDescent="0.35">
      <c r="E54" s="49"/>
      <c r="F54" s="52"/>
      <c r="G54" s="52"/>
      <c r="H54" s="33"/>
      <c r="I54" s="33"/>
      <c r="K54" s="33"/>
      <c r="L54" s="33"/>
      <c r="N54" s="33"/>
      <c r="O54" s="33"/>
      <c r="Q54" s="33"/>
      <c r="R54" s="33"/>
      <c r="T54" s="33"/>
      <c r="U54" s="33"/>
      <c r="W54" s="33"/>
      <c r="X54" s="33"/>
      <c r="Z54" s="33"/>
      <c r="AA54" s="33"/>
      <c r="AC54" s="33"/>
      <c r="AD54" s="33"/>
    </row>
    <row r="55" spans="5:30" x14ac:dyDescent="0.35">
      <c r="E55" s="49"/>
      <c r="F55" s="52"/>
      <c r="G55" s="52"/>
      <c r="H55" s="33"/>
      <c r="I55" s="33"/>
      <c r="K55" s="33"/>
      <c r="L55" s="33"/>
      <c r="N55" s="33"/>
      <c r="O55" s="33"/>
      <c r="Q55" s="33"/>
      <c r="R55" s="33"/>
      <c r="T55" s="33"/>
      <c r="U55" s="33"/>
      <c r="W55" s="33"/>
      <c r="X55" s="33"/>
      <c r="Z55" s="33"/>
      <c r="AA55" s="33"/>
      <c r="AC55" s="33"/>
      <c r="AD55" s="33"/>
    </row>
    <row r="56" spans="5:30" x14ac:dyDescent="0.35">
      <c r="E56" s="49"/>
      <c r="F56" s="52"/>
      <c r="G56" s="52"/>
      <c r="H56" s="33"/>
      <c r="I56" s="33"/>
      <c r="K56" s="33"/>
      <c r="L56" s="33"/>
      <c r="N56" s="33"/>
      <c r="O56" s="33"/>
      <c r="Q56" s="33"/>
      <c r="R56" s="33"/>
      <c r="T56" s="33"/>
      <c r="U56" s="33"/>
      <c r="W56" s="33"/>
      <c r="X56" s="33"/>
      <c r="Z56" s="33"/>
      <c r="AA56" s="33"/>
      <c r="AC56" s="33"/>
      <c r="AD56" s="33"/>
    </row>
    <row r="57" spans="5:30" x14ac:dyDescent="0.35">
      <c r="E57" s="49"/>
      <c r="F57" s="52"/>
      <c r="G57" s="52"/>
      <c r="H57" s="33"/>
      <c r="I57" s="33"/>
      <c r="K57" s="33"/>
      <c r="L57" s="33"/>
      <c r="N57" s="33"/>
      <c r="O57" s="33"/>
      <c r="Q57" s="33"/>
      <c r="R57" s="33"/>
      <c r="T57" s="33"/>
      <c r="U57" s="33"/>
      <c r="W57" s="33"/>
      <c r="X57" s="33"/>
      <c r="Z57" s="33"/>
      <c r="AA57" s="33"/>
      <c r="AC57" s="33"/>
      <c r="AD57" s="33"/>
    </row>
    <row r="58" spans="5:30" x14ac:dyDescent="0.35">
      <c r="E58" s="49"/>
      <c r="F58" s="52"/>
      <c r="G58" s="52"/>
      <c r="H58" s="33"/>
      <c r="I58" s="33"/>
      <c r="K58" s="33"/>
      <c r="L58" s="33"/>
      <c r="N58" s="33"/>
      <c r="O58" s="33"/>
      <c r="Q58" s="33"/>
      <c r="R58" s="33"/>
      <c r="T58" s="33"/>
      <c r="U58" s="33"/>
      <c r="W58" s="33"/>
      <c r="X58" s="33"/>
      <c r="Z58" s="33"/>
      <c r="AA58" s="33"/>
      <c r="AC58" s="33"/>
      <c r="AD58" s="33"/>
    </row>
    <row r="59" spans="5:30" x14ac:dyDescent="0.35">
      <c r="E59" s="49"/>
      <c r="F59" s="52"/>
      <c r="G59" s="52"/>
      <c r="H59" s="33"/>
      <c r="I59" s="33"/>
      <c r="K59" s="33"/>
      <c r="L59" s="33"/>
      <c r="N59" s="33"/>
      <c r="O59" s="33"/>
      <c r="Q59" s="33"/>
      <c r="R59" s="33"/>
      <c r="T59" s="33"/>
      <c r="U59" s="33"/>
      <c r="W59" s="33"/>
      <c r="X59" s="33"/>
      <c r="Z59" s="33"/>
      <c r="AA59" s="33"/>
      <c r="AC59" s="33"/>
      <c r="AD59" s="33"/>
    </row>
    <row r="60" spans="5:30" x14ac:dyDescent="0.35">
      <c r="E60" s="49"/>
      <c r="F60" s="52"/>
      <c r="G60" s="52"/>
      <c r="H60" s="33"/>
      <c r="I60" s="33"/>
      <c r="K60" s="33"/>
      <c r="L60" s="33"/>
      <c r="N60" s="33"/>
      <c r="O60" s="33"/>
      <c r="Q60" s="33"/>
      <c r="R60" s="33"/>
      <c r="T60" s="33"/>
      <c r="U60" s="33"/>
      <c r="W60" s="33"/>
      <c r="X60" s="33"/>
      <c r="Z60" s="33"/>
      <c r="AA60" s="33"/>
      <c r="AC60" s="33"/>
      <c r="AD60" s="33"/>
    </row>
    <row r="61" spans="5:30" x14ac:dyDescent="0.35">
      <c r="E61" s="49"/>
      <c r="F61" s="52"/>
      <c r="G61" s="52"/>
      <c r="H61" s="33"/>
      <c r="I61" s="33"/>
      <c r="K61" s="33"/>
      <c r="L61" s="33"/>
      <c r="N61" s="33"/>
      <c r="O61" s="33"/>
      <c r="Q61" s="33"/>
      <c r="R61" s="33"/>
      <c r="T61" s="33"/>
      <c r="U61" s="33"/>
      <c r="W61" s="33"/>
      <c r="X61" s="33"/>
      <c r="Z61" s="33"/>
      <c r="AA61" s="33"/>
      <c r="AC61" s="33"/>
      <c r="AD61" s="33"/>
    </row>
    <row r="62" spans="5:30" x14ac:dyDescent="0.35">
      <c r="E62" s="49"/>
      <c r="F62" s="52"/>
      <c r="G62" s="52"/>
      <c r="H62" s="33"/>
      <c r="I62" s="33"/>
      <c r="K62" s="33"/>
      <c r="L62" s="33"/>
      <c r="N62" s="33"/>
      <c r="O62" s="33"/>
      <c r="Q62" s="33"/>
      <c r="R62" s="33"/>
      <c r="T62" s="33"/>
      <c r="U62" s="33"/>
      <c r="W62" s="33"/>
      <c r="X62" s="33"/>
      <c r="Z62" s="33"/>
      <c r="AA62" s="33"/>
      <c r="AC62" s="33"/>
      <c r="AD62" s="33"/>
    </row>
    <row r="63" spans="5:30" x14ac:dyDescent="0.35">
      <c r="E63" s="49"/>
      <c r="F63" s="52"/>
      <c r="G63" s="52"/>
      <c r="H63" s="33"/>
      <c r="I63" s="33"/>
      <c r="K63" s="33"/>
      <c r="L63" s="33"/>
      <c r="N63" s="33"/>
      <c r="O63" s="33"/>
      <c r="Q63" s="33"/>
      <c r="R63" s="33"/>
      <c r="T63" s="33"/>
      <c r="U63" s="33"/>
      <c r="W63" s="33"/>
      <c r="X63" s="33"/>
      <c r="Z63" s="33"/>
      <c r="AA63" s="33"/>
      <c r="AC63" s="33"/>
      <c r="AD63" s="33"/>
    </row>
    <row r="64" spans="5:30" x14ac:dyDescent="0.35">
      <c r="E64" s="49"/>
      <c r="F64" s="52"/>
      <c r="G64" s="52"/>
      <c r="H64" s="33"/>
      <c r="I64" s="33"/>
      <c r="K64" s="33"/>
      <c r="L64" s="33"/>
      <c r="N64" s="33"/>
      <c r="O64" s="33"/>
      <c r="Q64" s="33"/>
      <c r="R64" s="33"/>
      <c r="T64" s="33"/>
      <c r="U64" s="33"/>
      <c r="W64" s="33"/>
      <c r="X64" s="33"/>
      <c r="Z64" s="33"/>
      <c r="AA64" s="33"/>
      <c r="AC64" s="33"/>
      <c r="AD64" s="33"/>
    </row>
    <row r="65" spans="5:30" x14ac:dyDescent="0.35">
      <c r="E65" s="49"/>
      <c r="F65" s="52"/>
      <c r="G65" s="52"/>
      <c r="H65" s="33"/>
      <c r="I65" s="33"/>
      <c r="K65" s="33"/>
      <c r="L65" s="33"/>
      <c r="N65" s="33"/>
      <c r="O65" s="33"/>
      <c r="Q65" s="33"/>
      <c r="R65" s="33"/>
      <c r="T65" s="33"/>
      <c r="U65" s="33"/>
      <c r="W65" s="33"/>
      <c r="X65" s="33"/>
      <c r="Z65" s="33"/>
      <c r="AA65" s="33"/>
      <c r="AC65" s="33"/>
      <c r="AD65" s="33"/>
    </row>
    <row r="66" spans="5:30" x14ac:dyDescent="0.35">
      <c r="E66" s="49"/>
      <c r="F66" s="52"/>
      <c r="G66" s="52"/>
      <c r="H66" s="33"/>
      <c r="I66" s="33"/>
      <c r="K66" s="33"/>
      <c r="L66" s="33"/>
      <c r="N66" s="33"/>
      <c r="O66" s="33"/>
      <c r="Q66" s="33"/>
      <c r="R66" s="33"/>
      <c r="T66" s="33"/>
      <c r="U66" s="33"/>
      <c r="W66" s="33"/>
      <c r="X66" s="33"/>
      <c r="Z66" s="33"/>
      <c r="AA66" s="33"/>
      <c r="AC66" s="33"/>
      <c r="AD66" s="33"/>
    </row>
    <row r="67" spans="5:30" x14ac:dyDescent="0.35">
      <c r="E67" s="49"/>
      <c r="F67" s="52"/>
      <c r="G67" s="52"/>
      <c r="H67" s="33"/>
      <c r="I67" s="33"/>
      <c r="K67" s="33"/>
      <c r="L67" s="33"/>
      <c r="N67" s="33"/>
      <c r="O67" s="33"/>
      <c r="Q67" s="33"/>
      <c r="R67" s="33"/>
      <c r="T67" s="33"/>
      <c r="U67" s="33"/>
      <c r="W67" s="33"/>
      <c r="X67" s="33"/>
      <c r="Z67" s="33"/>
      <c r="AA67" s="33"/>
      <c r="AC67" s="33"/>
      <c r="AD67" s="33"/>
    </row>
    <row r="68" spans="5:30" x14ac:dyDescent="0.35">
      <c r="E68" s="49"/>
      <c r="F68" s="52"/>
      <c r="G68" s="52"/>
      <c r="H68" s="33"/>
      <c r="I68" s="33"/>
      <c r="K68" s="33"/>
      <c r="L68" s="33"/>
      <c r="N68" s="33"/>
      <c r="O68" s="33"/>
      <c r="Q68" s="33"/>
      <c r="R68" s="33"/>
      <c r="T68" s="33"/>
      <c r="U68" s="33"/>
      <c r="W68" s="33"/>
      <c r="X68" s="33"/>
      <c r="Z68" s="33"/>
      <c r="AA68" s="33"/>
      <c r="AC68" s="33"/>
      <c r="AD68" s="33"/>
    </row>
    <row r="69" spans="5:30" x14ac:dyDescent="0.35">
      <c r="E69" s="49"/>
      <c r="F69" s="52"/>
      <c r="G69" s="52"/>
      <c r="H69" s="33"/>
      <c r="I69" s="33"/>
      <c r="K69" s="33"/>
      <c r="L69" s="33"/>
      <c r="N69" s="33"/>
      <c r="O69" s="33"/>
      <c r="Q69" s="33"/>
      <c r="R69" s="33"/>
      <c r="T69" s="33"/>
      <c r="U69" s="33"/>
      <c r="W69" s="33"/>
      <c r="X69" s="33"/>
      <c r="Z69" s="33"/>
      <c r="AA69" s="33"/>
      <c r="AC69" s="33"/>
      <c r="AD69" s="33"/>
    </row>
    <row r="70" spans="5:30" x14ac:dyDescent="0.35">
      <c r="E70" s="49"/>
      <c r="F70" s="52"/>
      <c r="G70" s="52"/>
      <c r="H70" s="33"/>
      <c r="I70" s="33"/>
      <c r="K70" s="33"/>
      <c r="L70" s="33"/>
      <c r="N70" s="33"/>
      <c r="O70" s="33"/>
      <c r="Q70" s="33"/>
      <c r="R70" s="33"/>
      <c r="T70" s="33"/>
      <c r="U70" s="33"/>
      <c r="W70" s="33"/>
      <c r="X70" s="33"/>
      <c r="Z70" s="33"/>
      <c r="AA70" s="33"/>
      <c r="AC70" s="33"/>
      <c r="AD70" s="33"/>
    </row>
    <row r="71" spans="5:30" x14ac:dyDescent="0.35">
      <c r="E71" s="49"/>
      <c r="F71" s="52"/>
      <c r="G71" s="52"/>
      <c r="H71" s="33"/>
      <c r="I71" s="33"/>
      <c r="K71" s="33"/>
      <c r="L71" s="33"/>
      <c r="N71" s="33"/>
      <c r="O71" s="33"/>
      <c r="Q71" s="33"/>
      <c r="R71" s="33"/>
      <c r="T71" s="33"/>
      <c r="U71" s="33"/>
      <c r="W71" s="33"/>
      <c r="X71" s="33"/>
      <c r="Z71" s="33"/>
      <c r="AA71" s="33"/>
      <c r="AC71" s="33"/>
      <c r="AD71" s="33"/>
    </row>
    <row r="72" spans="5:30" x14ac:dyDescent="0.35">
      <c r="E72" s="49"/>
      <c r="F72" s="52"/>
      <c r="G72" s="52"/>
      <c r="H72" s="33"/>
      <c r="I72" s="33"/>
      <c r="K72" s="33"/>
      <c r="L72" s="33"/>
      <c r="N72" s="33"/>
      <c r="O72" s="33"/>
      <c r="Q72" s="33"/>
      <c r="R72" s="33"/>
      <c r="T72" s="33"/>
      <c r="U72" s="33"/>
      <c r="W72" s="33"/>
      <c r="X72" s="33"/>
      <c r="Z72" s="33"/>
      <c r="AA72" s="33"/>
      <c r="AC72" s="33"/>
      <c r="AD72" s="33"/>
    </row>
    <row r="73" spans="5:30" x14ac:dyDescent="0.35">
      <c r="E73" s="49"/>
      <c r="F73" s="52"/>
      <c r="G73" s="52"/>
      <c r="H73" s="33"/>
      <c r="I73" s="33"/>
      <c r="K73" s="33"/>
      <c r="L73" s="33"/>
      <c r="N73" s="33"/>
      <c r="O73" s="33"/>
      <c r="Q73" s="33"/>
      <c r="R73" s="33"/>
      <c r="T73" s="33"/>
      <c r="U73" s="33"/>
      <c r="W73" s="33"/>
      <c r="X73" s="33"/>
      <c r="Z73" s="33"/>
      <c r="AA73" s="33"/>
      <c r="AC73" s="33"/>
      <c r="AD73" s="33"/>
    </row>
    <row r="74" spans="5:30" x14ac:dyDescent="0.35">
      <c r="E74" s="49"/>
      <c r="F74" s="52"/>
      <c r="G74" s="52"/>
      <c r="H74" s="33"/>
      <c r="I74" s="33"/>
      <c r="K74" s="33"/>
      <c r="L74" s="33"/>
      <c r="N74" s="33"/>
      <c r="O74" s="33"/>
      <c r="Q74" s="33"/>
      <c r="R74" s="33"/>
      <c r="T74" s="33"/>
      <c r="U74" s="33"/>
      <c r="W74" s="33"/>
      <c r="X74" s="33"/>
      <c r="Z74" s="33"/>
      <c r="AA74" s="33"/>
      <c r="AC74" s="33"/>
      <c r="AD74" s="33"/>
    </row>
    <row r="75" spans="5:30" x14ac:dyDescent="0.35">
      <c r="E75" s="49"/>
      <c r="F75" s="52"/>
      <c r="G75" s="52"/>
      <c r="H75" s="33"/>
      <c r="I75" s="33"/>
      <c r="K75" s="33"/>
      <c r="L75" s="33"/>
      <c r="N75" s="33"/>
      <c r="O75" s="33"/>
      <c r="Q75" s="33"/>
      <c r="R75" s="33"/>
      <c r="T75" s="33"/>
      <c r="U75" s="33"/>
      <c r="W75" s="33"/>
      <c r="X75" s="33"/>
      <c r="Z75" s="33"/>
      <c r="AA75" s="33"/>
      <c r="AC75" s="33"/>
      <c r="AD75" s="33"/>
    </row>
    <row r="76" spans="5:30" x14ac:dyDescent="0.35">
      <c r="E76" s="49"/>
      <c r="F76" s="52"/>
      <c r="G76" s="52"/>
      <c r="H76" s="33"/>
      <c r="I76" s="33"/>
      <c r="K76" s="33"/>
      <c r="L76" s="33"/>
      <c r="N76" s="33"/>
      <c r="O76" s="33"/>
      <c r="Q76" s="33"/>
      <c r="R76" s="33"/>
      <c r="T76" s="33"/>
      <c r="U76" s="33"/>
      <c r="W76" s="33"/>
      <c r="X76" s="33"/>
      <c r="Z76" s="33"/>
      <c r="AA76" s="33"/>
      <c r="AC76" s="33"/>
      <c r="AD76" s="33"/>
    </row>
    <row r="77" spans="5:30" x14ac:dyDescent="0.35">
      <c r="E77" s="49"/>
      <c r="F77" s="52"/>
      <c r="G77" s="52"/>
      <c r="H77" s="33"/>
      <c r="I77" s="33"/>
      <c r="K77" s="33"/>
      <c r="L77" s="33"/>
      <c r="N77" s="33"/>
      <c r="O77" s="33"/>
      <c r="Q77" s="33"/>
      <c r="R77" s="33"/>
      <c r="T77" s="33"/>
      <c r="U77" s="33"/>
      <c r="W77" s="33"/>
      <c r="X77" s="33"/>
      <c r="Z77" s="33"/>
      <c r="AA77" s="33"/>
      <c r="AC77" s="33"/>
      <c r="AD77" s="33"/>
    </row>
    <row r="78" spans="5:30" x14ac:dyDescent="0.35">
      <c r="E78" s="49"/>
      <c r="F78" s="52"/>
      <c r="G78" s="52"/>
      <c r="H78" s="33"/>
      <c r="I78" s="33"/>
      <c r="K78" s="33"/>
      <c r="L78" s="33"/>
      <c r="N78" s="33"/>
      <c r="O78" s="33"/>
      <c r="Q78" s="33"/>
      <c r="R78" s="33"/>
      <c r="T78" s="33"/>
      <c r="U78" s="33"/>
      <c r="W78" s="33"/>
      <c r="X78" s="33"/>
      <c r="Z78" s="33"/>
      <c r="AA78" s="33"/>
      <c r="AC78" s="33"/>
      <c r="AD78" s="33"/>
    </row>
    <row r="79" spans="5:30" x14ac:dyDescent="0.35">
      <c r="E79" s="49"/>
      <c r="F79" s="52"/>
      <c r="G79" s="52"/>
      <c r="H79" s="33"/>
      <c r="I79" s="33"/>
      <c r="K79" s="33"/>
      <c r="L79" s="33"/>
      <c r="N79" s="33"/>
      <c r="O79" s="33"/>
      <c r="Q79" s="33"/>
      <c r="R79" s="33"/>
      <c r="T79" s="33"/>
      <c r="U79" s="33"/>
      <c r="W79" s="33"/>
      <c r="X79" s="33"/>
      <c r="Z79" s="33"/>
      <c r="AA79" s="33"/>
      <c r="AC79" s="33"/>
      <c r="AD79" s="33"/>
    </row>
    <row r="80" spans="5:30" x14ac:dyDescent="0.35">
      <c r="E80" s="49"/>
      <c r="F80" s="52"/>
      <c r="G80" s="52"/>
      <c r="H80" s="33"/>
      <c r="I80" s="33"/>
      <c r="K80" s="33"/>
      <c r="L80" s="33"/>
      <c r="N80" s="33"/>
      <c r="O80" s="33"/>
      <c r="Q80" s="33"/>
      <c r="R80" s="33"/>
      <c r="T80" s="33"/>
      <c r="U80" s="33"/>
      <c r="W80" s="33"/>
      <c r="X80" s="33"/>
      <c r="Z80" s="33"/>
      <c r="AA80" s="33"/>
      <c r="AC80" s="33"/>
      <c r="AD80" s="33"/>
    </row>
    <row r="81" spans="5:30" x14ac:dyDescent="0.35">
      <c r="E81" s="49"/>
      <c r="F81" s="52"/>
      <c r="G81" s="52"/>
      <c r="H81" s="33"/>
      <c r="I81" s="33"/>
      <c r="K81" s="33"/>
      <c r="L81" s="33"/>
      <c r="N81" s="33"/>
      <c r="O81" s="33"/>
      <c r="Q81" s="33"/>
      <c r="R81" s="33"/>
      <c r="T81" s="33"/>
      <c r="U81" s="33"/>
      <c r="W81" s="33"/>
      <c r="X81" s="33"/>
      <c r="Z81" s="33"/>
      <c r="AA81" s="33"/>
      <c r="AC81" s="33"/>
      <c r="AD81" s="33"/>
    </row>
    <row r="82" spans="5:30" x14ac:dyDescent="0.35">
      <c r="E82" s="49"/>
      <c r="F82" s="52"/>
      <c r="G82" s="52"/>
      <c r="H82" s="33"/>
      <c r="I82" s="33"/>
      <c r="K82" s="33"/>
      <c r="L82" s="33"/>
      <c r="N82" s="33"/>
      <c r="O82" s="33"/>
      <c r="Q82" s="33"/>
      <c r="R82" s="33"/>
      <c r="T82" s="33"/>
      <c r="U82" s="33"/>
      <c r="W82" s="33"/>
      <c r="X82" s="33"/>
      <c r="Z82" s="33"/>
      <c r="AA82" s="33"/>
      <c r="AC82" s="33"/>
      <c r="AD82" s="33"/>
    </row>
    <row r="83" spans="5:30" x14ac:dyDescent="0.35">
      <c r="E83" s="49"/>
      <c r="F83" s="52"/>
      <c r="G83" s="52"/>
      <c r="H83" s="33"/>
      <c r="I83" s="33"/>
      <c r="K83" s="33"/>
      <c r="L83" s="33"/>
      <c r="N83" s="33"/>
      <c r="O83" s="33"/>
      <c r="Q83" s="33"/>
      <c r="R83" s="33"/>
      <c r="T83" s="33"/>
      <c r="U83" s="33"/>
      <c r="W83" s="33"/>
      <c r="X83" s="33"/>
      <c r="Z83" s="33"/>
      <c r="AA83" s="33"/>
      <c r="AC83" s="33"/>
      <c r="AD83" s="33"/>
    </row>
    <row r="84" spans="5:30" x14ac:dyDescent="0.35">
      <c r="E84" s="49"/>
      <c r="F84" s="52"/>
      <c r="G84" s="52"/>
      <c r="H84" s="33"/>
      <c r="I84" s="33"/>
      <c r="K84" s="33"/>
      <c r="L84" s="33"/>
      <c r="N84" s="33"/>
      <c r="O84" s="33"/>
      <c r="Q84" s="33"/>
      <c r="R84" s="33"/>
      <c r="T84" s="33"/>
      <c r="U84" s="33"/>
      <c r="W84" s="33"/>
      <c r="X84" s="33"/>
      <c r="Z84" s="33"/>
      <c r="AA84" s="33"/>
      <c r="AC84" s="33"/>
      <c r="AD84" s="33"/>
    </row>
    <row r="85" spans="5:30" x14ac:dyDescent="0.35">
      <c r="E85" s="49"/>
      <c r="F85" s="52"/>
      <c r="G85" s="52"/>
      <c r="H85" s="33"/>
      <c r="I85" s="33"/>
      <c r="K85" s="33"/>
      <c r="L85" s="33"/>
      <c r="N85" s="33"/>
      <c r="O85" s="33"/>
      <c r="Q85" s="33"/>
      <c r="R85" s="33"/>
      <c r="T85" s="33"/>
      <c r="U85" s="33"/>
      <c r="W85" s="33"/>
      <c r="X85" s="33"/>
      <c r="Z85" s="33"/>
      <c r="AA85" s="33"/>
      <c r="AC85" s="33"/>
      <c r="AD85" s="33"/>
    </row>
    <row r="86" spans="5:30" x14ac:dyDescent="0.35">
      <c r="E86" s="49"/>
      <c r="F86" s="52"/>
      <c r="G86" s="52"/>
      <c r="H86" s="33"/>
      <c r="I86" s="33"/>
      <c r="K86" s="33"/>
      <c r="L86" s="33"/>
      <c r="N86" s="33"/>
      <c r="O86" s="33"/>
      <c r="Q86" s="33"/>
      <c r="R86" s="33"/>
      <c r="T86" s="33"/>
      <c r="U86" s="33"/>
      <c r="W86" s="33"/>
      <c r="X86" s="33"/>
      <c r="Z86" s="33"/>
      <c r="AA86" s="33"/>
      <c r="AC86" s="33"/>
      <c r="AD86" s="33"/>
    </row>
    <row r="87" spans="5:30" x14ac:dyDescent="0.35">
      <c r="E87" s="49"/>
      <c r="F87" s="52"/>
      <c r="G87" s="52"/>
      <c r="H87" s="33"/>
      <c r="I87" s="33"/>
      <c r="K87" s="33"/>
      <c r="L87" s="33"/>
      <c r="N87" s="33"/>
      <c r="O87" s="33"/>
      <c r="Q87" s="33"/>
      <c r="R87" s="33"/>
      <c r="T87" s="33"/>
      <c r="U87" s="33"/>
      <c r="W87" s="33"/>
      <c r="X87" s="33"/>
      <c r="Z87" s="33"/>
      <c r="AA87" s="33"/>
      <c r="AC87" s="33"/>
      <c r="AD87" s="33"/>
    </row>
    <row r="88" spans="5:30" x14ac:dyDescent="0.35">
      <c r="E88" s="49"/>
      <c r="F88" s="52"/>
      <c r="G88" s="52"/>
      <c r="H88" s="33"/>
      <c r="I88" s="33"/>
      <c r="K88" s="33"/>
      <c r="L88" s="33"/>
      <c r="N88" s="33"/>
      <c r="O88" s="33"/>
      <c r="Q88" s="33"/>
      <c r="R88" s="33"/>
      <c r="T88" s="33"/>
      <c r="U88" s="33"/>
      <c r="W88" s="33"/>
      <c r="X88" s="33"/>
      <c r="Z88" s="33"/>
      <c r="AA88" s="33"/>
      <c r="AC88" s="33"/>
      <c r="AD88" s="33"/>
    </row>
    <row r="89" spans="5:30" x14ac:dyDescent="0.35">
      <c r="E89" s="49"/>
      <c r="F89" s="52"/>
      <c r="G89" s="52"/>
      <c r="H89" s="33"/>
      <c r="I89" s="33"/>
      <c r="K89" s="33"/>
      <c r="L89" s="33"/>
      <c r="N89" s="33"/>
      <c r="O89" s="33"/>
      <c r="Q89" s="33"/>
      <c r="R89" s="33"/>
      <c r="T89" s="33"/>
      <c r="U89" s="33"/>
      <c r="W89" s="33"/>
      <c r="X89" s="33"/>
      <c r="Z89" s="33"/>
      <c r="AA89" s="33"/>
      <c r="AC89" s="33"/>
      <c r="AD89" s="33"/>
    </row>
    <row r="90" spans="5:30" x14ac:dyDescent="0.35">
      <c r="E90" s="49"/>
      <c r="F90" s="52"/>
      <c r="G90" s="52"/>
      <c r="H90" s="33"/>
      <c r="I90" s="33"/>
      <c r="K90" s="33"/>
      <c r="L90" s="33"/>
      <c r="N90" s="33"/>
      <c r="O90" s="33"/>
      <c r="Q90" s="33"/>
      <c r="R90" s="33"/>
      <c r="T90" s="33"/>
      <c r="U90" s="33"/>
      <c r="W90" s="33"/>
      <c r="X90" s="33"/>
      <c r="Z90" s="33"/>
      <c r="AA90" s="33"/>
      <c r="AC90" s="33"/>
      <c r="AD90" s="33"/>
    </row>
    <row r="91" spans="5:30" x14ac:dyDescent="0.35">
      <c r="E91" s="49"/>
      <c r="F91" s="52"/>
      <c r="G91" s="52"/>
      <c r="H91" s="33"/>
      <c r="I91" s="33"/>
      <c r="K91" s="33"/>
      <c r="L91" s="33"/>
      <c r="N91" s="33"/>
      <c r="O91" s="33"/>
      <c r="Q91" s="33"/>
      <c r="R91" s="33"/>
      <c r="T91" s="33"/>
      <c r="U91" s="33"/>
      <c r="W91" s="33"/>
      <c r="X91" s="33"/>
      <c r="Z91" s="33"/>
      <c r="AA91" s="33"/>
      <c r="AC91" s="33"/>
      <c r="AD91" s="33"/>
    </row>
    <row r="92" spans="5:30" x14ac:dyDescent="0.35">
      <c r="E92" s="49"/>
      <c r="F92" s="52"/>
      <c r="G92" s="52"/>
      <c r="H92" s="33"/>
      <c r="I92" s="33"/>
      <c r="K92" s="33"/>
      <c r="L92" s="33"/>
      <c r="N92" s="33"/>
      <c r="O92" s="33"/>
      <c r="Q92" s="33"/>
      <c r="R92" s="33"/>
      <c r="T92" s="33"/>
      <c r="U92" s="33"/>
      <c r="W92" s="33"/>
      <c r="X92" s="33"/>
      <c r="Z92" s="33"/>
      <c r="AA92" s="33"/>
      <c r="AC92" s="33"/>
      <c r="AD92" s="33"/>
    </row>
    <row r="93" spans="5:30" x14ac:dyDescent="0.35">
      <c r="E93" s="49"/>
      <c r="F93" s="52"/>
      <c r="G93" s="52"/>
      <c r="H93" s="33"/>
      <c r="I93" s="33"/>
      <c r="K93" s="33"/>
      <c r="L93" s="33"/>
      <c r="N93" s="33"/>
      <c r="O93" s="33"/>
      <c r="Q93" s="33"/>
      <c r="R93" s="33"/>
      <c r="T93" s="33"/>
      <c r="U93" s="33"/>
      <c r="W93" s="33"/>
      <c r="X93" s="33"/>
      <c r="Z93" s="33"/>
      <c r="AA93" s="33"/>
      <c r="AC93" s="33"/>
      <c r="AD93" s="33"/>
    </row>
    <row r="94" spans="5:30" x14ac:dyDescent="0.35">
      <c r="E94" s="49"/>
      <c r="F94" s="52"/>
      <c r="G94" s="52"/>
      <c r="H94" s="33"/>
      <c r="I94" s="33"/>
      <c r="K94" s="33"/>
      <c r="L94" s="33"/>
      <c r="N94" s="33"/>
      <c r="O94" s="33"/>
      <c r="Q94" s="33"/>
      <c r="R94" s="33"/>
      <c r="T94" s="33"/>
      <c r="U94" s="33"/>
      <c r="W94" s="33"/>
      <c r="X94" s="33"/>
      <c r="Z94" s="33"/>
      <c r="AA94" s="33"/>
      <c r="AC94" s="33"/>
      <c r="AD94" s="33"/>
    </row>
    <row r="95" spans="5:30" x14ac:dyDescent="0.35">
      <c r="E95" s="49"/>
      <c r="F95" s="52"/>
      <c r="G95" s="52"/>
      <c r="H95" s="33"/>
      <c r="I95" s="33"/>
      <c r="K95" s="33"/>
      <c r="L95" s="33"/>
      <c r="N95" s="33"/>
      <c r="O95" s="33"/>
      <c r="Q95" s="33"/>
      <c r="R95" s="33"/>
      <c r="T95" s="33"/>
      <c r="U95" s="33"/>
      <c r="W95" s="33"/>
      <c r="X95" s="33"/>
      <c r="Z95" s="33"/>
      <c r="AA95" s="33"/>
      <c r="AC95" s="33"/>
      <c r="AD95" s="33"/>
    </row>
    <row r="96" spans="5:30" x14ac:dyDescent="0.35">
      <c r="E96" s="49"/>
      <c r="F96" s="52"/>
      <c r="G96" s="52"/>
      <c r="H96" s="33"/>
      <c r="I96" s="33"/>
      <c r="K96" s="33"/>
      <c r="L96" s="33"/>
      <c r="N96" s="33"/>
      <c r="O96" s="33"/>
      <c r="Q96" s="33"/>
      <c r="R96" s="33"/>
      <c r="T96" s="33"/>
      <c r="U96" s="33"/>
      <c r="W96" s="33"/>
      <c r="X96" s="33"/>
      <c r="Z96" s="33"/>
      <c r="AA96" s="33"/>
      <c r="AC96" s="33"/>
      <c r="AD96" s="33"/>
    </row>
    <row r="97" spans="1:30" x14ac:dyDescent="0.35">
      <c r="E97" s="49"/>
      <c r="F97" s="52"/>
      <c r="G97" s="52"/>
      <c r="H97" s="33"/>
      <c r="I97" s="33"/>
      <c r="K97" s="33"/>
      <c r="L97" s="33"/>
      <c r="N97" s="33"/>
      <c r="O97" s="33"/>
      <c r="Q97" s="33"/>
      <c r="R97" s="33"/>
      <c r="T97" s="33"/>
      <c r="U97" s="33"/>
      <c r="W97" s="33"/>
      <c r="X97" s="33"/>
      <c r="Z97" s="33"/>
      <c r="AA97" s="33"/>
      <c r="AC97" s="33"/>
      <c r="AD97" s="33"/>
    </row>
    <row r="98" spans="1:30" x14ac:dyDescent="0.35">
      <c r="E98" s="49"/>
      <c r="F98" s="52"/>
      <c r="G98" s="52"/>
      <c r="H98" s="33"/>
      <c r="I98" s="33"/>
      <c r="K98" s="33"/>
      <c r="L98" s="33"/>
      <c r="N98" s="33"/>
      <c r="O98" s="33"/>
      <c r="Q98" s="33"/>
      <c r="R98" s="33"/>
      <c r="T98" s="33"/>
      <c r="U98" s="33"/>
      <c r="W98" s="33"/>
      <c r="X98" s="33"/>
      <c r="Z98" s="33"/>
      <c r="AA98" s="33"/>
      <c r="AC98" s="33"/>
      <c r="AD98" s="33"/>
    </row>
    <row r="99" spans="1:30" x14ac:dyDescent="0.35">
      <c r="E99" s="49"/>
      <c r="F99" s="52"/>
      <c r="G99" s="52"/>
      <c r="H99" s="33"/>
      <c r="I99" s="33"/>
      <c r="K99" s="33"/>
      <c r="L99" s="33"/>
      <c r="N99" s="33"/>
      <c r="O99" s="33"/>
      <c r="Q99" s="33"/>
      <c r="R99" s="33"/>
      <c r="T99" s="33"/>
      <c r="U99" s="33"/>
      <c r="W99" s="33"/>
      <c r="X99" s="33"/>
      <c r="Z99" s="33"/>
      <c r="AA99" s="33"/>
      <c r="AC99" s="33"/>
      <c r="AD99" s="33"/>
    </row>
    <row r="100" spans="1:30" x14ac:dyDescent="0.35">
      <c r="E100" s="49"/>
      <c r="F100" s="52"/>
      <c r="G100" s="52"/>
      <c r="H100" s="33"/>
      <c r="I100" s="33"/>
      <c r="K100" s="33"/>
      <c r="L100" s="33"/>
      <c r="N100" s="33"/>
      <c r="O100" s="33"/>
      <c r="Q100" s="33"/>
      <c r="R100" s="33"/>
      <c r="T100" s="33"/>
      <c r="U100" s="33"/>
      <c r="W100" s="33"/>
      <c r="X100" s="33"/>
      <c r="Z100" s="33"/>
      <c r="AA100" s="33"/>
      <c r="AC100" s="33"/>
      <c r="AD100" s="33"/>
    </row>
    <row r="101" spans="1:30" x14ac:dyDescent="0.35">
      <c r="E101" s="49"/>
      <c r="F101" s="52"/>
      <c r="G101" s="52"/>
      <c r="H101" s="33"/>
      <c r="I101" s="33"/>
      <c r="K101" s="33"/>
      <c r="L101" s="33"/>
      <c r="N101" s="33"/>
      <c r="O101" s="33"/>
      <c r="Q101" s="33"/>
      <c r="R101" s="33"/>
      <c r="T101" s="33"/>
      <c r="U101" s="33"/>
      <c r="W101" s="33"/>
      <c r="X101" s="33"/>
      <c r="Z101" s="33"/>
      <c r="AA101" s="33"/>
      <c r="AC101" s="33"/>
      <c r="AD101" s="33"/>
    </row>
    <row r="102" spans="1:30" x14ac:dyDescent="0.35">
      <c r="E102" s="49"/>
      <c r="F102" s="52"/>
      <c r="G102" s="52"/>
      <c r="H102" s="33"/>
      <c r="I102" s="33"/>
      <c r="K102" s="33"/>
      <c r="L102" s="33"/>
      <c r="N102" s="33"/>
      <c r="O102" s="33"/>
      <c r="Q102" s="33"/>
      <c r="R102" s="33"/>
      <c r="T102" s="33"/>
      <c r="U102" s="33"/>
      <c r="W102" s="33"/>
      <c r="X102" s="33"/>
      <c r="Z102" s="33"/>
      <c r="AA102" s="33"/>
      <c r="AC102" s="33"/>
      <c r="AD102" s="33"/>
    </row>
    <row r="103" spans="1:30" x14ac:dyDescent="0.35">
      <c r="E103" s="49"/>
      <c r="F103" s="52"/>
      <c r="G103" s="52"/>
      <c r="H103" s="33"/>
      <c r="I103" s="33"/>
      <c r="K103" s="33"/>
      <c r="L103" s="33"/>
      <c r="N103" s="33"/>
      <c r="O103" s="33"/>
      <c r="Q103" s="33"/>
      <c r="R103" s="33"/>
      <c r="T103" s="33"/>
      <c r="U103" s="33"/>
      <c r="W103" s="33"/>
      <c r="X103" s="33"/>
      <c r="Z103" s="33"/>
      <c r="AA103" s="33"/>
      <c r="AC103" s="33"/>
      <c r="AD103" s="33"/>
    </row>
    <row r="104" spans="1:30" x14ac:dyDescent="0.35">
      <c r="E104" s="49"/>
      <c r="F104" s="52"/>
      <c r="G104" s="52"/>
      <c r="H104" s="33"/>
      <c r="I104" s="33"/>
      <c r="K104" s="33"/>
      <c r="L104" s="33"/>
      <c r="N104" s="33"/>
      <c r="O104" s="33"/>
      <c r="Q104" s="33"/>
      <c r="R104" s="33"/>
      <c r="T104" s="33"/>
      <c r="U104" s="33"/>
      <c r="W104" s="33"/>
      <c r="X104" s="33"/>
      <c r="Z104" s="33"/>
      <c r="AA104" s="33"/>
      <c r="AC104" s="33"/>
      <c r="AD104" s="33"/>
    </row>
    <row r="105" spans="1:30" x14ac:dyDescent="0.35">
      <c r="E105" s="49"/>
      <c r="F105" s="52"/>
      <c r="G105" s="52"/>
      <c r="H105" s="33"/>
      <c r="I105" s="33"/>
      <c r="K105" s="33"/>
      <c r="L105" s="33"/>
      <c r="N105" s="33"/>
      <c r="O105" s="33"/>
      <c r="Q105" s="33"/>
      <c r="R105" s="33"/>
      <c r="T105" s="33"/>
      <c r="U105" s="33"/>
      <c r="W105" s="33"/>
      <c r="X105" s="33"/>
      <c r="Z105" s="33"/>
      <c r="AA105" s="33"/>
      <c r="AC105" s="33"/>
      <c r="AD105" s="33"/>
    </row>
    <row r="106" spans="1:30" x14ac:dyDescent="0.35">
      <c r="E106" s="49"/>
      <c r="F106" s="52"/>
      <c r="G106" s="52"/>
      <c r="H106" s="33"/>
      <c r="I106" s="33"/>
      <c r="K106" s="33"/>
      <c r="L106" s="33"/>
      <c r="N106" s="33"/>
      <c r="O106" s="33"/>
      <c r="Q106" s="33"/>
      <c r="R106" s="33"/>
      <c r="T106" s="33"/>
      <c r="U106" s="33"/>
      <c r="W106" s="33"/>
      <c r="X106" s="33"/>
      <c r="Z106" s="33"/>
      <c r="AA106" s="33"/>
      <c r="AC106" s="33"/>
      <c r="AD106" s="33"/>
    </row>
    <row r="107" spans="1:30" x14ac:dyDescent="0.35">
      <c r="E107" s="49"/>
      <c r="F107" s="52"/>
      <c r="G107" s="52"/>
      <c r="H107" s="33"/>
      <c r="I107" s="33"/>
      <c r="K107" s="33"/>
      <c r="L107" s="33"/>
      <c r="N107" s="33"/>
      <c r="O107" s="33"/>
      <c r="Q107" s="33"/>
      <c r="R107" s="33"/>
      <c r="T107" s="33"/>
      <c r="U107" s="33"/>
      <c r="W107" s="33"/>
      <c r="X107" s="33"/>
      <c r="Z107" s="33"/>
      <c r="AA107" s="33"/>
      <c r="AC107" s="33"/>
      <c r="AD107" s="33"/>
    </row>
    <row r="108" spans="1:30" x14ac:dyDescent="0.35">
      <c r="E108" s="49"/>
      <c r="F108" s="52"/>
      <c r="G108" s="52"/>
      <c r="H108" s="33"/>
      <c r="I108" s="33"/>
      <c r="K108" s="33"/>
      <c r="L108" s="33"/>
      <c r="N108" s="33"/>
      <c r="O108" s="33"/>
      <c r="Q108" s="33"/>
      <c r="R108" s="33"/>
      <c r="T108" s="33"/>
      <c r="U108" s="33"/>
      <c r="W108" s="33"/>
      <c r="X108" s="33"/>
      <c r="Z108" s="33"/>
      <c r="AA108" s="33"/>
      <c r="AC108" s="33"/>
      <c r="AD108" s="33"/>
    </row>
    <row r="109" spans="1:30" x14ac:dyDescent="0.35">
      <c r="E109" s="49"/>
      <c r="F109" s="52"/>
      <c r="G109" s="52"/>
      <c r="H109" s="33"/>
      <c r="I109" s="33"/>
      <c r="K109" s="33"/>
      <c r="L109" s="33"/>
      <c r="N109" s="33"/>
      <c r="O109" s="33"/>
      <c r="Q109" s="33"/>
      <c r="R109" s="33"/>
      <c r="T109" s="33"/>
      <c r="U109" s="33"/>
      <c r="W109" s="33"/>
      <c r="X109" s="33"/>
      <c r="Z109" s="33"/>
      <c r="AA109" s="33"/>
      <c r="AC109" s="33"/>
      <c r="AD109" s="33"/>
    </row>
    <row r="110" spans="1:30" x14ac:dyDescent="0.35">
      <c r="E110" s="49"/>
      <c r="F110" s="52"/>
      <c r="G110" s="52"/>
      <c r="H110" s="33"/>
      <c r="I110" s="33"/>
      <c r="K110" s="33"/>
      <c r="L110" s="33"/>
      <c r="N110" s="33"/>
      <c r="O110" s="33"/>
      <c r="Q110" s="33"/>
      <c r="R110" s="33"/>
      <c r="T110" s="33"/>
      <c r="U110" s="33"/>
      <c r="W110" s="33"/>
      <c r="X110" s="33"/>
      <c r="Z110" s="33"/>
      <c r="AA110" s="33"/>
      <c r="AC110" s="33"/>
      <c r="AD110" s="33"/>
    </row>
    <row r="111" spans="1:30" x14ac:dyDescent="0.35">
      <c r="A111" s="23"/>
      <c r="B111" s="23"/>
      <c r="C111" s="21"/>
      <c r="D111" s="21"/>
      <c r="E111" s="51"/>
      <c r="F111" s="52"/>
      <c r="G111" s="52"/>
      <c r="H111" s="33"/>
      <c r="I111" s="33"/>
      <c r="K111" s="33"/>
      <c r="L111" s="33"/>
      <c r="N111" s="33"/>
      <c r="O111" s="33"/>
      <c r="Q111" s="33"/>
      <c r="R111" s="33"/>
      <c r="T111" s="33"/>
      <c r="U111" s="33"/>
      <c r="W111" s="33"/>
      <c r="X111" s="33"/>
      <c r="Z111" s="33"/>
      <c r="AA111" s="33"/>
      <c r="AC111" s="33"/>
      <c r="AD111" s="33"/>
    </row>
    <row r="112" spans="1:30" x14ac:dyDescent="0.35">
      <c r="C112" s="52"/>
      <c r="D112" s="52"/>
      <c r="F112" s="52"/>
      <c r="G112" s="52"/>
      <c r="H112" s="33"/>
      <c r="I112" s="33"/>
      <c r="K112" s="33"/>
      <c r="L112" s="33"/>
      <c r="N112" s="33"/>
      <c r="O112" s="33"/>
      <c r="Q112" s="33"/>
      <c r="R112" s="33"/>
      <c r="T112" s="33"/>
      <c r="U112" s="33"/>
      <c r="W112" s="33"/>
      <c r="X112" s="33"/>
      <c r="Z112" s="33"/>
      <c r="AA112" s="33"/>
      <c r="AC112" s="33"/>
      <c r="AD112"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53988-E0BF-44A5-9650-25C81510F04D}">
  <dimension ref="A1:AD157"/>
  <sheetViews>
    <sheetView topLeftCell="A32" zoomScale="60" zoomScaleNormal="60" workbookViewId="0">
      <selection activeCell="A118" sqref="A118:XFD118"/>
    </sheetView>
  </sheetViews>
  <sheetFormatPr defaultColWidth="11.23046875" defaultRowHeight="15.5" x14ac:dyDescent="0.35"/>
  <cols>
    <col min="1" max="1" width="20.765625" style="29" customWidth="1"/>
    <col min="2" max="2" width="34.765625" style="29" customWidth="1"/>
    <col min="3" max="7" width="47.61328125" style="39" customWidth="1"/>
    <col min="8" max="8" width="11.23046875" style="29" customWidth="1"/>
    <col min="9" max="16384" width="11.23046875" style="29"/>
  </cols>
  <sheetData>
    <row r="1" spans="1:30" ht="20" x14ac:dyDescent="0.35">
      <c r="A1" s="27" t="s">
        <v>676</v>
      </c>
      <c r="B1" s="28"/>
      <c r="C1" s="38"/>
      <c r="D1" s="38"/>
      <c r="E1" s="38"/>
    </row>
    <row r="2" spans="1:30" ht="20" x14ac:dyDescent="0.35">
      <c r="A2" s="27" t="s">
        <v>670</v>
      </c>
      <c r="B2" s="28"/>
      <c r="C2" s="47"/>
      <c r="D2" s="47"/>
      <c r="E2" s="47"/>
    </row>
    <row r="3" spans="1:30" x14ac:dyDescent="0.35">
      <c r="A3" s="29" t="s">
        <v>33</v>
      </c>
    </row>
    <row r="4" spans="1:30" x14ac:dyDescent="0.35">
      <c r="A4" s="29" t="s">
        <v>689</v>
      </c>
    </row>
    <row r="5" spans="1:30" x14ac:dyDescent="0.35">
      <c r="A5" s="23" t="s">
        <v>339</v>
      </c>
      <c r="B5" s="23" t="s">
        <v>340</v>
      </c>
      <c r="C5" s="21" t="s">
        <v>671</v>
      </c>
      <c r="D5" s="22" t="s">
        <v>672</v>
      </c>
      <c r="E5" s="21" t="s">
        <v>673</v>
      </c>
      <c r="F5" s="22" t="s">
        <v>674</v>
      </c>
      <c r="G5" s="21" t="s">
        <v>675</v>
      </c>
    </row>
    <row r="6" spans="1:30" x14ac:dyDescent="0.35">
      <c r="A6" s="29" t="s">
        <v>341</v>
      </c>
      <c r="B6" s="29" t="s">
        <v>342</v>
      </c>
      <c r="C6" s="48">
        <v>987</v>
      </c>
      <c r="D6" s="48">
        <v>489</v>
      </c>
      <c r="E6" s="49">
        <f>uptake_in_those_aged_70_by_la1313[[#This Row],[Number of adults turning 71 vaccinated with dose 1]]/uptake_in_those_aged_70_by_la1313[[#This Row],[Number of adults turning 71 ]]*100</f>
        <v>49.544072948328264</v>
      </c>
      <c r="F6" s="48">
        <v>265</v>
      </c>
      <c r="G6" s="49">
        <f>uptake_in_those_aged_70_by_la1313[[#This Row],[Number of adults turning 71 vaccinated with dose 2]]/uptake_in_those_aged_70_by_la1313[[#This Row],[Number of adults turning 71 ]]*100</f>
        <v>26.849037487335359</v>
      </c>
      <c r="H6" s="33"/>
      <c r="I6" s="33"/>
      <c r="K6" s="33"/>
      <c r="L6" s="33"/>
      <c r="N6" s="33"/>
      <c r="O6" s="33"/>
      <c r="Q6" s="33"/>
      <c r="R6" s="33"/>
      <c r="T6" s="33"/>
      <c r="U6" s="33"/>
      <c r="W6" s="33"/>
      <c r="X6" s="33"/>
      <c r="Z6" s="33"/>
      <c r="AA6" s="33"/>
      <c r="AC6" s="33"/>
      <c r="AD6" s="33"/>
    </row>
    <row r="7" spans="1:30" x14ac:dyDescent="0.35">
      <c r="A7" s="29" t="s">
        <v>343</v>
      </c>
      <c r="B7" s="29" t="s">
        <v>344</v>
      </c>
      <c r="C7" s="48">
        <v>1441</v>
      </c>
      <c r="D7" s="48">
        <v>619</v>
      </c>
      <c r="E7" s="49">
        <f>uptake_in_those_aged_70_by_la1313[[#This Row],[Number of adults turning 71 vaccinated with dose 1]]/uptake_in_those_aged_70_by_la1313[[#This Row],[Number of adults turning 71 ]]*100</f>
        <v>42.956280360860518</v>
      </c>
      <c r="F7" s="48">
        <v>294</v>
      </c>
      <c r="G7" s="49">
        <f>uptake_in_those_aged_70_by_la1313[[#This Row],[Number of adults turning 71 vaccinated with dose 2]]/uptake_in_those_aged_70_by_la1313[[#This Row],[Number of adults turning 71 ]]*100</f>
        <v>20.402498265093687</v>
      </c>
      <c r="H7" s="33"/>
      <c r="I7" s="33"/>
      <c r="K7" s="33"/>
      <c r="L7" s="33"/>
      <c r="N7" s="33"/>
      <c r="O7" s="33"/>
      <c r="Q7" s="33"/>
      <c r="R7" s="33"/>
      <c r="T7" s="33"/>
      <c r="U7" s="33"/>
      <c r="W7" s="33"/>
      <c r="X7" s="33"/>
      <c r="Z7" s="33"/>
      <c r="AA7" s="33"/>
      <c r="AC7" s="33"/>
      <c r="AD7" s="33"/>
    </row>
    <row r="8" spans="1:30" x14ac:dyDescent="0.35">
      <c r="A8" s="29" t="s">
        <v>345</v>
      </c>
      <c r="B8" s="29" t="s">
        <v>346</v>
      </c>
      <c r="C8" s="48">
        <v>1558</v>
      </c>
      <c r="D8" s="48">
        <v>762</v>
      </c>
      <c r="E8" s="49">
        <f>uptake_in_those_aged_70_by_la1313[[#This Row],[Number of adults turning 71 vaccinated with dose 1]]/uptake_in_those_aged_70_by_la1313[[#This Row],[Number of adults turning 71 ]]*100</f>
        <v>48.90885750962773</v>
      </c>
      <c r="F8" s="48">
        <v>447</v>
      </c>
      <c r="G8" s="49">
        <f>uptake_in_those_aged_70_by_la1313[[#This Row],[Number of adults turning 71 vaccinated with dose 2]]/uptake_in_those_aged_70_by_la1313[[#This Row],[Number of adults turning 71 ]]*100</f>
        <v>28.690629011553277</v>
      </c>
      <c r="H8" s="33"/>
      <c r="I8" s="33"/>
      <c r="K8" s="33"/>
      <c r="L8" s="33"/>
      <c r="N8" s="33"/>
      <c r="O8" s="33"/>
      <c r="Q8" s="33"/>
      <c r="R8" s="33"/>
      <c r="T8" s="33"/>
      <c r="U8" s="33"/>
      <c r="W8" s="33"/>
      <c r="X8" s="33"/>
      <c r="Z8" s="33"/>
      <c r="AA8" s="33"/>
      <c r="AC8" s="33"/>
      <c r="AD8" s="33"/>
    </row>
    <row r="9" spans="1:30" x14ac:dyDescent="0.35">
      <c r="A9" s="29" t="s">
        <v>347</v>
      </c>
      <c r="B9" s="29" t="s">
        <v>348</v>
      </c>
      <c r="C9" s="48">
        <v>2122</v>
      </c>
      <c r="D9" s="48">
        <v>1177</v>
      </c>
      <c r="E9" s="49">
        <f>uptake_in_those_aged_70_by_la1313[[#This Row],[Number of adults turning 71 vaccinated with dose 1]]/uptake_in_those_aged_70_by_la1313[[#This Row],[Number of adults turning 71 ]]*100</f>
        <v>55.466540999057493</v>
      </c>
      <c r="F9" s="48">
        <v>684</v>
      </c>
      <c r="G9" s="49">
        <f>uptake_in_those_aged_70_by_la1313[[#This Row],[Number of adults turning 71 vaccinated with dose 2]]/uptake_in_those_aged_70_by_la1313[[#This Row],[Number of adults turning 71 ]]*100</f>
        <v>32.23374175306315</v>
      </c>
      <c r="H9" s="33"/>
      <c r="I9" s="33"/>
      <c r="K9" s="33"/>
      <c r="L9" s="33"/>
      <c r="N9" s="33"/>
      <c r="O9" s="33"/>
      <c r="Q9" s="33"/>
      <c r="R9" s="33"/>
      <c r="T9" s="33"/>
      <c r="U9" s="33"/>
      <c r="W9" s="33"/>
      <c r="X9" s="33"/>
      <c r="Z9" s="33"/>
      <c r="AA9" s="33"/>
      <c r="AC9" s="33"/>
      <c r="AD9" s="33"/>
    </row>
    <row r="10" spans="1:30" x14ac:dyDescent="0.35">
      <c r="A10" s="29" t="s">
        <v>349</v>
      </c>
      <c r="B10" s="29" t="s">
        <v>350</v>
      </c>
      <c r="C10" s="48">
        <v>1105</v>
      </c>
      <c r="D10" s="48">
        <v>642</v>
      </c>
      <c r="E10" s="49">
        <f>uptake_in_those_aged_70_by_la1313[[#This Row],[Number of adults turning 71 vaccinated with dose 1]]/uptake_in_those_aged_70_by_la1313[[#This Row],[Number of adults turning 71 ]]*100</f>
        <v>58.099547511312224</v>
      </c>
      <c r="F10" s="48">
        <v>311</v>
      </c>
      <c r="G10" s="49">
        <f>uptake_in_those_aged_70_by_la1313[[#This Row],[Number of adults turning 71 vaccinated with dose 2]]/uptake_in_those_aged_70_by_la1313[[#This Row],[Number of adults turning 71 ]]*100</f>
        <v>28.144796380090497</v>
      </c>
      <c r="H10" s="33"/>
      <c r="I10" s="33"/>
      <c r="K10" s="33"/>
      <c r="L10" s="33"/>
      <c r="N10" s="33"/>
      <c r="O10" s="33"/>
      <c r="Q10" s="33"/>
      <c r="R10" s="33"/>
      <c r="T10" s="33"/>
      <c r="U10" s="33"/>
      <c r="W10" s="33"/>
      <c r="X10" s="33"/>
      <c r="Z10" s="33"/>
      <c r="AA10" s="33"/>
      <c r="AC10" s="33"/>
      <c r="AD10" s="33"/>
    </row>
    <row r="11" spans="1:30" x14ac:dyDescent="0.35">
      <c r="A11" s="29" t="s">
        <v>351</v>
      </c>
      <c r="B11" s="29" t="s">
        <v>352</v>
      </c>
      <c r="C11" s="48">
        <v>1343</v>
      </c>
      <c r="D11" s="48">
        <v>591</v>
      </c>
      <c r="E11" s="49">
        <f>uptake_in_those_aged_70_by_la1313[[#This Row],[Number of adults turning 71 vaccinated with dose 1]]/uptake_in_those_aged_70_by_la1313[[#This Row],[Number of adults turning 71 ]]*100</f>
        <v>44.005956813104987</v>
      </c>
      <c r="F11" s="48">
        <v>308</v>
      </c>
      <c r="G11" s="49">
        <f>uptake_in_those_aged_70_by_la1313[[#This Row],[Number of adults turning 71 vaccinated with dose 2]]/uptake_in_those_aged_70_by_la1313[[#This Row],[Number of adults turning 71 ]]*100</f>
        <v>22.933730454206998</v>
      </c>
      <c r="H11" s="33"/>
      <c r="I11" s="33"/>
      <c r="K11" s="33"/>
      <c r="L11" s="33"/>
      <c r="N11" s="33"/>
      <c r="O11" s="33"/>
      <c r="Q11" s="33"/>
      <c r="R11" s="33"/>
      <c r="T11" s="33"/>
      <c r="U11" s="33"/>
      <c r="W11" s="33"/>
      <c r="X11" s="33"/>
      <c r="Z11" s="33"/>
      <c r="AA11" s="33"/>
      <c r="AC11" s="33"/>
      <c r="AD11" s="33"/>
    </row>
    <row r="12" spans="1:30" x14ac:dyDescent="0.35">
      <c r="A12" s="29" t="s">
        <v>353</v>
      </c>
      <c r="B12" s="29" t="s">
        <v>354</v>
      </c>
      <c r="C12" s="48">
        <v>2116</v>
      </c>
      <c r="D12" s="48">
        <v>933</v>
      </c>
      <c r="E12" s="49">
        <f>uptake_in_those_aged_70_by_la1313[[#This Row],[Number of adults turning 71 vaccinated with dose 1]]/uptake_in_those_aged_70_by_la1313[[#This Row],[Number of adults turning 71 ]]*100</f>
        <v>44.092627599243855</v>
      </c>
      <c r="F12" s="48">
        <v>468</v>
      </c>
      <c r="G12" s="49">
        <f>uptake_in_those_aged_70_by_la1313[[#This Row],[Number of adults turning 71 vaccinated with dose 2]]/uptake_in_those_aged_70_by_la1313[[#This Row],[Number of adults turning 71 ]]*100</f>
        <v>22.117202268431001</v>
      </c>
      <c r="H12" s="33"/>
      <c r="I12" s="33"/>
      <c r="K12" s="33"/>
      <c r="L12" s="33"/>
      <c r="N12" s="33"/>
      <c r="O12" s="33"/>
      <c r="Q12" s="33"/>
      <c r="R12" s="33"/>
      <c r="T12" s="33"/>
      <c r="U12" s="33"/>
      <c r="W12" s="33"/>
      <c r="X12" s="33"/>
      <c r="Z12" s="33"/>
      <c r="AA12" s="33"/>
      <c r="AC12" s="33"/>
      <c r="AD12" s="33"/>
    </row>
    <row r="13" spans="1:30" x14ac:dyDescent="0.35">
      <c r="A13" s="29" t="s">
        <v>355</v>
      </c>
      <c r="B13" s="29" t="s">
        <v>356</v>
      </c>
      <c r="C13" s="48">
        <v>1369</v>
      </c>
      <c r="D13" s="48">
        <v>504</v>
      </c>
      <c r="E13" s="49">
        <f>uptake_in_those_aged_70_by_la1313[[#This Row],[Number of adults turning 71 vaccinated with dose 1]]/uptake_in_those_aged_70_by_la1313[[#This Row],[Number of adults turning 71 ]]*100</f>
        <v>36.815193571950324</v>
      </c>
      <c r="F13" s="48">
        <v>238</v>
      </c>
      <c r="G13" s="49">
        <f>uptake_in_those_aged_70_by_la1313[[#This Row],[Number of adults turning 71 vaccinated with dose 2]]/uptake_in_those_aged_70_by_la1313[[#This Row],[Number of adults turning 71 ]]*100</f>
        <v>17.384952520087655</v>
      </c>
      <c r="H13" s="33"/>
      <c r="I13" s="33"/>
      <c r="K13" s="33"/>
      <c r="L13" s="33"/>
      <c r="N13" s="33"/>
      <c r="O13" s="33"/>
      <c r="Q13" s="33"/>
      <c r="R13" s="33"/>
      <c r="T13" s="33"/>
      <c r="U13" s="33"/>
      <c r="W13" s="33"/>
      <c r="X13" s="33"/>
      <c r="Z13" s="33"/>
      <c r="AA13" s="33"/>
      <c r="AC13" s="33"/>
      <c r="AD13" s="33"/>
    </row>
    <row r="14" spans="1:30" x14ac:dyDescent="0.35">
      <c r="A14" s="29" t="s">
        <v>357</v>
      </c>
      <c r="B14" s="29" t="s">
        <v>358</v>
      </c>
      <c r="C14" s="48">
        <v>1775</v>
      </c>
      <c r="D14" s="48">
        <v>787</v>
      </c>
      <c r="E14" s="49">
        <f>uptake_in_those_aged_70_by_la1313[[#This Row],[Number of adults turning 71 vaccinated with dose 1]]/uptake_in_those_aged_70_by_la1313[[#This Row],[Number of adults turning 71 ]]*100</f>
        <v>44.338028169014081</v>
      </c>
      <c r="F14" s="48">
        <v>445</v>
      </c>
      <c r="G14" s="49">
        <f>uptake_in_those_aged_70_by_la1313[[#This Row],[Number of adults turning 71 vaccinated with dose 2]]/uptake_in_those_aged_70_by_la1313[[#This Row],[Number of adults turning 71 ]]*100</f>
        <v>25.070422535211268</v>
      </c>
      <c r="H14" s="33"/>
      <c r="I14" s="33"/>
      <c r="K14" s="33"/>
      <c r="L14" s="33"/>
      <c r="N14" s="33"/>
      <c r="O14" s="33"/>
      <c r="Q14" s="33"/>
      <c r="R14" s="33"/>
      <c r="T14" s="33"/>
      <c r="U14" s="33"/>
      <c r="W14" s="33"/>
      <c r="X14" s="33"/>
      <c r="Z14" s="33"/>
      <c r="AA14" s="33"/>
      <c r="AC14" s="33"/>
      <c r="AD14" s="33"/>
    </row>
    <row r="15" spans="1:30" x14ac:dyDescent="0.35">
      <c r="A15" s="29" t="s">
        <v>359</v>
      </c>
      <c r="B15" s="29" t="s">
        <v>360</v>
      </c>
      <c r="C15" s="48">
        <v>2570</v>
      </c>
      <c r="D15" s="48">
        <v>1123</v>
      </c>
      <c r="E15" s="49">
        <f>uptake_in_those_aged_70_by_la1313[[#This Row],[Number of adults turning 71 vaccinated with dose 1]]/uptake_in_those_aged_70_by_la1313[[#This Row],[Number of adults turning 71 ]]*100</f>
        <v>43.696498054474709</v>
      </c>
      <c r="F15" s="48">
        <v>539</v>
      </c>
      <c r="G15" s="49">
        <f>uptake_in_those_aged_70_by_la1313[[#This Row],[Number of adults turning 71 vaccinated with dose 2]]/uptake_in_those_aged_70_by_la1313[[#This Row],[Number of adults turning 71 ]]*100</f>
        <v>20.972762645914397</v>
      </c>
      <c r="H15" s="33"/>
      <c r="I15" s="33"/>
      <c r="K15" s="33"/>
      <c r="L15" s="33"/>
      <c r="N15" s="33"/>
      <c r="O15" s="33"/>
      <c r="Q15" s="33"/>
      <c r="R15" s="33"/>
      <c r="T15" s="33"/>
      <c r="U15" s="33"/>
      <c r="W15" s="33"/>
      <c r="X15" s="33"/>
      <c r="Z15" s="33"/>
      <c r="AA15" s="33"/>
      <c r="AC15" s="33"/>
      <c r="AD15" s="33"/>
    </row>
    <row r="16" spans="1:30" x14ac:dyDescent="0.35">
      <c r="A16" s="29" t="s">
        <v>361</v>
      </c>
      <c r="B16" s="29" t="s">
        <v>362</v>
      </c>
      <c r="C16" s="48">
        <v>4357</v>
      </c>
      <c r="D16" s="48">
        <v>2364</v>
      </c>
      <c r="E16" s="49">
        <f>uptake_in_those_aged_70_by_la1313[[#This Row],[Number of adults turning 71 vaccinated with dose 1]]/uptake_in_those_aged_70_by_la1313[[#This Row],[Number of adults turning 71 ]]*100</f>
        <v>54.257516639889836</v>
      </c>
      <c r="F16" s="48">
        <v>1404</v>
      </c>
      <c r="G16" s="49">
        <f>uptake_in_those_aged_70_by_la1313[[#This Row],[Number of adults turning 71 vaccinated with dose 2]]/uptake_in_those_aged_70_by_la1313[[#This Row],[Number of adults turning 71 ]]*100</f>
        <v>32.2240073445031</v>
      </c>
      <c r="H16" s="33"/>
      <c r="I16" s="33"/>
      <c r="K16" s="33"/>
      <c r="L16" s="33"/>
      <c r="N16" s="33"/>
      <c r="O16" s="33"/>
      <c r="Q16" s="33"/>
      <c r="R16" s="33"/>
      <c r="T16" s="33"/>
      <c r="U16" s="33"/>
      <c r="W16" s="33"/>
      <c r="X16" s="33"/>
      <c r="Z16" s="33"/>
      <c r="AA16" s="33"/>
      <c r="AC16" s="33"/>
      <c r="AD16" s="33"/>
    </row>
    <row r="17" spans="1:30" x14ac:dyDescent="0.35">
      <c r="A17" s="29" t="s">
        <v>363</v>
      </c>
      <c r="B17" s="29" t="s">
        <v>364</v>
      </c>
      <c r="C17" s="48">
        <v>1817</v>
      </c>
      <c r="D17" s="48">
        <v>697</v>
      </c>
      <c r="E17" s="49">
        <f>uptake_in_those_aged_70_by_la1313[[#This Row],[Number of adults turning 71 vaccinated with dose 1]]/uptake_in_those_aged_70_by_la1313[[#This Row],[Number of adults turning 71 ]]*100</f>
        <v>38.359933957072094</v>
      </c>
      <c r="F17" s="48">
        <v>330</v>
      </c>
      <c r="G17" s="49">
        <f>uptake_in_those_aged_70_by_la1313[[#This Row],[Number of adults turning 71 vaccinated with dose 2]]/uptake_in_those_aged_70_by_la1313[[#This Row],[Number of adults turning 71 ]]*100</f>
        <v>18.161805173362687</v>
      </c>
      <c r="H17" s="33"/>
      <c r="I17" s="33"/>
      <c r="K17" s="33"/>
      <c r="L17" s="33"/>
      <c r="N17" s="33"/>
      <c r="O17" s="33"/>
      <c r="Q17" s="33"/>
      <c r="R17" s="33"/>
      <c r="T17" s="33"/>
      <c r="U17" s="33"/>
      <c r="W17" s="33"/>
      <c r="X17" s="33"/>
      <c r="Z17" s="33"/>
      <c r="AA17" s="33"/>
      <c r="AC17" s="33"/>
      <c r="AD17" s="33"/>
    </row>
    <row r="18" spans="1:30" x14ac:dyDescent="0.35">
      <c r="A18" s="29" t="s">
        <v>365</v>
      </c>
      <c r="B18" s="29" t="s">
        <v>366</v>
      </c>
      <c r="C18" s="48">
        <v>1961</v>
      </c>
      <c r="D18" s="48">
        <v>919</v>
      </c>
      <c r="E18" s="49">
        <f>uptake_in_those_aged_70_by_la1313[[#This Row],[Number of adults turning 71 vaccinated with dose 1]]/uptake_in_those_aged_70_by_la1313[[#This Row],[Number of adults turning 71 ]]*100</f>
        <v>46.86384497705253</v>
      </c>
      <c r="F18" s="48">
        <v>440</v>
      </c>
      <c r="G18" s="49">
        <f>uptake_in_those_aged_70_by_la1313[[#This Row],[Number of adults turning 71 vaccinated with dose 2]]/uptake_in_those_aged_70_by_la1313[[#This Row],[Number of adults turning 71 ]]*100</f>
        <v>22.437531871494134</v>
      </c>
      <c r="H18" s="33"/>
      <c r="I18" s="33"/>
      <c r="K18" s="33"/>
      <c r="L18" s="33"/>
      <c r="N18" s="33"/>
      <c r="O18" s="33"/>
      <c r="Q18" s="33"/>
      <c r="R18" s="33"/>
      <c r="T18" s="33"/>
      <c r="U18" s="33"/>
      <c r="W18" s="33"/>
      <c r="X18" s="33"/>
      <c r="Z18" s="33"/>
      <c r="AA18" s="33"/>
      <c r="AC18" s="33"/>
      <c r="AD18" s="33"/>
    </row>
    <row r="19" spans="1:30" x14ac:dyDescent="0.35">
      <c r="A19" s="29" t="s">
        <v>367</v>
      </c>
      <c r="B19" s="29" t="s">
        <v>368</v>
      </c>
      <c r="C19" s="48">
        <v>2058</v>
      </c>
      <c r="D19" s="48">
        <v>1062</v>
      </c>
      <c r="E19" s="49">
        <f>uptake_in_those_aged_70_by_la1313[[#This Row],[Number of adults turning 71 vaccinated with dose 1]]/uptake_in_those_aged_70_by_la1313[[#This Row],[Number of adults turning 71 ]]*100</f>
        <v>51.603498542274053</v>
      </c>
      <c r="F19" s="48">
        <v>550</v>
      </c>
      <c r="G19" s="49">
        <f>uptake_in_those_aged_70_by_la1313[[#This Row],[Number of adults turning 71 vaccinated with dose 2]]/uptake_in_those_aged_70_by_la1313[[#This Row],[Number of adults turning 71 ]]*100</f>
        <v>26.724975704567544</v>
      </c>
      <c r="H19" s="33"/>
      <c r="I19" s="33"/>
      <c r="K19" s="33"/>
      <c r="L19" s="33"/>
      <c r="N19" s="33"/>
      <c r="O19" s="33"/>
      <c r="Q19" s="33"/>
      <c r="R19" s="33"/>
      <c r="T19" s="33"/>
      <c r="U19" s="33"/>
      <c r="W19" s="33"/>
      <c r="X19" s="33"/>
      <c r="Z19" s="33"/>
      <c r="AA19" s="33"/>
      <c r="AC19" s="33"/>
      <c r="AD19" s="33"/>
    </row>
    <row r="20" spans="1:30" x14ac:dyDescent="0.35">
      <c r="A20" s="29" t="s">
        <v>369</v>
      </c>
      <c r="B20" s="29" t="s">
        <v>370</v>
      </c>
      <c r="C20" s="48">
        <v>2346</v>
      </c>
      <c r="D20" s="48">
        <v>1098</v>
      </c>
      <c r="E20" s="49">
        <f>uptake_in_those_aged_70_by_la1313[[#This Row],[Number of adults turning 71 vaccinated with dose 1]]/uptake_in_those_aged_70_by_la1313[[#This Row],[Number of adults turning 71 ]]*100</f>
        <v>46.803069053708441</v>
      </c>
      <c r="F20" s="48">
        <v>520</v>
      </c>
      <c r="G20" s="49">
        <f>uptake_in_those_aged_70_by_la1313[[#This Row],[Number of adults turning 71 vaccinated with dose 2]]/uptake_in_those_aged_70_by_la1313[[#This Row],[Number of adults turning 71 ]]*100</f>
        <v>22.165387894288148</v>
      </c>
      <c r="H20" s="33"/>
      <c r="I20" s="33"/>
      <c r="K20" s="33"/>
      <c r="L20" s="33"/>
      <c r="N20" s="33"/>
      <c r="O20" s="33"/>
      <c r="Q20" s="33"/>
      <c r="R20" s="33"/>
      <c r="T20" s="33"/>
      <c r="U20" s="33"/>
      <c r="W20" s="33"/>
      <c r="X20" s="33"/>
      <c r="Z20" s="33"/>
      <c r="AA20" s="33"/>
      <c r="AC20" s="33"/>
      <c r="AD20" s="33"/>
    </row>
    <row r="21" spans="1:30" x14ac:dyDescent="0.35">
      <c r="A21" s="29" t="s">
        <v>371</v>
      </c>
      <c r="B21" s="29" t="s">
        <v>372</v>
      </c>
      <c r="C21" s="48">
        <v>2848</v>
      </c>
      <c r="D21" s="48">
        <v>1001</v>
      </c>
      <c r="E21" s="49">
        <f>uptake_in_those_aged_70_by_la1313[[#This Row],[Number of adults turning 71 vaccinated with dose 1]]/uptake_in_those_aged_70_by_la1313[[#This Row],[Number of adults turning 71 ]]*100</f>
        <v>35.147471910112358</v>
      </c>
      <c r="F21" s="48">
        <v>394</v>
      </c>
      <c r="G21" s="49">
        <f>uptake_in_those_aged_70_by_la1313[[#This Row],[Number of adults turning 71 vaccinated with dose 2]]/uptake_in_those_aged_70_by_la1313[[#This Row],[Number of adults turning 71 ]]*100</f>
        <v>13.834269662921347</v>
      </c>
      <c r="H21" s="33"/>
      <c r="I21" s="33"/>
      <c r="K21" s="33"/>
      <c r="L21" s="33"/>
      <c r="N21" s="33"/>
      <c r="O21" s="33"/>
      <c r="Q21" s="33"/>
      <c r="R21" s="33"/>
      <c r="T21" s="33"/>
      <c r="U21" s="33"/>
      <c r="W21" s="33"/>
      <c r="X21" s="33"/>
      <c r="Z21" s="33"/>
      <c r="AA21" s="33"/>
      <c r="AC21" s="33"/>
      <c r="AD21" s="33"/>
    </row>
    <row r="22" spans="1:30" x14ac:dyDescent="0.35">
      <c r="A22" s="29" t="s">
        <v>373</v>
      </c>
      <c r="B22" s="29" t="s">
        <v>374</v>
      </c>
      <c r="C22" s="48">
        <v>548</v>
      </c>
      <c r="D22" s="48">
        <v>290</v>
      </c>
      <c r="E22" s="49">
        <f>uptake_in_those_aged_70_by_la1313[[#This Row],[Number of adults turning 71 vaccinated with dose 1]]/uptake_in_those_aged_70_by_la1313[[#This Row],[Number of adults turning 71 ]]*100</f>
        <v>52.919708029197075</v>
      </c>
      <c r="F22" s="48">
        <v>185</v>
      </c>
      <c r="G22" s="49">
        <f>uptake_in_those_aged_70_by_la1313[[#This Row],[Number of adults turning 71 vaccinated with dose 2]]/uptake_in_those_aged_70_by_la1313[[#This Row],[Number of adults turning 71 ]]*100</f>
        <v>33.759124087591239</v>
      </c>
      <c r="H22" s="33"/>
      <c r="I22" s="33"/>
      <c r="K22" s="33"/>
      <c r="L22" s="33"/>
      <c r="N22" s="33"/>
      <c r="O22" s="33"/>
      <c r="Q22" s="33"/>
      <c r="R22" s="33"/>
      <c r="T22" s="33"/>
      <c r="U22" s="33"/>
      <c r="W22" s="33"/>
      <c r="X22" s="33"/>
      <c r="Z22" s="33"/>
      <c r="AA22" s="33"/>
      <c r="AC22" s="33"/>
      <c r="AD22" s="33"/>
    </row>
    <row r="23" spans="1:30" x14ac:dyDescent="0.35">
      <c r="A23" s="29" t="s">
        <v>375</v>
      </c>
      <c r="B23" s="29" t="s">
        <v>376</v>
      </c>
      <c r="C23" s="48">
        <v>2273</v>
      </c>
      <c r="D23" s="48">
        <v>1059</v>
      </c>
      <c r="E23" s="49">
        <f>uptake_in_those_aged_70_by_la1313[[#This Row],[Number of adults turning 71 vaccinated with dose 1]]/uptake_in_those_aged_70_by_la1313[[#This Row],[Number of adults turning 71 ]]*100</f>
        <v>46.590409150901891</v>
      </c>
      <c r="F23" s="48">
        <v>559</v>
      </c>
      <c r="G23" s="49">
        <f>uptake_in_those_aged_70_by_la1313[[#This Row],[Number of adults turning 71 vaccinated with dose 2]]/uptake_in_those_aged_70_by_la1313[[#This Row],[Number of adults turning 71 ]]*100</f>
        <v>24.593048834139903</v>
      </c>
      <c r="H23" s="33"/>
      <c r="I23" s="33"/>
      <c r="K23" s="33"/>
      <c r="L23" s="33"/>
      <c r="N23" s="33"/>
      <c r="O23" s="33"/>
      <c r="Q23" s="33"/>
      <c r="R23" s="33"/>
      <c r="T23" s="33"/>
      <c r="U23" s="33"/>
      <c r="W23" s="33"/>
      <c r="X23" s="33"/>
      <c r="Z23" s="33"/>
      <c r="AA23" s="33"/>
      <c r="AC23" s="33"/>
      <c r="AD23" s="33"/>
    </row>
    <row r="24" spans="1:30" x14ac:dyDescent="0.35">
      <c r="A24" s="29" t="s">
        <v>377</v>
      </c>
      <c r="B24" s="29" t="s">
        <v>378</v>
      </c>
      <c r="C24" s="48">
        <v>2435</v>
      </c>
      <c r="D24" s="48">
        <v>1292</v>
      </c>
      <c r="E24" s="49">
        <f>uptake_in_those_aged_70_by_la1313[[#This Row],[Number of adults turning 71 vaccinated with dose 1]]/uptake_in_those_aged_70_by_la1313[[#This Row],[Number of adults turning 71 ]]*100</f>
        <v>53.059548254620125</v>
      </c>
      <c r="F24" s="48">
        <v>872</v>
      </c>
      <c r="G24" s="49">
        <f>uptake_in_those_aged_70_by_la1313[[#This Row],[Number of adults turning 71 vaccinated with dose 2]]/uptake_in_those_aged_70_by_la1313[[#This Row],[Number of adults turning 71 ]]*100</f>
        <v>35.811088295687888</v>
      </c>
      <c r="H24" s="33"/>
      <c r="I24" s="33"/>
      <c r="K24" s="33"/>
      <c r="L24" s="33"/>
      <c r="N24" s="33"/>
      <c r="O24" s="33"/>
      <c r="Q24" s="33"/>
      <c r="R24" s="33"/>
      <c r="T24" s="33"/>
      <c r="U24" s="33"/>
      <c r="W24" s="33"/>
      <c r="X24" s="33"/>
      <c r="Z24" s="33"/>
      <c r="AA24" s="33"/>
      <c r="AC24" s="33"/>
      <c r="AD24" s="33"/>
    </row>
    <row r="25" spans="1:30" x14ac:dyDescent="0.35">
      <c r="A25" s="29" t="s">
        <v>379</v>
      </c>
      <c r="B25" s="29" t="s">
        <v>380</v>
      </c>
      <c r="C25" s="48">
        <v>1851</v>
      </c>
      <c r="D25" s="48">
        <v>783</v>
      </c>
      <c r="E25" s="49">
        <f>uptake_in_those_aged_70_by_la1313[[#This Row],[Number of adults turning 71 vaccinated with dose 1]]/uptake_in_those_aged_70_by_la1313[[#This Row],[Number of adults turning 71 ]]*100</f>
        <v>42.301458670988659</v>
      </c>
      <c r="F25" s="48">
        <v>501</v>
      </c>
      <c r="G25" s="49">
        <f>uptake_in_those_aged_70_by_la1313[[#This Row],[Number of adults turning 71 vaccinated with dose 2]]/uptake_in_those_aged_70_by_la1313[[#This Row],[Number of adults turning 71 ]]*100</f>
        <v>27.06645056726094</v>
      </c>
      <c r="H25" s="33"/>
      <c r="I25" s="33"/>
      <c r="K25" s="33"/>
      <c r="L25" s="33"/>
      <c r="N25" s="33"/>
      <c r="O25" s="33"/>
      <c r="Q25" s="33"/>
      <c r="R25" s="33"/>
      <c r="T25" s="33"/>
      <c r="U25" s="33"/>
      <c r="W25" s="33"/>
      <c r="X25" s="33"/>
      <c r="Z25" s="33"/>
      <c r="AA25" s="33"/>
      <c r="AC25" s="33"/>
      <c r="AD25" s="33"/>
    </row>
    <row r="26" spans="1:30" x14ac:dyDescent="0.35">
      <c r="A26" s="29" t="s">
        <v>381</v>
      </c>
      <c r="B26" s="29" t="s">
        <v>382</v>
      </c>
      <c r="C26" s="48">
        <v>2537</v>
      </c>
      <c r="D26" s="48">
        <v>1149</v>
      </c>
      <c r="E26" s="49">
        <f>uptake_in_those_aged_70_by_la1313[[#This Row],[Number of adults turning 71 vaccinated with dose 1]]/uptake_in_those_aged_70_by_la1313[[#This Row],[Number of adults turning 71 ]]*100</f>
        <v>45.289712258573118</v>
      </c>
      <c r="F26" s="48">
        <v>603</v>
      </c>
      <c r="G26" s="49">
        <f>uptake_in_those_aged_70_by_la1313[[#This Row],[Number of adults turning 71 vaccinated with dose 2]]/uptake_in_those_aged_70_by_la1313[[#This Row],[Number of adults turning 71 ]]*100</f>
        <v>23.768230193141505</v>
      </c>
      <c r="H26" s="33"/>
      <c r="I26" s="33"/>
      <c r="K26" s="33"/>
      <c r="L26" s="33"/>
      <c r="N26" s="33"/>
      <c r="O26" s="33"/>
      <c r="Q26" s="33"/>
      <c r="R26" s="33"/>
      <c r="T26" s="33"/>
      <c r="U26" s="33"/>
      <c r="W26" s="33"/>
      <c r="X26" s="33"/>
      <c r="Z26" s="33"/>
      <c r="AA26" s="33"/>
      <c r="AC26" s="33"/>
      <c r="AD26" s="33"/>
    </row>
    <row r="27" spans="1:30" x14ac:dyDescent="0.35">
      <c r="A27" s="29" t="s">
        <v>383</v>
      </c>
      <c r="B27" s="29" t="s">
        <v>384</v>
      </c>
      <c r="C27" s="48">
        <v>1957</v>
      </c>
      <c r="D27" s="48">
        <v>1193</v>
      </c>
      <c r="E27" s="49">
        <f>uptake_in_those_aged_70_by_la1313[[#This Row],[Number of adults turning 71 vaccinated with dose 1]]/uptake_in_those_aged_70_by_la1313[[#This Row],[Number of adults turning 71 ]]*100</f>
        <v>60.960654062340311</v>
      </c>
      <c r="F27" s="48">
        <v>745</v>
      </c>
      <c r="G27" s="49">
        <f>uptake_in_those_aged_70_by_la1313[[#This Row],[Number of adults turning 71 vaccinated with dose 2]]/uptake_in_those_aged_70_by_la1313[[#This Row],[Number of adults turning 71 ]]*100</f>
        <v>38.068472151251918</v>
      </c>
      <c r="H27" s="33"/>
      <c r="I27" s="33"/>
      <c r="K27" s="33"/>
      <c r="L27" s="33"/>
      <c r="N27" s="33"/>
      <c r="O27" s="33"/>
      <c r="Q27" s="33"/>
      <c r="R27" s="33"/>
      <c r="T27" s="33"/>
      <c r="U27" s="33"/>
      <c r="W27" s="33"/>
      <c r="X27" s="33"/>
      <c r="Z27" s="33"/>
      <c r="AA27" s="33"/>
      <c r="AC27" s="33"/>
      <c r="AD27" s="33"/>
    </row>
    <row r="28" spans="1:30" x14ac:dyDescent="0.35">
      <c r="A28" s="29" t="s">
        <v>385</v>
      </c>
      <c r="B28" s="29" t="s">
        <v>386</v>
      </c>
      <c r="C28" s="48">
        <v>3582</v>
      </c>
      <c r="D28" s="48">
        <v>1741</v>
      </c>
      <c r="E28" s="49">
        <f>uptake_in_those_aged_70_by_la1313[[#This Row],[Number of adults turning 71 vaccinated with dose 1]]/uptake_in_those_aged_70_by_la1313[[#This Row],[Number of adults turning 71 ]]*100</f>
        <v>48.604131769960915</v>
      </c>
      <c r="F28" s="48">
        <v>983</v>
      </c>
      <c r="G28" s="49">
        <f>uptake_in_those_aged_70_by_la1313[[#This Row],[Number of adults turning 71 vaccinated with dose 2]]/uptake_in_those_aged_70_by_la1313[[#This Row],[Number of adults turning 71 ]]*100</f>
        <v>27.442769402568395</v>
      </c>
      <c r="H28" s="33"/>
      <c r="I28" s="33"/>
      <c r="K28" s="33"/>
      <c r="L28" s="33"/>
      <c r="N28" s="33"/>
      <c r="O28" s="33"/>
      <c r="Q28" s="33"/>
      <c r="R28" s="33"/>
      <c r="T28" s="33"/>
      <c r="U28" s="33"/>
      <c r="W28" s="33"/>
      <c r="X28" s="33"/>
      <c r="Z28" s="33"/>
      <c r="AA28" s="33"/>
      <c r="AC28" s="33"/>
      <c r="AD28" s="33"/>
    </row>
    <row r="29" spans="1:30" x14ac:dyDescent="0.35">
      <c r="A29" s="29" t="s">
        <v>387</v>
      </c>
      <c r="B29" s="29" t="s">
        <v>388</v>
      </c>
      <c r="C29" s="48">
        <v>2377</v>
      </c>
      <c r="D29" s="48">
        <v>1330</v>
      </c>
      <c r="E29" s="49">
        <f>uptake_in_those_aged_70_by_la1313[[#This Row],[Number of adults turning 71 vaccinated with dose 1]]/uptake_in_those_aged_70_by_la1313[[#This Row],[Number of adults turning 71 ]]*100</f>
        <v>55.952881783761043</v>
      </c>
      <c r="F29" s="48">
        <v>843</v>
      </c>
      <c r="G29" s="49">
        <f>uptake_in_those_aged_70_by_la1313[[#This Row],[Number of adults turning 71 vaccinated with dose 2]]/uptake_in_those_aged_70_by_la1313[[#This Row],[Number of adults turning 71 ]]*100</f>
        <v>35.464871687000418</v>
      </c>
      <c r="H29" s="33"/>
      <c r="I29" s="33"/>
      <c r="K29" s="33"/>
      <c r="L29" s="33"/>
      <c r="N29" s="33"/>
      <c r="O29" s="33"/>
      <c r="Q29" s="33"/>
      <c r="R29" s="33"/>
      <c r="T29" s="33"/>
      <c r="U29" s="33"/>
      <c r="W29" s="33"/>
      <c r="X29" s="33"/>
      <c r="Z29" s="33"/>
      <c r="AA29" s="33"/>
      <c r="AC29" s="33"/>
      <c r="AD29" s="33"/>
    </row>
    <row r="30" spans="1:30" x14ac:dyDescent="0.35">
      <c r="A30" s="29" t="s">
        <v>389</v>
      </c>
      <c r="B30" s="29" t="s">
        <v>390</v>
      </c>
      <c r="C30" s="48">
        <v>2490</v>
      </c>
      <c r="D30" s="48">
        <v>1345</v>
      </c>
      <c r="E30" s="49">
        <f>uptake_in_those_aged_70_by_la1313[[#This Row],[Number of adults turning 71 vaccinated with dose 1]]/uptake_in_those_aged_70_by_la1313[[#This Row],[Number of adults turning 71 ]]*100</f>
        <v>54.01606425702812</v>
      </c>
      <c r="F30" s="48">
        <v>874</v>
      </c>
      <c r="G30" s="49">
        <f>uptake_in_those_aged_70_by_la1313[[#This Row],[Number of adults turning 71 vaccinated with dose 2]]/uptake_in_those_aged_70_by_la1313[[#This Row],[Number of adults turning 71 ]]*100</f>
        <v>35.100401606425699</v>
      </c>
      <c r="H30" s="33"/>
      <c r="I30" s="33"/>
      <c r="K30" s="33"/>
      <c r="L30" s="33"/>
      <c r="N30" s="33"/>
      <c r="O30" s="33"/>
      <c r="Q30" s="33"/>
      <c r="R30" s="33"/>
      <c r="T30" s="33"/>
      <c r="U30" s="33"/>
      <c r="W30" s="33"/>
      <c r="X30" s="33"/>
      <c r="Z30" s="33"/>
      <c r="AA30" s="33"/>
      <c r="AC30" s="33"/>
      <c r="AD30" s="33"/>
    </row>
    <row r="31" spans="1:30" x14ac:dyDescent="0.35">
      <c r="A31" s="29" t="s">
        <v>391</v>
      </c>
      <c r="B31" s="29" t="s">
        <v>392</v>
      </c>
      <c r="C31" s="48">
        <v>2211</v>
      </c>
      <c r="D31" s="48">
        <v>1200</v>
      </c>
      <c r="E31" s="49">
        <f>uptake_in_those_aged_70_by_la1313[[#This Row],[Number of adults turning 71 vaccinated with dose 1]]/uptake_in_those_aged_70_by_la1313[[#This Row],[Number of adults turning 71 ]]*100</f>
        <v>54.274084124830388</v>
      </c>
      <c r="F31" s="48">
        <v>500</v>
      </c>
      <c r="G31" s="49">
        <f>uptake_in_those_aged_70_by_la1313[[#This Row],[Number of adults turning 71 vaccinated with dose 2]]/uptake_in_those_aged_70_by_la1313[[#This Row],[Number of adults turning 71 ]]*100</f>
        <v>22.614201718679329</v>
      </c>
      <c r="H31" s="33"/>
      <c r="I31" s="33"/>
      <c r="K31" s="33"/>
      <c r="L31" s="33"/>
      <c r="N31" s="33"/>
      <c r="O31" s="33"/>
      <c r="Q31" s="33"/>
      <c r="R31" s="33"/>
      <c r="T31" s="33"/>
      <c r="U31" s="33"/>
      <c r="W31" s="33"/>
      <c r="X31" s="33"/>
      <c r="Z31" s="33"/>
      <c r="AA31" s="33"/>
      <c r="AC31" s="33"/>
      <c r="AD31" s="33"/>
    </row>
    <row r="32" spans="1:30" x14ac:dyDescent="0.35">
      <c r="A32" s="29" t="s">
        <v>393</v>
      </c>
      <c r="B32" s="29" t="s">
        <v>394</v>
      </c>
      <c r="C32" s="48">
        <v>1843</v>
      </c>
      <c r="D32" s="48">
        <v>741</v>
      </c>
      <c r="E32" s="49">
        <f>uptake_in_those_aged_70_by_la1313[[#This Row],[Number of adults turning 71 vaccinated with dose 1]]/uptake_in_those_aged_70_by_la1313[[#This Row],[Number of adults turning 71 ]]*100</f>
        <v>40.206185567010309</v>
      </c>
      <c r="F32" s="48">
        <v>446</v>
      </c>
      <c r="G32" s="49">
        <f>uptake_in_those_aged_70_by_la1313[[#This Row],[Number of adults turning 71 vaccinated with dose 2]]/uptake_in_those_aged_70_by_la1313[[#This Row],[Number of adults turning 71 ]]*100</f>
        <v>24.199674443841563</v>
      </c>
      <c r="H32" s="33"/>
      <c r="I32" s="33"/>
      <c r="K32" s="33"/>
      <c r="L32" s="33"/>
      <c r="N32" s="33"/>
      <c r="O32" s="33"/>
      <c r="Q32" s="33"/>
      <c r="R32" s="33"/>
      <c r="T32" s="33"/>
      <c r="U32" s="33"/>
      <c r="W32" s="33"/>
      <c r="X32" s="33"/>
      <c r="Z32" s="33"/>
      <c r="AA32" s="33"/>
      <c r="AC32" s="33"/>
      <c r="AD32" s="33"/>
    </row>
    <row r="33" spans="1:30" x14ac:dyDescent="0.35">
      <c r="A33" s="29" t="s">
        <v>395</v>
      </c>
      <c r="B33" s="29" t="s">
        <v>396</v>
      </c>
      <c r="C33" s="48">
        <v>2175</v>
      </c>
      <c r="D33" s="48">
        <v>962</v>
      </c>
      <c r="E33" s="49">
        <f>uptake_in_those_aged_70_by_la1313[[#This Row],[Number of adults turning 71 vaccinated with dose 1]]/uptake_in_those_aged_70_by_la1313[[#This Row],[Number of adults turning 71 ]]*100</f>
        <v>44.229885057471265</v>
      </c>
      <c r="F33" s="48">
        <v>579</v>
      </c>
      <c r="G33" s="49">
        <f>uptake_in_those_aged_70_by_la1313[[#This Row],[Number of adults turning 71 vaccinated with dose 2]]/uptake_in_those_aged_70_by_la1313[[#This Row],[Number of adults turning 71 ]]*100</f>
        <v>26.620689655172413</v>
      </c>
      <c r="H33" s="33"/>
      <c r="I33" s="33"/>
      <c r="K33" s="33"/>
      <c r="L33" s="33"/>
      <c r="N33" s="33"/>
      <c r="O33" s="33"/>
      <c r="Q33" s="33"/>
      <c r="R33" s="33"/>
      <c r="T33" s="33"/>
      <c r="U33" s="33"/>
      <c r="W33" s="33"/>
      <c r="X33" s="33"/>
      <c r="Z33" s="33"/>
      <c r="AA33" s="33"/>
      <c r="AC33" s="33"/>
      <c r="AD33" s="33"/>
    </row>
    <row r="34" spans="1:30" x14ac:dyDescent="0.35">
      <c r="A34" s="29" t="s">
        <v>397</v>
      </c>
      <c r="B34" s="29" t="s">
        <v>398</v>
      </c>
      <c r="C34" s="48">
        <v>1635</v>
      </c>
      <c r="D34" s="48">
        <v>637</v>
      </c>
      <c r="E34" s="49">
        <f>uptake_in_those_aged_70_by_la1313[[#This Row],[Number of adults turning 71 vaccinated with dose 1]]/uptake_in_those_aged_70_by_la1313[[#This Row],[Number of adults turning 71 ]]*100</f>
        <v>38.960244648318046</v>
      </c>
      <c r="F34" s="48">
        <v>392</v>
      </c>
      <c r="G34" s="49">
        <f>uptake_in_those_aged_70_by_la1313[[#This Row],[Number of adults turning 71 vaccinated with dose 2]]/uptake_in_those_aged_70_by_la1313[[#This Row],[Number of adults turning 71 ]]*100</f>
        <v>23.975535168195719</v>
      </c>
      <c r="H34" s="33"/>
      <c r="I34" s="33"/>
      <c r="K34" s="33"/>
      <c r="L34" s="33"/>
      <c r="N34" s="33"/>
      <c r="O34" s="33"/>
      <c r="Q34" s="33"/>
      <c r="R34" s="33"/>
      <c r="T34" s="33"/>
      <c r="U34" s="33"/>
      <c r="W34" s="33"/>
      <c r="X34" s="33"/>
      <c r="Z34" s="33"/>
      <c r="AA34" s="33"/>
      <c r="AC34" s="33"/>
      <c r="AD34" s="33"/>
    </row>
    <row r="35" spans="1:30" x14ac:dyDescent="0.35">
      <c r="A35" s="29" t="s">
        <v>399</v>
      </c>
      <c r="B35" s="29" t="s">
        <v>400</v>
      </c>
      <c r="C35" s="48">
        <v>1571</v>
      </c>
      <c r="D35" s="48">
        <v>600</v>
      </c>
      <c r="E35" s="49">
        <f>uptake_in_those_aged_70_by_la1313[[#This Row],[Number of adults turning 71 vaccinated with dose 1]]/uptake_in_those_aged_70_by_la1313[[#This Row],[Number of adults turning 71 ]]*100</f>
        <v>38.192234245703375</v>
      </c>
      <c r="F35" s="48">
        <v>280</v>
      </c>
      <c r="G35" s="49">
        <f>uptake_in_those_aged_70_by_la1313[[#This Row],[Number of adults turning 71 vaccinated with dose 2]]/uptake_in_those_aged_70_by_la1313[[#This Row],[Number of adults turning 71 ]]*100</f>
        <v>17.823042647994907</v>
      </c>
      <c r="H35" s="33"/>
      <c r="I35" s="33"/>
      <c r="K35" s="33"/>
      <c r="L35" s="33"/>
      <c r="N35" s="33"/>
      <c r="O35" s="33"/>
      <c r="Q35" s="33"/>
      <c r="R35" s="33"/>
      <c r="T35" s="33"/>
      <c r="U35" s="33"/>
      <c r="W35" s="33"/>
      <c r="X35" s="33"/>
      <c r="Z35" s="33"/>
      <c r="AA35" s="33"/>
      <c r="AC35" s="33"/>
      <c r="AD35" s="33"/>
    </row>
    <row r="36" spans="1:30" x14ac:dyDescent="0.35">
      <c r="A36" s="29" t="s">
        <v>401</v>
      </c>
      <c r="B36" s="29" t="s">
        <v>402</v>
      </c>
      <c r="C36" s="48">
        <v>1674</v>
      </c>
      <c r="D36" s="48">
        <v>642</v>
      </c>
      <c r="E36" s="49">
        <f>uptake_in_those_aged_70_by_la1313[[#This Row],[Number of adults turning 71 vaccinated with dose 1]]/uptake_in_those_aged_70_by_la1313[[#This Row],[Number of adults turning 71 ]]*100</f>
        <v>38.351254480286741</v>
      </c>
      <c r="F36" s="48">
        <v>200</v>
      </c>
      <c r="G36" s="49">
        <f>uptake_in_those_aged_70_by_la1313[[#This Row],[Number of adults turning 71 vaccinated with dose 2]]/uptake_in_those_aged_70_by_la1313[[#This Row],[Number of adults turning 71 ]]*100</f>
        <v>11.947431302270012</v>
      </c>
      <c r="H36" s="33"/>
      <c r="I36" s="33"/>
      <c r="K36" s="33"/>
      <c r="L36" s="33"/>
      <c r="N36" s="33"/>
      <c r="O36" s="33"/>
      <c r="Q36" s="33"/>
      <c r="R36" s="33"/>
      <c r="T36" s="33"/>
      <c r="U36" s="33"/>
      <c r="W36" s="33"/>
      <c r="X36" s="33"/>
      <c r="Z36" s="33"/>
      <c r="AA36" s="33"/>
      <c r="AC36" s="33"/>
      <c r="AD36" s="33"/>
    </row>
    <row r="37" spans="1:30" x14ac:dyDescent="0.35">
      <c r="A37" s="29" t="s">
        <v>403</v>
      </c>
      <c r="B37" s="29" t="s">
        <v>404</v>
      </c>
      <c r="C37" s="48">
        <v>1248</v>
      </c>
      <c r="D37" s="48">
        <v>501</v>
      </c>
      <c r="E37" s="49">
        <f>uptake_in_those_aged_70_by_la1313[[#This Row],[Number of adults turning 71 vaccinated with dose 1]]/uptake_in_those_aged_70_by_la1313[[#This Row],[Number of adults turning 71 ]]*100</f>
        <v>40.144230769230774</v>
      </c>
      <c r="F37" s="48">
        <v>178</v>
      </c>
      <c r="G37" s="49">
        <f>uptake_in_those_aged_70_by_la1313[[#This Row],[Number of adults turning 71 vaccinated with dose 2]]/uptake_in_those_aged_70_by_la1313[[#This Row],[Number of adults turning 71 ]]*100</f>
        <v>14.262820512820513</v>
      </c>
      <c r="H37" s="33"/>
      <c r="I37" s="33"/>
      <c r="K37" s="33"/>
      <c r="L37" s="33"/>
      <c r="N37" s="33"/>
      <c r="O37" s="33"/>
      <c r="Q37" s="33"/>
      <c r="R37" s="33"/>
      <c r="T37" s="33"/>
      <c r="U37" s="33"/>
      <c r="W37" s="33"/>
      <c r="X37" s="33"/>
      <c r="Z37" s="33"/>
      <c r="AA37" s="33"/>
      <c r="AC37" s="33"/>
      <c r="AD37" s="33"/>
    </row>
    <row r="38" spans="1:30" x14ac:dyDescent="0.35">
      <c r="A38" s="29" t="s">
        <v>405</v>
      </c>
      <c r="B38" s="29" t="s">
        <v>406</v>
      </c>
      <c r="C38" s="48">
        <v>2501</v>
      </c>
      <c r="D38" s="48">
        <v>1186</v>
      </c>
      <c r="E38" s="49">
        <f>uptake_in_those_aged_70_by_la1313[[#This Row],[Number of adults turning 71 vaccinated with dose 1]]/uptake_in_those_aged_70_by_la1313[[#This Row],[Number of adults turning 71 ]]*100</f>
        <v>47.42103158736505</v>
      </c>
      <c r="F38" s="48">
        <v>703</v>
      </c>
      <c r="G38" s="49">
        <f>uptake_in_those_aged_70_by_la1313[[#This Row],[Number of adults turning 71 vaccinated with dose 2]]/uptake_in_those_aged_70_by_la1313[[#This Row],[Number of adults turning 71 ]]*100</f>
        <v>28.108756497401039</v>
      </c>
      <c r="H38" s="33"/>
      <c r="I38" s="33"/>
      <c r="K38" s="33"/>
      <c r="L38" s="33"/>
      <c r="N38" s="33"/>
      <c r="O38" s="33"/>
      <c r="Q38" s="33"/>
      <c r="R38" s="33"/>
      <c r="T38" s="33"/>
      <c r="U38" s="33"/>
      <c r="W38" s="33"/>
      <c r="X38" s="33"/>
      <c r="Z38" s="33"/>
      <c r="AA38" s="33"/>
      <c r="AC38" s="33"/>
      <c r="AD38" s="33"/>
    </row>
    <row r="39" spans="1:30" x14ac:dyDescent="0.35">
      <c r="A39" s="29" t="s">
        <v>407</v>
      </c>
      <c r="B39" s="29" t="s">
        <v>408</v>
      </c>
      <c r="C39" s="48">
        <v>1061</v>
      </c>
      <c r="D39" s="48">
        <v>593</v>
      </c>
      <c r="E39" s="49">
        <f>uptake_in_those_aged_70_by_la1313[[#This Row],[Number of adults turning 71 vaccinated with dose 1]]/uptake_in_those_aged_70_by_la1313[[#This Row],[Number of adults turning 71 ]]*100</f>
        <v>55.890669180018847</v>
      </c>
      <c r="F39" s="48">
        <v>399</v>
      </c>
      <c r="G39" s="49">
        <f>uptake_in_those_aged_70_by_la1313[[#This Row],[Number of adults turning 71 vaccinated with dose 2]]/uptake_in_those_aged_70_by_la1313[[#This Row],[Number of adults turning 71 ]]*100</f>
        <v>37.60603204524034</v>
      </c>
      <c r="H39" s="33"/>
      <c r="I39" s="33"/>
      <c r="K39" s="33"/>
      <c r="L39" s="33"/>
      <c r="N39" s="33"/>
      <c r="O39" s="33"/>
      <c r="Q39" s="33"/>
      <c r="R39" s="33"/>
      <c r="T39" s="33"/>
      <c r="U39" s="33"/>
      <c r="W39" s="33"/>
      <c r="X39" s="33"/>
      <c r="Z39" s="33"/>
      <c r="AA39" s="33"/>
      <c r="AC39" s="33"/>
      <c r="AD39" s="33"/>
    </row>
    <row r="40" spans="1:30" x14ac:dyDescent="0.35">
      <c r="A40" s="29" t="s">
        <v>409</v>
      </c>
      <c r="B40" s="29" t="s">
        <v>410</v>
      </c>
      <c r="C40" s="48">
        <v>1496</v>
      </c>
      <c r="D40" s="48">
        <v>856</v>
      </c>
      <c r="E40" s="49">
        <f>uptake_in_those_aged_70_by_la1313[[#This Row],[Number of adults turning 71 vaccinated with dose 1]]/uptake_in_those_aged_70_by_la1313[[#This Row],[Number of adults turning 71 ]]*100</f>
        <v>57.219251336898388</v>
      </c>
      <c r="F40" s="48">
        <v>559</v>
      </c>
      <c r="G40" s="49">
        <f>uptake_in_those_aged_70_by_la1313[[#This Row],[Number of adults turning 71 vaccinated with dose 2]]/uptake_in_those_aged_70_by_la1313[[#This Row],[Number of adults turning 71 ]]*100</f>
        <v>37.366310160427808</v>
      </c>
      <c r="H40" s="33"/>
      <c r="I40" s="33"/>
      <c r="K40" s="33"/>
      <c r="L40" s="33"/>
      <c r="N40" s="33"/>
      <c r="O40" s="33"/>
      <c r="Q40" s="33"/>
      <c r="R40" s="33"/>
      <c r="T40" s="33"/>
      <c r="U40" s="33"/>
      <c r="W40" s="33"/>
      <c r="X40" s="33"/>
      <c r="Z40" s="33"/>
      <c r="AA40" s="33"/>
      <c r="AC40" s="33"/>
      <c r="AD40" s="33"/>
    </row>
    <row r="41" spans="1:30" x14ac:dyDescent="0.35">
      <c r="A41" s="29" t="s">
        <v>411</v>
      </c>
      <c r="B41" s="29" t="s">
        <v>412</v>
      </c>
      <c r="C41" s="48">
        <v>1559</v>
      </c>
      <c r="D41" s="48">
        <v>629</v>
      </c>
      <c r="E41" s="49">
        <f>uptake_in_those_aged_70_by_la1313[[#This Row],[Number of adults turning 71 vaccinated with dose 1]]/uptake_in_those_aged_70_by_la1313[[#This Row],[Number of adults turning 71 ]]*100</f>
        <v>40.346375881975625</v>
      </c>
      <c r="F41" s="48">
        <v>337</v>
      </c>
      <c r="G41" s="49">
        <f>uptake_in_those_aged_70_by_la1313[[#This Row],[Number of adults turning 71 vaccinated with dose 2]]/uptake_in_those_aged_70_by_la1313[[#This Row],[Number of adults turning 71 ]]*100</f>
        <v>21.616420782552918</v>
      </c>
      <c r="H41" s="33"/>
      <c r="I41" s="33"/>
      <c r="K41" s="33"/>
      <c r="L41" s="33"/>
      <c r="N41" s="33"/>
      <c r="O41" s="33"/>
      <c r="Q41" s="33"/>
      <c r="R41" s="33"/>
      <c r="T41" s="33"/>
      <c r="U41" s="33"/>
      <c r="W41" s="33"/>
      <c r="X41" s="33"/>
      <c r="Z41" s="33"/>
      <c r="AA41" s="33"/>
      <c r="AC41" s="33"/>
      <c r="AD41" s="33"/>
    </row>
    <row r="42" spans="1:30" x14ac:dyDescent="0.35">
      <c r="A42" s="29" t="s">
        <v>413</v>
      </c>
      <c r="B42" s="29" t="s">
        <v>414</v>
      </c>
      <c r="C42" s="48">
        <v>917</v>
      </c>
      <c r="D42" s="48">
        <v>332</v>
      </c>
      <c r="E42" s="49">
        <f>uptake_in_those_aged_70_by_la1313[[#This Row],[Number of adults turning 71 vaccinated with dose 1]]/uptake_in_those_aged_70_by_la1313[[#This Row],[Number of adults turning 71 ]]*100</f>
        <v>36.205016357688116</v>
      </c>
      <c r="F42" s="48">
        <v>116</v>
      </c>
      <c r="G42" s="49">
        <f>uptake_in_those_aged_70_by_la1313[[#This Row],[Number of adults turning 71 vaccinated with dose 2]]/uptake_in_those_aged_70_by_la1313[[#This Row],[Number of adults turning 71 ]]*100</f>
        <v>12.649945474372956</v>
      </c>
      <c r="H42" s="33"/>
      <c r="I42" s="33"/>
      <c r="K42" s="33"/>
      <c r="L42" s="33"/>
      <c r="N42" s="33"/>
      <c r="O42" s="33"/>
      <c r="Q42" s="33"/>
      <c r="R42" s="33"/>
      <c r="T42" s="33"/>
      <c r="U42" s="33"/>
      <c r="W42" s="33"/>
      <c r="X42" s="33"/>
      <c r="Z42" s="33"/>
      <c r="AA42" s="33"/>
      <c r="AC42" s="33"/>
      <c r="AD42" s="33"/>
    </row>
    <row r="43" spans="1:30" x14ac:dyDescent="0.35">
      <c r="A43" s="29" t="s">
        <v>415</v>
      </c>
      <c r="B43" s="29" t="s">
        <v>416</v>
      </c>
      <c r="C43" s="48">
        <v>1493</v>
      </c>
      <c r="D43" s="48">
        <v>782</v>
      </c>
      <c r="E43" s="49">
        <f>uptake_in_those_aged_70_by_la1313[[#This Row],[Number of adults turning 71 vaccinated with dose 1]]/uptake_in_those_aged_70_by_la1313[[#This Row],[Number of adults turning 71 ]]*100</f>
        <v>52.377762893503011</v>
      </c>
      <c r="F43" s="48">
        <v>520</v>
      </c>
      <c r="G43" s="49">
        <f>uptake_in_those_aged_70_by_la1313[[#This Row],[Number of adults turning 71 vaccinated with dose 2]]/uptake_in_those_aged_70_by_la1313[[#This Row],[Number of adults turning 71 ]]*100</f>
        <v>34.829202947086401</v>
      </c>
      <c r="H43" s="33"/>
      <c r="I43" s="33"/>
      <c r="K43" s="33"/>
      <c r="L43" s="33"/>
      <c r="N43" s="33"/>
      <c r="O43" s="33"/>
      <c r="Q43" s="33"/>
      <c r="R43" s="33"/>
      <c r="T43" s="33"/>
      <c r="U43" s="33"/>
      <c r="W43" s="33"/>
      <c r="X43" s="33"/>
      <c r="Z43" s="33"/>
      <c r="AA43" s="33"/>
      <c r="AC43" s="33"/>
      <c r="AD43" s="33"/>
    </row>
    <row r="44" spans="1:30" x14ac:dyDescent="0.35">
      <c r="A44" s="29" t="s">
        <v>417</v>
      </c>
      <c r="B44" s="29" t="s">
        <v>418</v>
      </c>
      <c r="C44" s="48">
        <v>1322</v>
      </c>
      <c r="D44" s="48">
        <v>650</v>
      </c>
      <c r="E44" s="49">
        <f>uptake_in_those_aged_70_by_la1313[[#This Row],[Number of adults turning 71 vaccinated with dose 1]]/uptake_in_those_aged_70_by_la1313[[#This Row],[Number of adults turning 71 ]]*100</f>
        <v>49.167927382753405</v>
      </c>
      <c r="F44" s="48">
        <v>438</v>
      </c>
      <c r="G44" s="49">
        <f>uptake_in_those_aged_70_by_la1313[[#This Row],[Number of adults turning 71 vaccinated with dose 2]]/uptake_in_those_aged_70_by_la1313[[#This Row],[Number of adults turning 71 ]]*100</f>
        <v>33.131618759455371</v>
      </c>
      <c r="H44" s="33"/>
      <c r="I44" s="33"/>
      <c r="K44" s="33"/>
      <c r="L44" s="33"/>
      <c r="N44" s="33"/>
      <c r="O44" s="33"/>
      <c r="Q44" s="33"/>
      <c r="R44" s="33"/>
      <c r="T44" s="33"/>
      <c r="U44" s="33"/>
      <c r="W44" s="33"/>
      <c r="X44" s="33"/>
      <c r="Z44" s="33"/>
      <c r="AA44" s="33"/>
      <c r="AC44" s="33"/>
      <c r="AD44" s="33"/>
    </row>
    <row r="45" spans="1:30" x14ac:dyDescent="0.35">
      <c r="A45" s="29" t="s">
        <v>419</v>
      </c>
      <c r="B45" s="29" t="s">
        <v>420</v>
      </c>
      <c r="C45" s="48">
        <v>2547</v>
      </c>
      <c r="D45" s="48">
        <v>1244</v>
      </c>
      <c r="E45" s="49">
        <f>uptake_in_those_aged_70_by_la1313[[#This Row],[Number of adults turning 71 vaccinated with dose 1]]/uptake_in_those_aged_70_by_la1313[[#This Row],[Number of adults turning 71 ]]*100</f>
        <v>48.841774636827637</v>
      </c>
      <c r="F45" s="48">
        <v>696</v>
      </c>
      <c r="G45" s="49">
        <f>uptake_in_those_aged_70_by_la1313[[#This Row],[Number of adults turning 71 vaccinated with dose 2]]/uptake_in_those_aged_70_by_la1313[[#This Row],[Number of adults turning 71 ]]*100</f>
        <v>27.326266195524145</v>
      </c>
      <c r="H45" s="33"/>
      <c r="I45" s="33"/>
      <c r="K45" s="33"/>
      <c r="L45" s="33"/>
      <c r="N45" s="33"/>
      <c r="O45" s="33"/>
      <c r="Q45" s="33"/>
      <c r="R45" s="33"/>
      <c r="T45" s="33"/>
      <c r="U45" s="33"/>
      <c r="W45" s="33"/>
      <c r="X45" s="33"/>
      <c r="Z45" s="33"/>
      <c r="AA45" s="33"/>
      <c r="AC45" s="33"/>
      <c r="AD45" s="33"/>
    </row>
    <row r="46" spans="1:30" x14ac:dyDescent="0.35">
      <c r="A46" s="29" t="s">
        <v>421</v>
      </c>
      <c r="B46" s="29" t="s">
        <v>422</v>
      </c>
      <c r="C46" s="48">
        <v>2326</v>
      </c>
      <c r="D46" s="48">
        <v>1091</v>
      </c>
      <c r="E46" s="49">
        <f>uptake_in_those_aged_70_by_la1313[[#This Row],[Number of adults turning 71 vaccinated with dose 1]]/uptake_in_those_aged_70_by_la1313[[#This Row],[Number of adults turning 71 ]]*100</f>
        <v>46.904557179707652</v>
      </c>
      <c r="F46" s="48">
        <v>581</v>
      </c>
      <c r="G46" s="49">
        <f>uptake_in_those_aged_70_by_la1313[[#This Row],[Number of adults turning 71 vaccinated with dose 2]]/uptake_in_those_aged_70_by_la1313[[#This Row],[Number of adults turning 71 ]]*100</f>
        <v>24.978503869303527</v>
      </c>
      <c r="H46" s="33"/>
      <c r="I46" s="33"/>
      <c r="K46" s="33"/>
      <c r="L46" s="33"/>
      <c r="N46" s="33"/>
      <c r="O46" s="33"/>
      <c r="Q46" s="33"/>
      <c r="R46" s="33"/>
      <c r="T46" s="33"/>
      <c r="U46" s="33"/>
      <c r="W46" s="33"/>
      <c r="X46" s="33"/>
      <c r="Z46" s="33"/>
      <c r="AA46" s="33"/>
      <c r="AC46" s="33"/>
      <c r="AD46" s="33"/>
    </row>
    <row r="47" spans="1:30" x14ac:dyDescent="0.35">
      <c r="A47" s="29" t="s">
        <v>423</v>
      </c>
      <c r="B47" s="29" t="s">
        <v>424</v>
      </c>
      <c r="C47" s="48">
        <v>1708</v>
      </c>
      <c r="D47" s="48">
        <v>905</v>
      </c>
      <c r="E47" s="49">
        <f>uptake_in_those_aged_70_by_la1313[[#This Row],[Number of adults turning 71 vaccinated with dose 1]]/uptake_in_those_aged_70_by_la1313[[#This Row],[Number of adults turning 71 ]]*100</f>
        <v>52.985948477751755</v>
      </c>
      <c r="F47" s="48">
        <v>603</v>
      </c>
      <c r="G47" s="49">
        <f>uptake_in_those_aged_70_by_la1313[[#This Row],[Number of adults turning 71 vaccinated with dose 2]]/uptake_in_those_aged_70_by_la1313[[#This Row],[Number of adults turning 71 ]]*100</f>
        <v>35.304449648711945</v>
      </c>
      <c r="H47" s="33"/>
      <c r="I47" s="33"/>
      <c r="K47" s="33"/>
      <c r="L47" s="33"/>
      <c r="N47" s="33"/>
      <c r="O47" s="33"/>
      <c r="Q47" s="33"/>
      <c r="R47" s="33"/>
      <c r="T47" s="33"/>
      <c r="U47" s="33"/>
      <c r="W47" s="33"/>
      <c r="X47" s="33"/>
      <c r="Z47" s="33"/>
      <c r="AA47" s="33"/>
      <c r="AC47" s="33"/>
      <c r="AD47" s="33"/>
    </row>
    <row r="48" spans="1:30" x14ac:dyDescent="0.35">
      <c r="A48" s="29" t="s">
        <v>425</v>
      </c>
      <c r="B48" s="29" t="s">
        <v>426</v>
      </c>
      <c r="C48" s="48">
        <v>2247</v>
      </c>
      <c r="D48" s="48">
        <v>988</v>
      </c>
      <c r="E48" s="49">
        <f>uptake_in_those_aged_70_by_la1313[[#This Row],[Number of adults turning 71 vaccinated with dose 1]]/uptake_in_those_aged_70_by_la1313[[#This Row],[Number of adults turning 71 ]]*100</f>
        <v>43.969737427681352</v>
      </c>
      <c r="F48" s="48">
        <v>534</v>
      </c>
      <c r="G48" s="49">
        <f>uptake_in_those_aged_70_by_la1313[[#This Row],[Number of adults turning 71 vaccinated with dose 2]]/uptake_in_those_aged_70_by_la1313[[#This Row],[Number of adults turning 71 ]]*100</f>
        <v>23.76502002670227</v>
      </c>
      <c r="H48" s="33"/>
      <c r="I48" s="33"/>
      <c r="K48" s="33"/>
      <c r="L48" s="33"/>
      <c r="N48" s="33"/>
      <c r="O48" s="33"/>
      <c r="Q48" s="33"/>
      <c r="R48" s="33"/>
      <c r="T48" s="33"/>
      <c r="U48" s="33"/>
      <c r="W48" s="33"/>
      <c r="X48" s="33"/>
      <c r="Z48" s="33"/>
      <c r="AA48" s="33"/>
      <c r="AC48" s="33"/>
      <c r="AD48" s="33"/>
    </row>
    <row r="49" spans="1:30" x14ac:dyDescent="0.35">
      <c r="A49" s="29" t="s">
        <v>427</v>
      </c>
      <c r="B49" s="29" t="s">
        <v>428</v>
      </c>
      <c r="C49" s="48">
        <v>2071</v>
      </c>
      <c r="D49" s="48">
        <v>1102</v>
      </c>
      <c r="E49" s="49">
        <f>uptake_in_those_aged_70_by_la1313[[#This Row],[Number of adults turning 71 vaccinated with dose 1]]/uptake_in_those_aged_70_by_la1313[[#This Row],[Number of adults turning 71 ]]*100</f>
        <v>53.211009174311933</v>
      </c>
      <c r="F49" s="48">
        <v>658</v>
      </c>
      <c r="G49" s="49">
        <f>uptake_in_those_aged_70_by_la1313[[#This Row],[Number of adults turning 71 vaccinated with dose 2]]/uptake_in_those_aged_70_by_la1313[[#This Row],[Number of adults turning 71 ]]*100</f>
        <v>31.772090777402223</v>
      </c>
      <c r="H49" s="33"/>
      <c r="I49" s="33"/>
      <c r="K49" s="33"/>
      <c r="L49" s="33"/>
      <c r="N49" s="33"/>
      <c r="O49" s="33"/>
      <c r="Q49" s="33"/>
      <c r="R49" s="33"/>
      <c r="T49" s="33"/>
      <c r="U49" s="33"/>
      <c r="W49" s="33"/>
      <c r="X49" s="33"/>
      <c r="Z49" s="33"/>
      <c r="AA49" s="33"/>
      <c r="AC49" s="33"/>
      <c r="AD49" s="33"/>
    </row>
    <row r="50" spans="1:30" x14ac:dyDescent="0.35">
      <c r="A50" s="29" t="s">
        <v>429</v>
      </c>
      <c r="B50" s="29" t="s">
        <v>430</v>
      </c>
      <c r="C50" s="48">
        <v>6166</v>
      </c>
      <c r="D50" s="48">
        <v>3177</v>
      </c>
      <c r="E50" s="49">
        <f>uptake_in_those_aged_70_by_la1313[[#This Row],[Number of adults turning 71 vaccinated with dose 1]]/uptake_in_those_aged_70_by_la1313[[#This Row],[Number of adults turning 71 ]]*100</f>
        <v>51.524489133960429</v>
      </c>
      <c r="F50" s="48">
        <v>1814</v>
      </c>
      <c r="G50" s="49">
        <f>uptake_in_those_aged_70_by_la1313[[#This Row],[Number of adults turning 71 vaccinated with dose 2]]/uptake_in_those_aged_70_by_la1313[[#This Row],[Number of adults turning 71 ]]*100</f>
        <v>29.419396691534221</v>
      </c>
      <c r="H50" s="33"/>
      <c r="I50" s="33"/>
      <c r="K50" s="33"/>
      <c r="L50" s="33"/>
      <c r="N50" s="33"/>
      <c r="O50" s="33"/>
      <c r="Q50" s="33"/>
      <c r="R50" s="33"/>
      <c r="T50" s="33"/>
      <c r="U50" s="33"/>
      <c r="W50" s="33"/>
      <c r="X50" s="33"/>
      <c r="Z50" s="33"/>
      <c r="AA50" s="33"/>
      <c r="AC50" s="33"/>
      <c r="AD50" s="33"/>
    </row>
    <row r="51" spans="1:30" x14ac:dyDescent="0.35">
      <c r="A51" s="29" t="s">
        <v>431</v>
      </c>
      <c r="B51" s="29" t="s">
        <v>432</v>
      </c>
      <c r="C51" s="48">
        <v>4344</v>
      </c>
      <c r="D51" s="48">
        <v>2528</v>
      </c>
      <c r="E51" s="49">
        <f>uptake_in_those_aged_70_by_la1313[[#This Row],[Number of adults turning 71 vaccinated with dose 1]]/uptake_in_those_aged_70_by_la1313[[#This Row],[Number of adults turning 71 ]]*100</f>
        <v>58.195211786372006</v>
      </c>
      <c r="F51" s="48">
        <v>1501</v>
      </c>
      <c r="G51" s="49">
        <f>uptake_in_those_aged_70_by_la1313[[#This Row],[Number of adults turning 71 vaccinated with dose 2]]/uptake_in_those_aged_70_by_la1313[[#This Row],[Number of adults turning 71 ]]*100</f>
        <v>34.55340699815838</v>
      </c>
      <c r="H51" s="33"/>
      <c r="I51" s="33"/>
      <c r="K51" s="33"/>
      <c r="L51" s="33"/>
      <c r="N51" s="33"/>
      <c r="O51" s="33"/>
      <c r="Q51" s="33"/>
      <c r="R51" s="33"/>
      <c r="T51" s="33"/>
      <c r="U51" s="33"/>
      <c r="W51" s="33"/>
      <c r="X51" s="33"/>
      <c r="Z51" s="33"/>
      <c r="AA51" s="33"/>
      <c r="AC51" s="33"/>
      <c r="AD51" s="33"/>
    </row>
    <row r="52" spans="1:30" x14ac:dyDescent="0.35">
      <c r="A52" s="29" t="s">
        <v>433</v>
      </c>
      <c r="B52" s="29" t="s">
        <v>434</v>
      </c>
      <c r="C52" s="48">
        <v>3833</v>
      </c>
      <c r="D52" s="48">
        <v>2045</v>
      </c>
      <c r="E52" s="49">
        <f>uptake_in_those_aged_70_by_la1313[[#This Row],[Number of adults turning 71 vaccinated with dose 1]]/uptake_in_those_aged_70_by_la1313[[#This Row],[Number of adults turning 71 ]]*100</f>
        <v>53.352465431776672</v>
      </c>
      <c r="F52" s="48">
        <v>1304</v>
      </c>
      <c r="G52" s="49">
        <f>uptake_in_those_aged_70_by_la1313[[#This Row],[Number of adults turning 71 vaccinated with dose 2]]/uptake_in_those_aged_70_by_la1313[[#This Row],[Number of adults turning 71 ]]*100</f>
        <v>34.020349595617013</v>
      </c>
      <c r="H52" s="33"/>
      <c r="I52" s="33"/>
      <c r="K52" s="33"/>
      <c r="L52" s="33"/>
      <c r="N52" s="33"/>
      <c r="O52" s="33"/>
      <c r="Q52" s="33"/>
      <c r="R52" s="33"/>
      <c r="T52" s="33"/>
      <c r="U52" s="33"/>
      <c r="W52" s="33"/>
      <c r="X52" s="33"/>
      <c r="Z52" s="33"/>
      <c r="AA52" s="33"/>
      <c r="AC52" s="33"/>
      <c r="AD52" s="33"/>
    </row>
    <row r="53" spans="1:30" x14ac:dyDescent="0.35">
      <c r="A53" s="29" t="s">
        <v>435</v>
      </c>
      <c r="B53" s="29" t="s">
        <v>436</v>
      </c>
      <c r="C53" s="48">
        <v>3964</v>
      </c>
      <c r="D53" s="48">
        <v>2126</v>
      </c>
      <c r="E53" s="49">
        <f>uptake_in_those_aged_70_by_la1313[[#This Row],[Number of adults turning 71 vaccinated with dose 1]]/uptake_in_those_aged_70_by_la1313[[#This Row],[Number of adults turning 71 ]]*100</f>
        <v>53.632694248234102</v>
      </c>
      <c r="F53" s="48">
        <v>1393</v>
      </c>
      <c r="G53" s="49">
        <f>uptake_in_those_aged_70_by_la1313[[#This Row],[Number of adults turning 71 vaccinated with dose 2]]/uptake_in_those_aged_70_by_la1313[[#This Row],[Number of adults turning 71 ]]*100</f>
        <v>35.141271442986884</v>
      </c>
      <c r="H53" s="33"/>
      <c r="I53" s="33"/>
      <c r="K53" s="33"/>
      <c r="L53" s="33"/>
      <c r="N53" s="33"/>
      <c r="O53" s="33"/>
      <c r="Q53" s="33"/>
      <c r="R53" s="33"/>
      <c r="T53" s="33"/>
      <c r="U53" s="33"/>
      <c r="W53" s="33"/>
      <c r="X53" s="33"/>
      <c r="Z53" s="33"/>
      <c r="AA53" s="33"/>
      <c r="AC53" s="33"/>
      <c r="AD53" s="33"/>
    </row>
    <row r="54" spans="1:30" s="35" customFormat="1" x14ac:dyDescent="0.35">
      <c r="A54" s="35" t="s">
        <v>437</v>
      </c>
      <c r="B54" s="35" t="s">
        <v>688</v>
      </c>
      <c r="C54" s="54">
        <v>7339</v>
      </c>
      <c r="D54" s="54">
        <v>3514</v>
      </c>
      <c r="E54" s="55">
        <v>47.88118272244175</v>
      </c>
      <c r="F54" s="54">
        <v>2063</v>
      </c>
      <c r="G54" s="55">
        <v>28.110096743425533</v>
      </c>
      <c r="H54" s="36"/>
      <c r="I54" s="36"/>
      <c r="K54" s="36"/>
      <c r="L54" s="36"/>
      <c r="N54" s="36"/>
      <c r="O54" s="36"/>
      <c r="Q54" s="36"/>
      <c r="R54" s="36"/>
      <c r="T54" s="36"/>
      <c r="U54" s="36"/>
      <c r="W54" s="36"/>
      <c r="X54" s="36"/>
      <c r="Z54" s="36"/>
      <c r="AA54" s="36"/>
      <c r="AC54" s="36"/>
      <c r="AD54" s="36"/>
    </row>
    <row r="55" spans="1:30" x14ac:dyDescent="0.35">
      <c r="A55" s="29" t="s">
        <v>438</v>
      </c>
      <c r="B55" s="29" t="s">
        <v>439</v>
      </c>
      <c r="C55" s="48">
        <v>5763</v>
      </c>
      <c r="D55" s="48">
        <v>3118</v>
      </c>
      <c r="E55" s="49">
        <f>uptake_in_those_aged_70_by_la1313[[#This Row],[Number of adults turning 71 vaccinated with dose 1]]/uptake_in_those_aged_70_by_la1313[[#This Row],[Number of adults turning 71 ]]*100</f>
        <v>54.103765399965297</v>
      </c>
      <c r="F55" s="48">
        <v>1893</v>
      </c>
      <c r="G55" s="49">
        <f>uptake_in_those_aged_70_by_la1313[[#This Row],[Number of adults turning 71 vaccinated with dose 2]]/uptake_in_those_aged_70_by_la1313[[#This Row],[Number of adults turning 71 ]]*100</f>
        <v>32.84747527329516</v>
      </c>
      <c r="H55" s="33"/>
      <c r="I55" s="33"/>
      <c r="K55" s="33"/>
      <c r="L55" s="33"/>
      <c r="N55" s="33"/>
      <c r="O55" s="33"/>
      <c r="Q55" s="33"/>
      <c r="R55" s="33"/>
      <c r="T55" s="33"/>
      <c r="U55" s="33"/>
      <c r="W55" s="33"/>
      <c r="X55" s="33"/>
      <c r="Z55" s="33"/>
      <c r="AA55" s="33"/>
      <c r="AC55" s="33"/>
      <c r="AD55" s="33"/>
    </row>
    <row r="56" spans="1:30" x14ac:dyDescent="0.35">
      <c r="A56" s="29" t="s">
        <v>440</v>
      </c>
      <c r="B56" s="29" t="s">
        <v>441</v>
      </c>
      <c r="C56" s="48">
        <v>1563</v>
      </c>
      <c r="D56" s="48">
        <v>865</v>
      </c>
      <c r="E56" s="49">
        <f>uptake_in_those_aged_70_by_la1313[[#This Row],[Number of adults turning 71 vaccinated with dose 1]]/uptake_in_those_aged_70_by_la1313[[#This Row],[Number of adults turning 71 ]]*100</f>
        <v>55.342290467050546</v>
      </c>
      <c r="F56" s="48">
        <v>457</v>
      </c>
      <c r="G56" s="49">
        <f>uptake_in_those_aged_70_by_la1313[[#This Row],[Number of adults turning 71 vaccinated with dose 2]]/uptake_in_those_aged_70_by_la1313[[#This Row],[Number of adults turning 71 ]]*100</f>
        <v>29.238643634037111</v>
      </c>
      <c r="H56" s="33"/>
      <c r="I56" s="33"/>
      <c r="K56" s="33"/>
      <c r="L56" s="33"/>
      <c r="N56" s="33"/>
      <c r="O56" s="33"/>
      <c r="Q56" s="33"/>
      <c r="R56" s="33"/>
      <c r="T56" s="33"/>
      <c r="U56" s="33"/>
      <c r="W56" s="33"/>
      <c r="X56" s="33"/>
      <c r="Z56" s="33"/>
      <c r="AA56" s="33"/>
      <c r="AC56" s="33"/>
      <c r="AD56" s="33"/>
    </row>
    <row r="57" spans="1:30" x14ac:dyDescent="0.35">
      <c r="A57" s="29" t="s">
        <v>442</v>
      </c>
      <c r="B57" s="29" t="s">
        <v>443</v>
      </c>
      <c r="C57" s="48">
        <v>2661</v>
      </c>
      <c r="D57" s="48">
        <v>1270</v>
      </c>
      <c r="E57" s="49">
        <f>uptake_in_those_aged_70_by_la1313[[#This Row],[Number of adults turning 71 vaccinated with dose 1]]/uptake_in_those_aged_70_by_la1313[[#This Row],[Number of adults turning 71 ]]*100</f>
        <v>47.726418639609172</v>
      </c>
      <c r="F57" s="48">
        <v>633</v>
      </c>
      <c r="G57" s="49">
        <f>uptake_in_those_aged_70_by_la1313[[#This Row],[Number of adults turning 71 vaccinated with dose 2]]/uptake_in_those_aged_70_by_la1313[[#This Row],[Number of adults turning 71 ]]*100</f>
        <v>23.788049605411498</v>
      </c>
      <c r="H57" s="33"/>
      <c r="I57" s="33"/>
      <c r="K57" s="33"/>
      <c r="L57" s="33"/>
      <c r="N57" s="33"/>
      <c r="O57" s="33"/>
      <c r="Q57" s="33"/>
      <c r="R57" s="33"/>
      <c r="T57" s="33"/>
      <c r="U57" s="33"/>
      <c r="W57" s="33"/>
      <c r="X57" s="33"/>
      <c r="Z57" s="33"/>
      <c r="AA57" s="33"/>
      <c r="AC57" s="33"/>
      <c r="AD57" s="33"/>
    </row>
    <row r="58" spans="1:30" x14ac:dyDescent="0.35">
      <c r="A58" s="29" t="s">
        <v>444</v>
      </c>
      <c r="B58" s="29" t="s">
        <v>445</v>
      </c>
      <c r="C58" s="48">
        <v>4500</v>
      </c>
      <c r="D58" s="48">
        <v>2403</v>
      </c>
      <c r="E58" s="49">
        <f>uptake_in_those_aged_70_by_la1313[[#This Row],[Number of adults turning 71 vaccinated with dose 1]]/uptake_in_those_aged_70_by_la1313[[#This Row],[Number of adults turning 71 ]]*100</f>
        <v>53.400000000000006</v>
      </c>
      <c r="F58" s="48">
        <v>1189</v>
      </c>
      <c r="G58" s="49">
        <f>uptake_in_those_aged_70_by_la1313[[#This Row],[Number of adults turning 71 vaccinated with dose 2]]/uptake_in_those_aged_70_by_la1313[[#This Row],[Number of adults turning 71 ]]*100</f>
        <v>26.422222222222224</v>
      </c>
      <c r="H58" s="33"/>
      <c r="I58" s="33"/>
      <c r="K58" s="33"/>
      <c r="L58" s="33"/>
      <c r="N58" s="33"/>
      <c r="O58" s="33"/>
      <c r="Q58" s="33"/>
      <c r="R58" s="33"/>
      <c r="T58" s="33"/>
      <c r="U58" s="33"/>
      <c r="W58" s="33"/>
      <c r="X58" s="33"/>
      <c r="Z58" s="33"/>
      <c r="AA58" s="33"/>
      <c r="AC58" s="33"/>
      <c r="AD58" s="33"/>
    </row>
    <row r="59" spans="1:30" x14ac:dyDescent="0.35">
      <c r="A59" s="29" t="s">
        <v>446</v>
      </c>
      <c r="B59" s="29" t="s">
        <v>447</v>
      </c>
      <c r="C59" s="48">
        <v>4579</v>
      </c>
      <c r="D59" s="48">
        <v>2459</v>
      </c>
      <c r="E59" s="49">
        <f>uptake_in_those_aged_70_by_la1313[[#This Row],[Number of adults turning 71 vaccinated with dose 1]]/uptake_in_those_aged_70_by_la1313[[#This Row],[Number of adults turning 71 ]]*100</f>
        <v>53.70168158986678</v>
      </c>
      <c r="F59" s="48">
        <v>1468</v>
      </c>
      <c r="G59" s="49">
        <f>uptake_in_those_aged_70_by_la1313[[#This Row],[Number of adults turning 71 vaccinated with dose 2]]/uptake_in_those_aged_70_by_la1313[[#This Row],[Number of adults turning 71 ]]*100</f>
        <v>32.05940161607338</v>
      </c>
      <c r="H59" s="33"/>
      <c r="I59" s="33"/>
      <c r="K59" s="33"/>
      <c r="L59" s="33"/>
      <c r="N59" s="33"/>
      <c r="O59" s="33"/>
      <c r="Q59" s="33"/>
      <c r="R59" s="33"/>
      <c r="T59" s="33"/>
      <c r="U59" s="33"/>
      <c r="W59" s="33"/>
      <c r="X59" s="33"/>
      <c r="Z59" s="33"/>
      <c r="AA59" s="33"/>
      <c r="AC59" s="33"/>
      <c r="AD59" s="33"/>
    </row>
    <row r="60" spans="1:30" x14ac:dyDescent="0.35">
      <c r="A60" s="29" t="s">
        <v>448</v>
      </c>
      <c r="B60" s="29" t="s">
        <v>327</v>
      </c>
      <c r="C60" s="48">
        <v>5087</v>
      </c>
      <c r="D60" s="48">
        <v>2788</v>
      </c>
      <c r="E60" s="49">
        <f>uptake_in_those_aged_70_by_la1313[[#This Row],[Number of adults turning 71 vaccinated with dose 1]]/uptake_in_those_aged_70_by_la1313[[#This Row],[Number of adults turning 71 ]]*100</f>
        <v>54.806369176331827</v>
      </c>
      <c r="F60" s="48">
        <v>1735</v>
      </c>
      <c r="G60" s="49">
        <f>uptake_in_those_aged_70_by_la1313[[#This Row],[Number of adults turning 71 vaccinated with dose 2]]/uptake_in_those_aged_70_by_la1313[[#This Row],[Number of adults turning 71 ]]*100</f>
        <v>34.106546097896597</v>
      </c>
      <c r="H60" s="33"/>
      <c r="I60" s="33"/>
      <c r="K60" s="33"/>
      <c r="L60" s="33"/>
      <c r="N60" s="33"/>
      <c r="O60" s="33"/>
      <c r="Q60" s="33"/>
      <c r="R60" s="33"/>
      <c r="T60" s="33"/>
      <c r="U60" s="33"/>
      <c r="W60" s="33"/>
      <c r="X60" s="33"/>
      <c r="Z60" s="33"/>
      <c r="AA60" s="33"/>
      <c r="AC60" s="33"/>
      <c r="AD60" s="33"/>
    </row>
    <row r="61" spans="1:30" x14ac:dyDescent="0.35">
      <c r="A61" s="29" t="s">
        <v>449</v>
      </c>
      <c r="B61" s="29" t="s">
        <v>450</v>
      </c>
      <c r="C61" s="48">
        <v>5059</v>
      </c>
      <c r="D61" s="48">
        <v>2621</v>
      </c>
      <c r="E61" s="49">
        <f>uptake_in_those_aged_70_by_la1313[[#This Row],[Number of adults turning 71 vaccinated with dose 1]]/uptake_in_those_aged_70_by_la1313[[#This Row],[Number of adults turning 71 ]]*100</f>
        <v>51.808657837517288</v>
      </c>
      <c r="F61" s="48">
        <v>1587</v>
      </c>
      <c r="G61" s="49">
        <f>uptake_in_those_aged_70_by_la1313[[#This Row],[Number of adults turning 71 vaccinated with dose 2]]/uptake_in_those_aged_70_by_la1313[[#This Row],[Number of adults turning 71 ]]*100</f>
        <v>31.36983593595572</v>
      </c>
      <c r="H61" s="33"/>
      <c r="I61" s="33"/>
      <c r="K61" s="33"/>
      <c r="L61" s="33"/>
      <c r="N61" s="33"/>
      <c r="O61" s="33"/>
      <c r="Q61" s="33"/>
      <c r="R61" s="33"/>
      <c r="T61" s="33"/>
      <c r="U61" s="33"/>
      <c r="W61" s="33"/>
      <c r="X61" s="33"/>
      <c r="Z61" s="33"/>
      <c r="AA61" s="33"/>
      <c r="AC61" s="33"/>
      <c r="AD61" s="33"/>
    </row>
    <row r="62" spans="1:30" x14ac:dyDescent="0.35">
      <c r="A62" s="29" t="s">
        <v>451</v>
      </c>
      <c r="B62" s="29" t="s">
        <v>452</v>
      </c>
      <c r="C62" s="48">
        <v>3550</v>
      </c>
      <c r="D62" s="48">
        <v>1493</v>
      </c>
      <c r="E62" s="49">
        <f>uptake_in_those_aged_70_by_la1313[[#This Row],[Number of adults turning 71 vaccinated with dose 1]]/uptake_in_those_aged_70_by_la1313[[#This Row],[Number of adults turning 71 ]]*100</f>
        <v>42.056338028169016</v>
      </c>
      <c r="F62" s="48">
        <v>826</v>
      </c>
      <c r="G62" s="49">
        <f>uptake_in_those_aged_70_by_la1313[[#This Row],[Number of adults turning 71 vaccinated with dose 2]]/uptake_in_those_aged_70_by_la1313[[#This Row],[Number of adults turning 71 ]]*100</f>
        <v>23.26760563380282</v>
      </c>
      <c r="H62" s="33"/>
      <c r="I62" s="33"/>
      <c r="K62" s="33"/>
      <c r="L62" s="33"/>
      <c r="N62" s="33"/>
      <c r="O62" s="33"/>
      <c r="Q62" s="33"/>
      <c r="R62" s="33"/>
      <c r="T62" s="33"/>
      <c r="U62" s="33"/>
      <c r="W62" s="33"/>
      <c r="X62" s="33"/>
      <c r="Z62" s="33"/>
      <c r="AA62" s="33"/>
      <c r="AC62" s="33"/>
      <c r="AD62" s="33"/>
    </row>
    <row r="63" spans="1:30" x14ac:dyDescent="0.35">
      <c r="A63" s="29" t="s">
        <v>453</v>
      </c>
      <c r="B63" s="29" t="s">
        <v>454</v>
      </c>
      <c r="C63" s="48">
        <v>3668</v>
      </c>
      <c r="D63" s="48">
        <v>1582</v>
      </c>
      <c r="E63" s="49">
        <f>uptake_in_those_aged_70_by_la1313[[#This Row],[Number of adults turning 71 vaccinated with dose 1]]/uptake_in_those_aged_70_by_la1313[[#This Row],[Number of adults turning 71 ]]*100</f>
        <v>43.12977099236641</v>
      </c>
      <c r="F63" s="48">
        <v>813</v>
      </c>
      <c r="G63" s="49">
        <f>uptake_in_those_aged_70_by_la1313[[#This Row],[Number of adults turning 71 vaccinated with dose 2]]/uptake_in_those_aged_70_by_la1313[[#This Row],[Number of adults turning 71 ]]*100</f>
        <v>22.164667393675028</v>
      </c>
      <c r="H63" s="33"/>
      <c r="I63" s="33"/>
      <c r="K63" s="33"/>
      <c r="L63" s="33"/>
      <c r="N63" s="33"/>
      <c r="O63" s="33"/>
      <c r="Q63" s="33"/>
      <c r="R63" s="33"/>
      <c r="T63" s="33"/>
      <c r="U63" s="33"/>
      <c r="W63" s="33"/>
      <c r="X63" s="33"/>
      <c r="Z63" s="33"/>
      <c r="AA63" s="33"/>
      <c r="AC63" s="33"/>
      <c r="AD63" s="33"/>
    </row>
    <row r="64" spans="1:30" x14ac:dyDescent="0.35">
      <c r="A64" s="29" t="s">
        <v>455</v>
      </c>
      <c r="B64" s="29" t="s">
        <v>456</v>
      </c>
      <c r="C64" s="48">
        <v>3361</v>
      </c>
      <c r="D64" s="48">
        <v>1348</v>
      </c>
      <c r="E64" s="49">
        <f>uptake_in_those_aged_70_by_la1313[[#This Row],[Number of adults turning 71 vaccinated with dose 1]]/uptake_in_those_aged_70_by_la1313[[#This Row],[Number of adults turning 71 ]]*100</f>
        <v>40.107110978875333</v>
      </c>
      <c r="F64" s="48">
        <v>786</v>
      </c>
      <c r="G64" s="49">
        <f>uptake_in_those_aged_70_by_la1313[[#This Row],[Number of adults turning 71 vaccinated with dose 2]]/uptake_in_those_aged_70_by_la1313[[#This Row],[Number of adults turning 71 ]]*100</f>
        <v>23.385897054448083</v>
      </c>
      <c r="H64" s="33"/>
      <c r="I64" s="33"/>
      <c r="K64" s="33"/>
      <c r="L64" s="33"/>
      <c r="N64" s="33"/>
      <c r="O64" s="33"/>
      <c r="Q64" s="33"/>
      <c r="R64" s="33"/>
      <c r="T64" s="33"/>
      <c r="U64" s="33"/>
      <c r="W64" s="33"/>
      <c r="X64" s="33"/>
      <c r="Z64" s="33"/>
      <c r="AA64" s="33"/>
      <c r="AC64" s="33"/>
      <c r="AD64" s="33"/>
    </row>
    <row r="65" spans="1:30" x14ac:dyDescent="0.35">
      <c r="A65" s="29" t="s">
        <v>457</v>
      </c>
      <c r="B65" s="29" t="s">
        <v>458</v>
      </c>
      <c r="C65" s="48">
        <v>2854</v>
      </c>
      <c r="D65" s="48">
        <v>1355</v>
      </c>
      <c r="E65" s="49">
        <f>uptake_in_those_aged_70_by_la1313[[#This Row],[Number of adults turning 71 vaccinated with dose 1]]/uptake_in_those_aged_70_by_la1313[[#This Row],[Number of adults turning 71 ]]*100</f>
        <v>47.477224947442188</v>
      </c>
      <c r="F65" s="48">
        <v>821</v>
      </c>
      <c r="G65" s="49">
        <f>uptake_in_those_aged_70_by_la1313[[#This Row],[Number of adults turning 71 vaccinated with dose 2]]/uptake_in_those_aged_70_by_la1313[[#This Row],[Number of adults turning 71 ]]*100</f>
        <v>28.7666433076384</v>
      </c>
      <c r="H65" s="33"/>
      <c r="I65" s="33"/>
      <c r="K65" s="33"/>
      <c r="L65" s="33"/>
      <c r="N65" s="33"/>
      <c r="O65" s="33"/>
      <c r="Q65" s="33"/>
      <c r="R65" s="33"/>
      <c r="T65" s="33"/>
      <c r="U65" s="33"/>
      <c r="W65" s="33"/>
      <c r="X65" s="33"/>
      <c r="Z65" s="33"/>
      <c r="AA65" s="33"/>
      <c r="AC65" s="33"/>
      <c r="AD65" s="33"/>
    </row>
    <row r="66" spans="1:30" x14ac:dyDescent="0.35">
      <c r="A66" s="29" t="s">
        <v>459</v>
      </c>
      <c r="B66" s="29" t="s">
        <v>460</v>
      </c>
      <c r="C66" s="48">
        <v>7507</v>
      </c>
      <c r="D66" s="48">
        <v>4290</v>
      </c>
      <c r="E66" s="49">
        <f>uptake_in_those_aged_70_by_la1313[[#This Row],[Number of adults turning 71 vaccinated with dose 1]]/uptake_in_those_aged_70_by_la1313[[#This Row],[Number of adults turning 71 ]]*100</f>
        <v>57.146663114426531</v>
      </c>
      <c r="F66" s="48">
        <v>2661</v>
      </c>
      <c r="G66" s="49">
        <f>uptake_in_those_aged_70_by_la1313[[#This Row],[Number of adults turning 71 vaccinated with dose 2]]/uptake_in_those_aged_70_by_la1313[[#This Row],[Number of adults turning 71 ]]*100</f>
        <v>35.4469162115359</v>
      </c>
      <c r="H66" s="33"/>
      <c r="I66" s="33"/>
      <c r="K66" s="33"/>
      <c r="L66" s="33"/>
      <c r="N66" s="33"/>
      <c r="O66" s="33"/>
      <c r="Q66" s="33"/>
      <c r="R66" s="33"/>
      <c r="T66" s="33"/>
      <c r="U66" s="33"/>
      <c r="W66" s="33"/>
      <c r="X66" s="33"/>
      <c r="Z66" s="33"/>
      <c r="AA66" s="33"/>
      <c r="AC66" s="33"/>
      <c r="AD66" s="33"/>
    </row>
    <row r="67" spans="1:30" x14ac:dyDescent="0.35">
      <c r="A67" s="29" t="s">
        <v>461</v>
      </c>
      <c r="B67" s="29" t="s">
        <v>462</v>
      </c>
      <c r="C67" s="48">
        <v>7205</v>
      </c>
      <c r="D67" s="48">
        <v>3782</v>
      </c>
      <c r="E67" s="49">
        <f>uptake_in_those_aged_70_by_la1313[[#This Row],[Number of adults turning 71 vaccinated with dose 1]]/uptake_in_those_aged_70_by_la1313[[#This Row],[Number of adults turning 71 ]]*100</f>
        <v>52.491325468424712</v>
      </c>
      <c r="F67" s="48">
        <v>2217</v>
      </c>
      <c r="G67" s="49">
        <f>uptake_in_those_aged_70_by_la1313[[#This Row],[Number of adults turning 71 vaccinated with dose 2]]/uptake_in_those_aged_70_by_la1313[[#This Row],[Number of adults turning 71 ]]*100</f>
        <v>30.770298403886194</v>
      </c>
      <c r="H67" s="33"/>
      <c r="I67" s="33"/>
      <c r="K67" s="33"/>
      <c r="L67" s="33"/>
      <c r="N67" s="33"/>
      <c r="O67" s="33"/>
      <c r="Q67" s="33"/>
      <c r="R67" s="33"/>
      <c r="T67" s="33"/>
      <c r="U67" s="33"/>
      <c r="W67" s="33"/>
      <c r="X67" s="33"/>
      <c r="Z67" s="33"/>
      <c r="AA67" s="33"/>
      <c r="AC67" s="33"/>
      <c r="AD67" s="33"/>
    </row>
    <row r="68" spans="1:30" x14ac:dyDescent="0.35">
      <c r="A68" s="29" t="s">
        <v>463</v>
      </c>
      <c r="B68" s="29" t="s">
        <v>464</v>
      </c>
      <c r="C68" s="48">
        <v>2721</v>
      </c>
      <c r="D68" s="48">
        <v>1172</v>
      </c>
      <c r="E68" s="49">
        <f>uptake_in_those_aged_70_by_la1313[[#This Row],[Number of adults turning 71 vaccinated with dose 1]]/uptake_in_those_aged_70_by_la1313[[#This Row],[Number of adults turning 71 ]]*100</f>
        <v>43.072399852995225</v>
      </c>
      <c r="F68" s="48">
        <v>625</v>
      </c>
      <c r="G68" s="49">
        <f>uptake_in_those_aged_70_by_la1313[[#This Row],[Number of adults turning 71 vaccinated with dose 2]]/uptake_in_those_aged_70_by_la1313[[#This Row],[Number of adults turning 71 ]]*100</f>
        <v>22.969496508636531</v>
      </c>
      <c r="H68" s="33"/>
      <c r="I68" s="33"/>
      <c r="K68" s="33"/>
      <c r="L68" s="33"/>
      <c r="N68" s="33"/>
      <c r="O68" s="33"/>
      <c r="Q68" s="33"/>
      <c r="R68" s="33"/>
      <c r="T68" s="33"/>
      <c r="U68" s="33"/>
      <c r="W68" s="33"/>
      <c r="X68" s="33"/>
      <c r="Z68" s="33"/>
      <c r="AA68" s="33"/>
      <c r="AC68" s="33"/>
      <c r="AD68" s="33"/>
    </row>
    <row r="69" spans="1:30" x14ac:dyDescent="0.35">
      <c r="A69" s="29" t="s">
        <v>465</v>
      </c>
      <c r="B69" s="29" t="s">
        <v>466</v>
      </c>
      <c r="C69" s="48">
        <v>1790</v>
      </c>
      <c r="D69" s="48">
        <v>913</v>
      </c>
      <c r="E69" s="49">
        <f>uptake_in_those_aged_70_by_la1313[[#This Row],[Number of adults turning 71 vaccinated with dose 1]]/uptake_in_those_aged_70_by_la1313[[#This Row],[Number of adults turning 71 ]]*100</f>
        <v>51.005586592178773</v>
      </c>
      <c r="F69" s="48">
        <v>533</v>
      </c>
      <c r="G69" s="49">
        <f>uptake_in_those_aged_70_by_la1313[[#This Row],[Number of adults turning 71 vaccinated with dose 2]]/uptake_in_those_aged_70_by_la1313[[#This Row],[Number of adults turning 71 ]]*100</f>
        <v>29.77653631284916</v>
      </c>
      <c r="H69" s="33"/>
      <c r="I69" s="33"/>
      <c r="K69" s="33"/>
      <c r="L69" s="33"/>
      <c r="N69" s="33"/>
      <c r="O69" s="33"/>
      <c r="Q69" s="33"/>
      <c r="R69" s="33"/>
      <c r="T69" s="33"/>
      <c r="U69" s="33"/>
      <c r="W69" s="33"/>
      <c r="X69" s="33"/>
      <c r="Z69" s="33"/>
      <c r="AA69" s="33"/>
      <c r="AC69" s="33"/>
      <c r="AD69" s="33"/>
    </row>
    <row r="70" spans="1:30" x14ac:dyDescent="0.35">
      <c r="A70" s="29" t="s">
        <v>467</v>
      </c>
      <c r="B70" s="29" t="s">
        <v>468</v>
      </c>
      <c r="C70" s="48">
        <v>3547</v>
      </c>
      <c r="D70" s="48">
        <v>1149</v>
      </c>
      <c r="E70" s="49">
        <f>uptake_in_those_aged_70_by_la1313[[#This Row],[Number of adults turning 71 vaccinated with dose 1]]/uptake_in_those_aged_70_by_la1313[[#This Row],[Number of adults turning 71 ]]*100</f>
        <v>32.393572032703695</v>
      </c>
      <c r="F70" s="48">
        <v>549</v>
      </c>
      <c r="G70" s="49">
        <f>uptake_in_those_aged_70_by_la1313[[#This Row],[Number of adults turning 71 vaccinated with dose 2]]/uptake_in_those_aged_70_by_la1313[[#This Row],[Number of adults turning 71 ]]*100</f>
        <v>15.477868621370172</v>
      </c>
      <c r="H70" s="33"/>
      <c r="I70" s="33"/>
      <c r="K70" s="33"/>
      <c r="L70" s="33"/>
      <c r="N70" s="33"/>
      <c r="O70" s="33"/>
      <c r="Q70" s="33"/>
      <c r="R70" s="33"/>
      <c r="T70" s="33"/>
      <c r="U70" s="33"/>
      <c r="W70" s="33"/>
      <c r="X70" s="33"/>
      <c r="Z70" s="33"/>
      <c r="AA70" s="33"/>
      <c r="AC70" s="33"/>
      <c r="AD70" s="33"/>
    </row>
    <row r="71" spans="1:30" x14ac:dyDescent="0.35">
      <c r="A71" s="29" t="s">
        <v>469</v>
      </c>
      <c r="B71" s="29" t="s">
        <v>470</v>
      </c>
      <c r="C71" s="48">
        <v>1925</v>
      </c>
      <c r="D71" s="48">
        <v>730</v>
      </c>
      <c r="E71" s="49">
        <f>uptake_in_those_aged_70_by_la1313[[#This Row],[Number of adults turning 71 vaccinated with dose 1]]/uptake_in_those_aged_70_by_la1313[[#This Row],[Number of adults turning 71 ]]*100</f>
        <v>37.922077922077925</v>
      </c>
      <c r="F71" s="48">
        <v>386</v>
      </c>
      <c r="G71" s="49">
        <f>uptake_in_those_aged_70_by_la1313[[#This Row],[Number of adults turning 71 vaccinated with dose 2]]/uptake_in_those_aged_70_by_la1313[[#This Row],[Number of adults turning 71 ]]*100</f>
        <v>20.051948051948052</v>
      </c>
      <c r="H71" s="33"/>
      <c r="I71" s="33"/>
      <c r="K71" s="33"/>
      <c r="L71" s="33"/>
      <c r="N71" s="33"/>
      <c r="O71" s="33"/>
      <c r="Q71" s="33"/>
      <c r="R71" s="33"/>
      <c r="T71" s="33"/>
      <c r="U71" s="33"/>
      <c r="W71" s="33"/>
      <c r="X71" s="33"/>
      <c r="Z71" s="33"/>
      <c r="AA71" s="33"/>
      <c r="AC71" s="33"/>
      <c r="AD71" s="33"/>
    </row>
    <row r="72" spans="1:30" x14ac:dyDescent="0.35">
      <c r="A72" s="29" t="s">
        <v>471</v>
      </c>
      <c r="B72" s="29" t="s">
        <v>472</v>
      </c>
      <c r="C72" s="48">
        <v>2044</v>
      </c>
      <c r="D72" s="48">
        <v>933</v>
      </c>
      <c r="E72" s="49">
        <f>uptake_in_those_aged_70_by_la1313[[#This Row],[Number of adults turning 71 vaccinated with dose 1]]/uptake_in_those_aged_70_by_la1313[[#This Row],[Number of adults turning 71 ]]*100</f>
        <v>45.645792563600786</v>
      </c>
      <c r="F72" s="48">
        <v>559</v>
      </c>
      <c r="G72" s="49">
        <f>uptake_in_those_aged_70_by_la1313[[#This Row],[Number of adults turning 71 vaccinated with dose 2]]/uptake_in_those_aged_70_by_la1313[[#This Row],[Number of adults turning 71 ]]*100</f>
        <v>27.348336594911938</v>
      </c>
      <c r="H72" s="33"/>
      <c r="I72" s="33"/>
      <c r="K72" s="33"/>
      <c r="L72" s="33"/>
      <c r="N72" s="33"/>
      <c r="O72" s="33"/>
      <c r="Q72" s="33"/>
      <c r="R72" s="33"/>
      <c r="T72" s="33"/>
      <c r="U72" s="33"/>
      <c r="W72" s="33"/>
      <c r="X72" s="33"/>
      <c r="Z72" s="33"/>
      <c r="AA72" s="33"/>
      <c r="AC72" s="33"/>
      <c r="AD72" s="33"/>
    </row>
    <row r="73" spans="1:30" x14ac:dyDescent="0.35">
      <c r="A73" s="29" t="s">
        <v>473</v>
      </c>
      <c r="B73" s="29" t="s">
        <v>474</v>
      </c>
      <c r="C73" s="48">
        <v>1935</v>
      </c>
      <c r="D73" s="48">
        <v>829</v>
      </c>
      <c r="E73" s="49">
        <f>uptake_in_those_aged_70_by_la1313[[#This Row],[Number of adults turning 71 vaccinated with dose 1]]/uptake_in_those_aged_70_by_la1313[[#This Row],[Number of adults turning 71 ]]*100</f>
        <v>42.842377260981912</v>
      </c>
      <c r="F73" s="48">
        <v>458</v>
      </c>
      <c r="G73" s="49">
        <f>uptake_in_those_aged_70_by_la1313[[#This Row],[Number of adults turning 71 vaccinated with dose 2]]/uptake_in_those_aged_70_by_la1313[[#This Row],[Number of adults turning 71 ]]*100</f>
        <v>23.669250645994833</v>
      </c>
      <c r="H73" s="33"/>
      <c r="I73" s="33"/>
      <c r="K73" s="33"/>
      <c r="L73" s="33"/>
      <c r="N73" s="33"/>
      <c r="O73" s="33"/>
      <c r="Q73" s="33"/>
      <c r="R73" s="33"/>
      <c r="T73" s="33"/>
      <c r="U73" s="33"/>
      <c r="W73" s="33"/>
      <c r="X73" s="33"/>
      <c r="Z73" s="33"/>
      <c r="AA73" s="33"/>
      <c r="AC73" s="33"/>
      <c r="AD73" s="33"/>
    </row>
    <row r="74" spans="1:30" x14ac:dyDescent="0.35">
      <c r="A74" s="29" t="s">
        <v>475</v>
      </c>
      <c r="B74" s="29" t="s">
        <v>476</v>
      </c>
      <c r="C74" s="48">
        <v>2986</v>
      </c>
      <c r="D74" s="48">
        <v>1644</v>
      </c>
      <c r="E74" s="49">
        <f>uptake_in_those_aged_70_by_la1313[[#This Row],[Number of adults turning 71 vaccinated with dose 1]]/uptake_in_those_aged_70_by_la1313[[#This Row],[Number of adults turning 71 ]]*100</f>
        <v>55.056932350971202</v>
      </c>
      <c r="F74" s="48">
        <v>981</v>
      </c>
      <c r="G74" s="49">
        <f>uptake_in_those_aged_70_by_la1313[[#This Row],[Number of adults turning 71 vaccinated with dose 2]]/uptake_in_those_aged_70_by_la1313[[#This Row],[Number of adults turning 71 ]]*100</f>
        <v>32.853315472203612</v>
      </c>
      <c r="H74" s="33"/>
      <c r="I74" s="33"/>
      <c r="K74" s="33"/>
      <c r="L74" s="33"/>
      <c r="N74" s="33"/>
      <c r="O74" s="33"/>
      <c r="Q74" s="33"/>
      <c r="R74" s="33"/>
      <c r="T74" s="33"/>
      <c r="U74" s="33"/>
      <c r="W74" s="33"/>
      <c r="X74" s="33"/>
      <c r="Z74" s="33"/>
      <c r="AA74" s="33"/>
      <c r="AC74" s="33"/>
      <c r="AD74" s="33"/>
    </row>
    <row r="75" spans="1:30" x14ac:dyDescent="0.35">
      <c r="A75" s="29" t="s">
        <v>477</v>
      </c>
      <c r="B75" s="29" t="s">
        <v>478</v>
      </c>
      <c r="C75" s="48">
        <v>1983</v>
      </c>
      <c r="D75" s="48">
        <v>737</v>
      </c>
      <c r="E75" s="49">
        <f>uptake_in_those_aged_70_by_la1313[[#This Row],[Number of adults turning 71 vaccinated with dose 1]]/uptake_in_those_aged_70_by_la1313[[#This Row],[Number of adults turning 71 ]]*100</f>
        <v>37.165910237014629</v>
      </c>
      <c r="F75" s="48">
        <v>404</v>
      </c>
      <c r="G75" s="49">
        <f>uptake_in_those_aged_70_by_la1313[[#This Row],[Number of adults turning 71 vaccinated with dose 2]]/uptake_in_those_aged_70_by_la1313[[#This Row],[Number of adults turning 71 ]]*100</f>
        <v>20.373171961674231</v>
      </c>
      <c r="H75" s="33"/>
      <c r="I75" s="33"/>
      <c r="K75" s="33"/>
      <c r="L75" s="33"/>
      <c r="N75" s="33"/>
      <c r="O75" s="33"/>
      <c r="Q75" s="33"/>
      <c r="R75" s="33"/>
      <c r="T75" s="33"/>
      <c r="U75" s="33"/>
      <c r="W75" s="33"/>
      <c r="X75" s="33"/>
      <c r="Z75" s="33"/>
      <c r="AA75" s="33"/>
      <c r="AC75" s="33"/>
      <c r="AD75" s="33"/>
    </row>
    <row r="76" spans="1:30" x14ac:dyDescent="0.35">
      <c r="A76" s="29" t="s">
        <v>479</v>
      </c>
      <c r="B76" s="29" t="s">
        <v>480</v>
      </c>
      <c r="C76" s="48">
        <v>2012</v>
      </c>
      <c r="D76" s="48">
        <v>921</v>
      </c>
      <c r="E76" s="49">
        <f>uptake_in_those_aged_70_by_la1313[[#This Row],[Number of adults turning 71 vaccinated with dose 1]]/uptake_in_those_aged_70_by_la1313[[#This Row],[Number of adults turning 71 ]]*100</f>
        <v>45.77534791252485</v>
      </c>
      <c r="F76" s="48">
        <v>558</v>
      </c>
      <c r="G76" s="49">
        <f>uptake_in_those_aged_70_by_la1313[[#This Row],[Number of adults turning 71 vaccinated with dose 2]]/uptake_in_those_aged_70_by_la1313[[#This Row],[Number of adults turning 71 ]]*100</f>
        <v>27.733598409542743</v>
      </c>
      <c r="H76" s="33"/>
      <c r="I76" s="33"/>
      <c r="K76" s="33"/>
      <c r="L76" s="33"/>
      <c r="N76" s="33"/>
      <c r="O76" s="33"/>
      <c r="Q76" s="33"/>
      <c r="R76" s="33"/>
      <c r="T76" s="33"/>
      <c r="U76" s="33"/>
      <c r="W76" s="33"/>
      <c r="X76" s="33"/>
      <c r="Z76" s="33"/>
      <c r="AA76" s="33"/>
      <c r="AC76" s="33"/>
      <c r="AD76" s="33"/>
    </row>
    <row r="77" spans="1:30" x14ac:dyDescent="0.35">
      <c r="A77" s="29" t="s">
        <v>481</v>
      </c>
      <c r="B77" s="29" t="s">
        <v>482</v>
      </c>
      <c r="C77" s="48">
        <v>3186</v>
      </c>
      <c r="D77" s="48">
        <v>1589</v>
      </c>
      <c r="E77" s="49">
        <f>uptake_in_those_aged_70_by_la1313[[#This Row],[Number of adults turning 71 vaccinated with dose 1]]/uptake_in_those_aged_70_by_la1313[[#This Row],[Number of adults turning 71 ]]*100</f>
        <v>49.874450721908346</v>
      </c>
      <c r="F77" s="48">
        <v>862</v>
      </c>
      <c r="G77" s="49">
        <f>uptake_in_those_aged_70_by_la1313[[#This Row],[Number of adults turning 71 vaccinated with dose 2]]/uptake_in_those_aged_70_by_la1313[[#This Row],[Number of adults turning 71 ]]*100</f>
        <v>27.055869428750785</v>
      </c>
      <c r="H77" s="33"/>
      <c r="I77" s="33"/>
      <c r="K77" s="33"/>
      <c r="L77" s="33"/>
      <c r="N77" s="33"/>
      <c r="O77" s="33"/>
      <c r="Q77" s="33"/>
      <c r="R77" s="33"/>
      <c r="T77" s="33"/>
      <c r="U77" s="33"/>
      <c r="W77" s="33"/>
      <c r="X77" s="33"/>
      <c r="Z77" s="33"/>
      <c r="AA77" s="33"/>
      <c r="AC77" s="33"/>
      <c r="AD77" s="33"/>
    </row>
    <row r="78" spans="1:30" x14ac:dyDescent="0.35">
      <c r="A78" s="29" t="s">
        <v>483</v>
      </c>
      <c r="B78" s="29" t="s">
        <v>484</v>
      </c>
      <c r="C78" s="48">
        <v>1552</v>
      </c>
      <c r="D78" s="48">
        <v>703</v>
      </c>
      <c r="E78" s="49">
        <f>uptake_in_those_aged_70_by_la1313[[#This Row],[Number of adults turning 71 vaccinated with dose 1]]/uptake_in_those_aged_70_by_la1313[[#This Row],[Number of adults turning 71 ]]*100</f>
        <v>45.296391752577321</v>
      </c>
      <c r="F78" s="48">
        <v>317</v>
      </c>
      <c r="G78" s="49">
        <f>uptake_in_those_aged_70_by_la1313[[#This Row],[Number of adults turning 71 vaccinated with dose 2]]/uptake_in_those_aged_70_by_la1313[[#This Row],[Number of adults turning 71 ]]*100</f>
        <v>20.425257731958762</v>
      </c>
      <c r="H78" s="33"/>
      <c r="I78" s="33"/>
      <c r="K78" s="33"/>
      <c r="L78" s="33"/>
      <c r="N78" s="33"/>
      <c r="O78" s="33"/>
      <c r="Q78" s="33"/>
      <c r="R78" s="33"/>
      <c r="T78" s="33"/>
      <c r="U78" s="33"/>
      <c r="W78" s="33"/>
      <c r="X78" s="33"/>
      <c r="Z78" s="33"/>
      <c r="AA78" s="33"/>
      <c r="AC78" s="33"/>
      <c r="AD78" s="33"/>
    </row>
    <row r="79" spans="1:30" x14ac:dyDescent="0.35">
      <c r="A79" s="29" t="s">
        <v>485</v>
      </c>
      <c r="B79" s="29" t="s">
        <v>486</v>
      </c>
      <c r="C79" s="48">
        <v>4639</v>
      </c>
      <c r="D79" s="48">
        <v>1786</v>
      </c>
      <c r="E79" s="49">
        <f>uptake_in_those_aged_70_by_la1313[[#This Row],[Number of adults turning 71 vaccinated with dose 1]]/uptake_in_those_aged_70_by_la1313[[#This Row],[Number of adults turning 71 ]]*100</f>
        <v>38.499676654451392</v>
      </c>
      <c r="F79" s="48">
        <v>945</v>
      </c>
      <c r="G79" s="49">
        <f>uptake_in_those_aged_70_by_la1313[[#This Row],[Number of adults turning 71 vaccinated with dose 2]]/uptake_in_those_aged_70_by_la1313[[#This Row],[Number of adults turning 71 ]]*100</f>
        <v>20.370769562405691</v>
      </c>
      <c r="H79" s="33"/>
      <c r="I79" s="33"/>
      <c r="K79" s="33"/>
      <c r="L79" s="33"/>
      <c r="N79" s="33"/>
      <c r="O79" s="33"/>
      <c r="Q79" s="33"/>
      <c r="R79" s="33"/>
      <c r="T79" s="33"/>
      <c r="U79" s="33"/>
      <c r="W79" s="33"/>
      <c r="X79" s="33"/>
      <c r="Z79" s="33"/>
      <c r="AA79" s="33"/>
      <c r="AC79" s="33"/>
      <c r="AD79" s="33"/>
    </row>
    <row r="80" spans="1:30" x14ac:dyDescent="0.35">
      <c r="A80" s="29" t="s">
        <v>487</v>
      </c>
      <c r="B80" s="29" t="s">
        <v>488</v>
      </c>
      <c r="C80" s="48">
        <v>1968</v>
      </c>
      <c r="D80" s="48">
        <v>880</v>
      </c>
      <c r="E80" s="49">
        <f>uptake_in_those_aged_70_by_la1313[[#This Row],[Number of adults turning 71 vaccinated with dose 1]]/uptake_in_those_aged_70_by_la1313[[#This Row],[Number of adults turning 71 ]]*100</f>
        <v>44.715447154471541</v>
      </c>
      <c r="F80" s="48">
        <v>505</v>
      </c>
      <c r="G80" s="49">
        <f>uptake_in_those_aged_70_by_la1313[[#This Row],[Number of adults turning 71 vaccinated with dose 2]]/uptake_in_those_aged_70_by_la1313[[#This Row],[Number of adults turning 71 ]]*100</f>
        <v>25.660569105691057</v>
      </c>
      <c r="H80" s="33"/>
      <c r="I80" s="33"/>
      <c r="K80" s="33"/>
      <c r="L80" s="33"/>
      <c r="N80" s="33"/>
      <c r="O80" s="33"/>
      <c r="Q80" s="33"/>
      <c r="R80" s="33"/>
      <c r="T80" s="33"/>
      <c r="U80" s="33"/>
      <c r="W80" s="33"/>
      <c r="X80" s="33"/>
      <c r="Z80" s="33"/>
      <c r="AA80" s="33"/>
      <c r="AC80" s="33"/>
      <c r="AD80" s="33"/>
    </row>
    <row r="81" spans="1:30" x14ac:dyDescent="0.35">
      <c r="A81" s="29" t="s">
        <v>489</v>
      </c>
      <c r="B81" s="29" t="s">
        <v>490</v>
      </c>
      <c r="C81" s="48">
        <v>3277</v>
      </c>
      <c r="D81" s="48">
        <v>1510</v>
      </c>
      <c r="E81" s="49">
        <f>uptake_in_those_aged_70_by_la1313[[#This Row],[Number of adults turning 71 vaccinated with dose 1]]/uptake_in_those_aged_70_by_la1313[[#This Row],[Number of adults turning 71 ]]*100</f>
        <v>46.078730546231313</v>
      </c>
      <c r="F81" s="48">
        <v>912</v>
      </c>
      <c r="G81" s="49">
        <f>uptake_in_those_aged_70_by_la1313[[#This Row],[Number of adults turning 71 vaccinated with dose 2]]/uptake_in_those_aged_70_by_la1313[[#This Row],[Number of adults turning 71 ]]*100</f>
        <v>27.83033262129997</v>
      </c>
      <c r="H81" s="33"/>
      <c r="I81" s="33"/>
      <c r="K81" s="33"/>
      <c r="L81" s="33"/>
      <c r="N81" s="33"/>
      <c r="O81" s="33"/>
      <c r="Q81" s="33"/>
      <c r="R81" s="33"/>
      <c r="T81" s="33"/>
      <c r="U81" s="33"/>
      <c r="W81" s="33"/>
      <c r="X81" s="33"/>
      <c r="Z81" s="33"/>
      <c r="AA81" s="33"/>
      <c r="AC81" s="33"/>
      <c r="AD81" s="33"/>
    </row>
    <row r="82" spans="1:30" x14ac:dyDescent="0.35">
      <c r="A82" s="29" t="s">
        <v>491</v>
      </c>
      <c r="B82" s="29" t="s">
        <v>492</v>
      </c>
      <c r="C82" s="48">
        <v>3764</v>
      </c>
      <c r="D82" s="48">
        <v>1885</v>
      </c>
      <c r="E82" s="49">
        <f>uptake_in_those_aged_70_by_la1313[[#This Row],[Number of adults turning 71 vaccinated with dose 1]]/uptake_in_those_aged_70_by_la1313[[#This Row],[Number of adults turning 71 ]]*100</f>
        <v>50.079702444208287</v>
      </c>
      <c r="F82" s="48">
        <v>1070</v>
      </c>
      <c r="G82" s="49">
        <f>uptake_in_those_aged_70_by_la1313[[#This Row],[Number of adults turning 71 vaccinated with dose 2]]/uptake_in_those_aged_70_by_la1313[[#This Row],[Number of adults turning 71 ]]*100</f>
        <v>28.427205100956431</v>
      </c>
      <c r="H82" s="33"/>
      <c r="I82" s="33"/>
      <c r="K82" s="33"/>
      <c r="L82" s="33"/>
      <c r="N82" s="33"/>
      <c r="O82" s="33"/>
      <c r="Q82" s="33"/>
      <c r="R82" s="33"/>
      <c r="T82" s="33"/>
      <c r="U82" s="33"/>
      <c r="W82" s="33"/>
      <c r="X82" s="33"/>
      <c r="Z82" s="33"/>
      <c r="AA82" s="33"/>
      <c r="AC82" s="33"/>
      <c r="AD82" s="33"/>
    </row>
    <row r="83" spans="1:30" x14ac:dyDescent="0.35">
      <c r="A83" s="29" t="s">
        <v>493</v>
      </c>
      <c r="B83" s="29" t="s">
        <v>494</v>
      </c>
      <c r="C83" s="48">
        <v>2678</v>
      </c>
      <c r="D83" s="48">
        <v>1317</v>
      </c>
      <c r="E83" s="49">
        <f>uptake_in_those_aged_70_by_la1313[[#This Row],[Number of adults turning 71 vaccinated with dose 1]]/uptake_in_those_aged_70_by_la1313[[#This Row],[Number of adults turning 71 ]]*100</f>
        <v>49.17849141150112</v>
      </c>
      <c r="F83" s="48">
        <v>735</v>
      </c>
      <c r="G83" s="49">
        <f>uptake_in_those_aged_70_by_la1313[[#This Row],[Number of adults turning 71 vaccinated with dose 2]]/uptake_in_those_aged_70_by_la1313[[#This Row],[Number of adults turning 71 ]]*100</f>
        <v>27.445855115758029</v>
      </c>
      <c r="H83" s="33"/>
      <c r="I83" s="33"/>
      <c r="K83" s="33"/>
      <c r="L83" s="33"/>
      <c r="N83" s="33"/>
      <c r="O83" s="33"/>
      <c r="Q83" s="33"/>
      <c r="R83" s="33"/>
      <c r="T83" s="33"/>
      <c r="U83" s="33"/>
      <c r="W83" s="33"/>
      <c r="X83" s="33"/>
      <c r="Z83" s="33"/>
      <c r="AA83" s="33"/>
      <c r="AC83" s="33"/>
      <c r="AD83" s="33"/>
    </row>
    <row r="84" spans="1:30" x14ac:dyDescent="0.35">
      <c r="A84" s="29" t="s">
        <v>495</v>
      </c>
      <c r="B84" s="29" t="s">
        <v>496</v>
      </c>
      <c r="C84" s="48">
        <v>3252</v>
      </c>
      <c r="D84" s="48">
        <v>1719</v>
      </c>
      <c r="E84" s="49">
        <f>uptake_in_those_aged_70_by_la1313[[#This Row],[Number of adults turning 71 vaccinated with dose 1]]/uptake_in_those_aged_70_by_la1313[[#This Row],[Number of adults turning 71 ]]*100</f>
        <v>52.859778597785976</v>
      </c>
      <c r="F84" s="48">
        <v>1012</v>
      </c>
      <c r="G84" s="49">
        <f>uptake_in_those_aged_70_by_la1313[[#This Row],[Number of adults turning 71 vaccinated with dose 2]]/uptake_in_those_aged_70_by_la1313[[#This Row],[Number of adults turning 71 ]]*100</f>
        <v>31.119311193111933</v>
      </c>
      <c r="H84" s="33"/>
      <c r="I84" s="33"/>
      <c r="K84" s="33"/>
      <c r="L84" s="33"/>
      <c r="N84" s="33"/>
      <c r="O84" s="33"/>
      <c r="Q84" s="33"/>
      <c r="R84" s="33"/>
      <c r="T84" s="33"/>
      <c r="U84" s="33"/>
      <c r="W84" s="33"/>
      <c r="X84" s="33"/>
      <c r="Z84" s="33"/>
      <c r="AA84" s="33"/>
      <c r="AC84" s="33"/>
      <c r="AD84" s="33"/>
    </row>
    <row r="85" spans="1:30" x14ac:dyDescent="0.35">
      <c r="A85" s="29" t="s">
        <v>497</v>
      </c>
      <c r="B85" s="29" t="s">
        <v>498</v>
      </c>
      <c r="C85" s="48">
        <v>2576</v>
      </c>
      <c r="D85" s="48">
        <v>1199</v>
      </c>
      <c r="E85" s="49">
        <f>uptake_in_those_aged_70_by_la1313[[#This Row],[Number of adults turning 71 vaccinated with dose 1]]/uptake_in_those_aged_70_by_la1313[[#This Row],[Number of adults turning 71 ]]*100</f>
        <v>46.545031055900623</v>
      </c>
      <c r="F85" s="48">
        <v>683</v>
      </c>
      <c r="G85" s="49">
        <f>uptake_in_those_aged_70_by_la1313[[#This Row],[Number of adults turning 71 vaccinated with dose 2]]/uptake_in_those_aged_70_by_la1313[[#This Row],[Number of adults turning 71 ]]*100</f>
        <v>26.5139751552795</v>
      </c>
      <c r="H85" s="33"/>
      <c r="I85" s="33"/>
      <c r="K85" s="33"/>
      <c r="L85" s="33"/>
      <c r="N85" s="33"/>
      <c r="O85" s="33"/>
      <c r="Q85" s="33"/>
      <c r="R85" s="33"/>
      <c r="T85" s="33"/>
      <c r="U85" s="33"/>
      <c r="W85" s="33"/>
      <c r="X85" s="33"/>
      <c r="Z85" s="33"/>
      <c r="AA85" s="33"/>
      <c r="AC85" s="33"/>
      <c r="AD85" s="33"/>
    </row>
    <row r="86" spans="1:30" x14ac:dyDescent="0.35">
      <c r="A86" s="29" t="s">
        <v>499</v>
      </c>
      <c r="B86" s="29" t="s">
        <v>500</v>
      </c>
      <c r="C86" s="48">
        <v>4840</v>
      </c>
      <c r="D86" s="48">
        <v>2456</v>
      </c>
      <c r="E86" s="49">
        <f>uptake_in_those_aged_70_by_la1313[[#This Row],[Number of adults turning 71 vaccinated with dose 1]]/uptake_in_those_aged_70_by_la1313[[#This Row],[Number of adults turning 71 ]]*100</f>
        <v>50.743801652892564</v>
      </c>
      <c r="F86" s="48">
        <v>1404</v>
      </c>
      <c r="G86" s="49">
        <f>uptake_in_those_aged_70_by_la1313[[#This Row],[Number of adults turning 71 vaccinated with dose 2]]/uptake_in_those_aged_70_by_la1313[[#This Row],[Number of adults turning 71 ]]*100</f>
        <v>29.008264462809919</v>
      </c>
      <c r="H86" s="33"/>
      <c r="I86" s="33"/>
      <c r="K86" s="33"/>
      <c r="L86" s="33"/>
      <c r="N86" s="33"/>
      <c r="O86" s="33"/>
      <c r="Q86" s="33"/>
      <c r="R86" s="33"/>
      <c r="T86" s="33"/>
      <c r="U86" s="33"/>
      <c r="W86" s="33"/>
      <c r="X86" s="33"/>
      <c r="Z86" s="33"/>
      <c r="AA86" s="33"/>
      <c r="AC86" s="33"/>
      <c r="AD86" s="33"/>
    </row>
    <row r="87" spans="1:30" x14ac:dyDescent="0.35">
      <c r="A87" s="29" t="s">
        <v>501</v>
      </c>
      <c r="B87" s="29" t="s">
        <v>502</v>
      </c>
      <c r="C87" s="48">
        <v>2408</v>
      </c>
      <c r="D87" s="48">
        <v>1156</v>
      </c>
      <c r="E87" s="49">
        <f>uptake_in_those_aged_70_by_la1313[[#This Row],[Number of adults turning 71 vaccinated with dose 1]]/uptake_in_those_aged_70_by_la1313[[#This Row],[Number of adults turning 71 ]]*100</f>
        <v>48.006644518272424</v>
      </c>
      <c r="F87" s="48">
        <v>608</v>
      </c>
      <c r="G87" s="49">
        <f>uptake_in_those_aged_70_by_la1313[[#This Row],[Number of adults turning 71 vaccinated with dose 2]]/uptake_in_those_aged_70_by_la1313[[#This Row],[Number of adults turning 71 ]]*100</f>
        <v>25.249169435215947</v>
      </c>
      <c r="H87" s="33"/>
      <c r="I87" s="33"/>
      <c r="K87" s="33"/>
      <c r="L87" s="33"/>
      <c r="N87" s="33"/>
      <c r="O87" s="33"/>
      <c r="Q87" s="33"/>
      <c r="R87" s="33"/>
      <c r="T87" s="33"/>
      <c r="U87" s="33"/>
      <c r="W87" s="33"/>
      <c r="X87" s="33"/>
      <c r="Z87" s="33"/>
      <c r="AA87" s="33"/>
      <c r="AC87" s="33"/>
      <c r="AD87" s="33"/>
    </row>
    <row r="88" spans="1:30" x14ac:dyDescent="0.35">
      <c r="A88" s="29" t="s">
        <v>503</v>
      </c>
      <c r="B88" s="29" t="s">
        <v>504</v>
      </c>
      <c r="C88" s="48">
        <v>2352</v>
      </c>
      <c r="D88" s="48">
        <v>1081</v>
      </c>
      <c r="E88" s="49">
        <f>uptake_in_those_aged_70_by_la1313[[#This Row],[Number of adults turning 71 vaccinated with dose 1]]/uptake_in_those_aged_70_by_la1313[[#This Row],[Number of adults turning 71 ]]*100</f>
        <v>45.960884353741498</v>
      </c>
      <c r="F88" s="48">
        <v>612</v>
      </c>
      <c r="G88" s="49">
        <f>uptake_in_those_aged_70_by_la1313[[#This Row],[Number of adults turning 71 vaccinated with dose 2]]/uptake_in_those_aged_70_by_la1313[[#This Row],[Number of adults turning 71 ]]*100</f>
        <v>26.020408163265309</v>
      </c>
      <c r="H88" s="33"/>
      <c r="I88" s="33"/>
      <c r="K88" s="33"/>
      <c r="L88" s="33"/>
      <c r="N88" s="33"/>
      <c r="O88" s="33"/>
      <c r="Q88" s="33"/>
      <c r="R88" s="33"/>
      <c r="T88" s="33"/>
      <c r="U88" s="33"/>
      <c r="W88" s="33"/>
      <c r="X88" s="33"/>
      <c r="Z88" s="33"/>
      <c r="AA88" s="33"/>
      <c r="AC88" s="33"/>
      <c r="AD88" s="33"/>
    </row>
    <row r="89" spans="1:30" x14ac:dyDescent="0.35">
      <c r="A89" s="29" t="s">
        <v>505</v>
      </c>
      <c r="B89" s="29" t="s">
        <v>506</v>
      </c>
      <c r="C89" s="48">
        <v>1756</v>
      </c>
      <c r="D89" s="48">
        <v>885</v>
      </c>
      <c r="E89" s="49">
        <f>uptake_in_those_aged_70_by_la1313[[#This Row],[Number of adults turning 71 vaccinated with dose 1]]/uptake_in_those_aged_70_by_la1313[[#This Row],[Number of adults turning 71 ]]*100</f>
        <v>50.398633257403191</v>
      </c>
      <c r="F89" s="48">
        <v>540</v>
      </c>
      <c r="G89" s="49">
        <f>uptake_in_those_aged_70_by_la1313[[#This Row],[Number of adults turning 71 vaccinated with dose 2]]/uptake_in_those_aged_70_by_la1313[[#This Row],[Number of adults turning 71 ]]*100</f>
        <v>30.751708428246015</v>
      </c>
      <c r="H89" s="33"/>
      <c r="I89" s="33"/>
      <c r="K89" s="33"/>
      <c r="L89" s="33"/>
      <c r="N89" s="33"/>
      <c r="O89" s="33"/>
      <c r="Q89" s="33"/>
      <c r="R89" s="33"/>
      <c r="T89" s="33"/>
      <c r="U89" s="33"/>
      <c r="W89" s="33"/>
      <c r="X89" s="33"/>
      <c r="Z89" s="33"/>
      <c r="AA89" s="33"/>
      <c r="AC89" s="33"/>
      <c r="AD89" s="33"/>
    </row>
    <row r="90" spans="1:30" x14ac:dyDescent="0.35">
      <c r="A90" s="29" t="s">
        <v>507</v>
      </c>
      <c r="B90" s="29" t="s">
        <v>508</v>
      </c>
      <c r="C90" s="48">
        <v>3064</v>
      </c>
      <c r="D90" s="48">
        <v>1434</v>
      </c>
      <c r="E90" s="49">
        <f>uptake_in_those_aged_70_by_la1313[[#This Row],[Number of adults turning 71 vaccinated with dose 1]]/uptake_in_those_aged_70_by_la1313[[#This Row],[Number of adults turning 71 ]]*100</f>
        <v>46.801566579634461</v>
      </c>
      <c r="F90" s="48">
        <v>870</v>
      </c>
      <c r="G90" s="49">
        <f>uptake_in_those_aged_70_by_la1313[[#This Row],[Number of adults turning 71 vaccinated with dose 2]]/uptake_in_those_aged_70_by_la1313[[#This Row],[Number of adults turning 71 ]]*100</f>
        <v>28.394255874673629</v>
      </c>
      <c r="H90" s="33"/>
      <c r="I90" s="33"/>
      <c r="K90" s="33"/>
      <c r="L90" s="33"/>
      <c r="N90" s="33"/>
      <c r="O90" s="33"/>
      <c r="Q90" s="33"/>
      <c r="R90" s="33"/>
      <c r="T90" s="33"/>
      <c r="U90" s="33"/>
      <c r="W90" s="33"/>
      <c r="X90" s="33"/>
      <c r="Z90" s="33"/>
      <c r="AA90" s="33"/>
      <c r="AC90" s="33"/>
      <c r="AD90" s="33"/>
    </row>
    <row r="91" spans="1:30" x14ac:dyDescent="0.35">
      <c r="A91" s="29" t="s">
        <v>509</v>
      </c>
      <c r="B91" s="29" t="s">
        <v>510</v>
      </c>
      <c r="C91" s="48">
        <v>8677</v>
      </c>
      <c r="D91" s="48">
        <v>3150</v>
      </c>
      <c r="E91" s="49">
        <f>uptake_in_those_aged_70_by_la1313[[#This Row],[Number of adults turning 71 vaccinated with dose 1]]/uptake_in_those_aged_70_by_la1313[[#This Row],[Number of adults turning 71 ]]*100</f>
        <v>36.302869655410859</v>
      </c>
      <c r="F91" s="48">
        <v>1481</v>
      </c>
      <c r="G91" s="49">
        <f>uptake_in_those_aged_70_by_la1313[[#This Row],[Number of adults turning 71 vaccinated with dose 2]]/uptake_in_those_aged_70_by_la1313[[#This Row],[Number of adults turning 71 ]]*100</f>
        <v>17.068111098305867</v>
      </c>
      <c r="H91" s="33"/>
      <c r="I91" s="33"/>
      <c r="K91" s="33"/>
      <c r="L91" s="33"/>
      <c r="N91" s="33"/>
      <c r="O91" s="33"/>
      <c r="Q91" s="33"/>
      <c r="R91" s="33"/>
      <c r="T91" s="33"/>
      <c r="U91" s="33"/>
      <c r="W91" s="33"/>
      <c r="X91" s="33"/>
      <c r="Z91" s="33"/>
      <c r="AA91" s="33"/>
      <c r="AC91" s="33"/>
      <c r="AD91" s="33"/>
    </row>
    <row r="92" spans="1:30" x14ac:dyDescent="0.35">
      <c r="A92" s="29" t="s">
        <v>511</v>
      </c>
      <c r="B92" s="29" t="s">
        <v>512</v>
      </c>
      <c r="C92" s="48">
        <v>2824</v>
      </c>
      <c r="D92" s="48">
        <v>1310</v>
      </c>
      <c r="E92" s="49">
        <f>uptake_in_those_aged_70_by_la1313[[#This Row],[Number of adults turning 71 vaccinated with dose 1]]/uptake_in_those_aged_70_by_la1313[[#This Row],[Number of adults turning 71 ]]*100</f>
        <v>46.388101983002834</v>
      </c>
      <c r="F92" s="48">
        <v>767</v>
      </c>
      <c r="G92" s="49">
        <f>uptake_in_those_aged_70_by_la1313[[#This Row],[Number of adults turning 71 vaccinated with dose 2]]/uptake_in_those_aged_70_by_la1313[[#This Row],[Number of adults turning 71 ]]*100</f>
        <v>27.160056657223798</v>
      </c>
      <c r="H92" s="33"/>
      <c r="I92" s="33"/>
      <c r="K92" s="33"/>
      <c r="L92" s="33"/>
      <c r="N92" s="33"/>
      <c r="O92" s="33"/>
      <c r="Q92" s="33"/>
      <c r="R92" s="33"/>
      <c r="T92" s="33"/>
      <c r="U92" s="33"/>
      <c r="W92" s="33"/>
      <c r="X92" s="33"/>
      <c r="Z92" s="33"/>
      <c r="AA92" s="33"/>
      <c r="AC92" s="33"/>
      <c r="AD92" s="33"/>
    </row>
    <row r="93" spans="1:30" x14ac:dyDescent="0.35">
      <c r="A93" s="29" t="s">
        <v>513</v>
      </c>
      <c r="B93" s="29" t="s">
        <v>514</v>
      </c>
      <c r="C93" s="48">
        <v>3220</v>
      </c>
      <c r="D93" s="48">
        <v>1412</v>
      </c>
      <c r="E93" s="49">
        <f>uptake_in_those_aged_70_by_la1313[[#This Row],[Number of adults turning 71 vaccinated with dose 1]]/uptake_in_those_aged_70_by_la1313[[#This Row],[Number of adults turning 71 ]]*100</f>
        <v>43.850931677018636</v>
      </c>
      <c r="F93" s="48">
        <v>855</v>
      </c>
      <c r="G93" s="49">
        <f>uptake_in_those_aged_70_by_la1313[[#This Row],[Number of adults turning 71 vaccinated with dose 2]]/uptake_in_those_aged_70_by_la1313[[#This Row],[Number of adults turning 71 ]]*100</f>
        <v>26.552795031055897</v>
      </c>
      <c r="H93" s="33"/>
      <c r="I93" s="33"/>
      <c r="K93" s="33"/>
      <c r="L93" s="33"/>
      <c r="N93" s="33"/>
      <c r="O93" s="33"/>
      <c r="Q93" s="33"/>
      <c r="R93" s="33"/>
      <c r="T93" s="33"/>
      <c r="U93" s="33"/>
      <c r="W93" s="33"/>
      <c r="X93" s="33"/>
      <c r="Z93" s="33"/>
      <c r="AA93" s="33"/>
      <c r="AC93" s="33"/>
      <c r="AD93" s="33"/>
    </row>
    <row r="94" spans="1:30" x14ac:dyDescent="0.35">
      <c r="A94" s="29" t="s">
        <v>515</v>
      </c>
      <c r="B94" s="29" t="s">
        <v>516</v>
      </c>
      <c r="C94" s="48">
        <v>2680</v>
      </c>
      <c r="D94" s="48">
        <v>731</v>
      </c>
      <c r="E94" s="49">
        <f>uptake_in_those_aged_70_by_la1313[[#This Row],[Number of adults turning 71 vaccinated with dose 1]]/uptake_in_those_aged_70_by_la1313[[#This Row],[Number of adults turning 71 ]]*100</f>
        <v>27.276119402985078</v>
      </c>
      <c r="F94" s="48">
        <v>306</v>
      </c>
      <c r="G94" s="49">
        <f>uptake_in_those_aged_70_by_la1313[[#This Row],[Number of adults turning 71 vaccinated with dose 2]]/uptake_in_those_aged_70_by_la1313[[#This Row],[Number of adults turning 71 ]]*100</f>
        <v>11.417910447761194</v>
      </c>
      <c r="H94" s="33"/>
      <c r="I94" s="33"/>
      <c r="K94" s="33"/>
      <c r="L94" s="33"/>
      <c r="N94" s="33"/>
      <c r="O94" s="33"/>
      <c r="Q94" s="33"/>
      <c r="R94" s="33"/>
      <c r="T94" s="33"/>
      <c r="U94" s="33"/>
      <c r="W94" s="33"/>
      <c r="X94" s="33"/>
      <c r="Z94" s="33"/>
      <c r="AA94" s="33"/>
      <c r="AC94" s="33"/>
      <c r="AD94" s="33"/>
    </row>
    <row r="95" spans="1:30" x14ac:dyDescent="0.35">
      <c r="A95" s="29" t="s">
        <v>517</v>
      </c>
      <c r="B95" s="29" t="s">
        <v>518</v>
      </c>
      <c r="C95" s="48">
        <v>2093</v>
      </c>
      <c r="D95" s="48">
        <v>1118</v>
      </c>
      <c r="E95" s="49">
        <f>uptake_in_those_aged_70_by_la1313[[#This Row],[Number of adults turning 71 vaccinated with dose 1]]/uptake_in_those_aged_70_by_la1313[[#This Row],[Number of adults turning 71 ]]*100</f>
        <v>53.41614906832298</v>
      </c>
      <c r="F95" s="48">
        <v>573</v>
      </c>
      <c r="G95" s="49">
        <f>uptake_in_those_aged_70_by_la1313[[#This Row],[Number of adults turning 71 vaccinated with dose 2]]/uptake_in_those_aged_70_by_la1313[[#This Row],[Number of adults turning 71 ]]*100</f>
        <v>27.376970855231725</v>
      </c>
      <c r="H95" s="33"/>
      <c r="I95" s="33"/>
      <c r="K95" s="33"/>
      <c r="L95" s="33"/>
      <c r="N95" s="33"/>
      <c r="O95" s="33"/>
      <c r="Q95" s="33"/>
      <c r="R95" s="33"/>
      <c r="T95" s="33"/>
      <c r="U95" s="33"/>
      <c r="W95" s="33"/>
      <c r="X95" s="33"/>
      <c r="Z95" s="33"/>
      <c r="AA95" s="33"/>
      <c r="AC95" s="33"/>
      <c r="AD95" s="33"/>
    </row>
    <row r="96" spans="1:30" x14ac:dyDescent="0.35">
      <c r="A96" s="29" t="s">
        <v>519</v>
      </c>
      <c r="B96" s="29" t="s">
        <v>520</v>
      </c>
      <c r="C96" s="48">
        <v>2436</v>
      </c>
      <c r="D96" s="48">
        <v>1062</v>
      </c>
      <c r="E96" s="49">
        <f>uptake_in_those_aged_70_by_la1313[[#This Row],[Number of adults turning 71 vaccinated with dose 1]]/uptake_in_those_aged_70_by_la1313[[#This Row],[Number of adults turning 71 ]]*100</f>
        <v>43.596059113300498</v>
      </c>
      <c r="F96" s="48">
        <v>504</v>
      </c>
      <c r="G96" s="49">
        <f>uptake_in_those_aged_70_by_la1313[[#This Row],[Number of adults turning 71 vaccinated with dose 2]]/uptake_in_those_aged_70_by_la1313[[#This Row],[Number of adults turning 71 ]]*100</f>
        <v>20.689655172413794</v>
      </c>
      <c r="H96" s="33"/>
      <c r="I96" s="33"/>
      <c r="K96" s="33"/>
      <c r="L96" s="33"/>
      <c r="N96" s="33"/>
      <c r="O96" s="33"/>
      <c r="Q96" s="33"/>
      <c r="R96" s="33"/>
      <c r="T96" s="33"/>
      <c r="U96" s="33"/>
      <c r="W96" s="33"/>
      <c r="X96" s="33"/>
      <c r="Z96" s="33"/>
      <c r="AA96" s="33"/>
      <c r="AC96" s="33"/>
      <c r="AD96" s="33"/>
    </row>
    <row r="97" spans="1:30" x14ac:dyDescent="0.35">
      <c r="A97" s="29" t="s">
        <v>521</v>
      </c>
      <c r="B97" s="29" t="s">
        <v>522</v>
      </c>
      <c r="C97" s="48">
        <v>2381</v>
      </c>
      <c r="D97" s="48">
        <v>867</v>
      </c>
      <c r="E97" s="49">
        <f>uptake_in_those_aged_70_by_la1313[[#This Row],[Number of adults turning 71 vaccinated with dose 1]]/uptake_in_those_aged_70_by_la1313[[#This Row],[Number of adults turning 71 ]]*100</f>
        <v>36.413271734565313</v>
      </c>
      <c r="F97" s="48">
        <v>441</v>
      </c>
      <c r="G97" s="49">
        <f>uptake_in_those_aged_70_by_la1313[[#This Row],[Number of adults turning 71 vaccinated with dose 2]]/uptake_in_those_aged_70_by_la1313[[#This Row],[Number of adults turning 71 ]]*100</f>
        <v>18.521629567408652</v>
      </c>
      <c r="H97" s="33"/>
      <c r="I97" s="33"/>
      <c r="K97" s="33"/>
      <c r="L97" s="33"/>
      <c r="N97" s="33"/>
      <c r="O97" s="33"/>
      <c r="Q97" s="33"/>
      <c r="R97" s="33"/>
      <c r="T97" s="33"/>
      <c r="U97" s="33"/>
      <c r="W97" s="33"/>
      <c r="X97" s="33"/>
      <c r="Z97" s="33"/>
      <c r="AA97" s="33"/>
      <c r="AC97" s="33"/>
      <c r="AD97" s="33"/>
    </row>
    <row r="98" spans="1:30" x14ac:dyDescent="0.35">
      <c r="A98" s="29" t="s">
        <v>523</v>
      </c>
      <c r="B98" s="29" t="s">
        <v>524</v>
      </c>
      <c r="C98" s="48">
        <v>5008</v>
      </c>
      <c r="D98" s="48">
        <v>2323</v>
      </c>
      <c r="E98" s="49">
        <f>uptake_in_those_aged_70_by_la1313[[#This Row],[Number of adults turning 71 vaccinated with dose 1]]/uptake_in_those_aged_70_by_la1313[[#This Row],[Number of adults turning 71 ]]*100</f>
        <v>46.385782747603834</v>
      </c>
      <c r="F98" s="48">
        <v>983</v>
      </c>
      <c r="G98" s="49">
        <f>uptake_in_those_aged_70_by_la1313[[#This Row],[Number of adults turning 71 vaccinated with dose 2]]/uptake_in_those_aged_70_by_la1313[[#This Row],[Number of adults turning 71 ]]*100</f>
        <v>19.628594249201278</v>
      </c>
      <c r="H98" s="33"/>
      <c r="I98" s="33"/>
      <c r="K98" s="33"/>
      <c r="L98" s="33"/>
      <c r="N98" s="33"/>
      <c r="O98" s="33"/>
      <c r="Q98" s="33"/>
      <c r="R98" s="33"/>
      <c r="T98" s="33"/>
      <c r="U98" s="33"/>
      <c r="W98" s="33"/>
      <c r="X98" s="33"/>
      <c r="Z98" s="33"/>
      <c r="AA98" s="33"/>
      <c r="AC98" s="33"/>
      <c r="AD98" s="33"/>
    </row>
    <row r="99" spans="1:30" x14ac:dyDescent="0.35">
      <c r="A99" s="29" t="s">
        <v>525</v>
      </c>
      <c r="B99" s="29" t="s">
        <v>526</v>
      </c>
      <c r="C99" s="48">
        <v>2155</v>
      </c>
      <c r="D99" s="48">
        <v>1066</v>
      </c>
      <c r="E99" s="49">
        <f>uptake_in_those_aged_70_by_la1313[[#This Row],[Number of adults turning 71 vaccinated with dose 1]]/uptake_in_those_aged_70_by_la1313[[#This Row],[Number of adults turning 71 ]]*100</f>
        <v>49.466357308584683</v>
      </c>
      <c r="F99" s="48">
        <v>667</v>
      </c>
      <c r="G99" s="49">
        <f>uptake_in_those_aged_70_by_la1313[[#This Row],[Number of adults turning 71 vaccinated with dose 2]]/uptake_in_those_aged_70_by_la1313[[#This Row],[Number of adults turning 71 ]]*100</f>
        <v>30.951276102088165</v>
      </c>
      <c r="H99" s="33"/>
      <c r="I99" s="33"/>
      <c r="K99" s="33"/>
      <c r="L99" s="33"/>
      <c r="N99" s="33"/>
      <c r="O99" s="33"/>
      <c r="Q99" s="33"/>
      <c r="R99" s="33"/>
      <c r="T99" s="33"/>
      <c r="U99" s="33"/>
      <c r="W99" s="33"/>
      <c r="X99" s="33"/>
      <c r="Z99" s="33"/>
      <c r="AA99" s="33"/>
      <c r="AC99" s="33"/>
      <c r="AD99" s="33"/>
    </row>
    <row r="100" spans="1:30" x14ac:dyDescent="0.35">
      <c r="A100" s="29" t="s">
        <v>527</v>
      </c>
      <c r="B100" s="29" t="s">
        <v>528</v>
      </c>
      <c r="C100" s="48">
        <v>3881</v>
      </c>
      <c r="D100" s="48">
        <v>1935</v>
      </c>
      <c r="E100" s="49">
        <f>uptake_in_those_aged_70_by_la1313[[#This Row],[Number of adults turning 71 vaccinated with dose 1]]/uptake_in_those_aged_70_by_la1313[[#This Row],[Number of adults turning 71 ]]*100</f>
        <v>49.858283947436227</v>
      </c>
      <c r="F100" s="48">
        <v>1120</v>
      </c>
      <c r="G100" s="49">
        <f>uptake_in_those_aged_70_by_la1313[[#This Row],[Number of adults turning 71 vaccinated with dose 2]]/uptake_in_those_aged_70_by_la1313[[#This Row],[Number of adults turning 71 ]]*100</f>
        <v>28.858541612986343</v>
      </c>
      <c r="H100" s="33"/>
      <c r="I100" s="33"/>
      <c r="K100" s="33"/>
      <c r="L100" s="33"/>
      <c r="N100" s="33"/>
      <c r="O100" s="33"/>
      <c r="Q100" s="33"/>
      <c r="R100" s="33"/>
      <c r="T100" s="33"/>
      <c r="U100" s="33"/>
      <c r="W100" s="33"/>
      <c r="X100" s="33"/>
      <c r="Z100" s="33"/>
      <c r="AA100" s="33"/>
      <c r="AC100" s="33"/>
      <c r="AD100" s="33"/>
    </row>
    <row r="101" spans="1:30" x14ac:dyDescent="0.35">
      <c r="A101" s="29" t="s">
        <v>529</v>
      </c>
      <c r="B101" s="29" t="s">
        <v>530</v>
      </c>
      <c r="C101" s="48">
        <v>6655</v>
      </c>
      <c r="D101" s="48">
        <v>3188</v>
      </c>
      <c r="E101" s="49">
        <f>uptake_in_those_aged_70_by_la1313[[#This Row],[Number of adults turning 71 vaccinated with dose 1]]/uptake_in_those_aged_70_by_la1313[[#This Row],[Number of adults turning 71 ]]*100</f>
        <v>47.903831705484599</v>
      </c>
      <c r="F101" s="48">
        <v>1205</v>
      </c>
      <c r="G101" s="49">
        <f>uptake_in_those_aged_70_by_la1313[[#This Row],[Number of adults turning 71 vaccinated with dose 2]]/uptake_in_those_aged_70_by_la1313[[#This Row],[Number of adults turning 71 ]]*100</f>
        <v>18.106686701728027</v>
      </c>
      <c r="H101" s="33"/>
      <c r="I101" s="33"/>
      <c r="K101" s="33"/>
      <c r="L101" s="33"/>
      <c r="N101" s="33"/>
      <c r="O101" s="33"/>
      <c r="Q101" s="33"/>
      <c r="R101" s="33"/>
      <c r="T101" s="33"/>
      <c r="U101" s="33"/>
      <c r="W101" s="33"/>
      <c r="X101" s="33"/>
      <c r="Z101" s="33"/>
      <c r="AA101" s="33"/>
      <c r="AC101" s="33"/>
      <c r="AD101" s="33"/>
    </row>
    <row r="102" spans="1:30" x14ac:dyDescent="0.35">
      <c r="A102" s="29" t="s">
        <v>531</v>
      </c>
      <c r="B102" s="29" t="s">
        <v>532</v>
      </c>
      <c r="C102" s="48">
        <v>3752</v>
      </c>
      <c r="D102" s="48">
        <v>1913</v>
      </c>
      <c r="E102" s="49">
        <f>uptake_in_those_aged_70_by_la1313[[#This Row],[Number of adults turning 71 vaccinated with dose 1]]/uptake_in_those_aged_70_by_la1313[[#This Row],[Number of adults turning 71 ]]*100</f>
        <v>50.986140724946694</v>
      </c>
      <c r="F102" s="48">
        <v>1017</v>
      </c>
      <c r="G102" s="49">
        <f>uptake_in_those_aged_70_by_la1313[[#This Row],[Number of adults turning 71 vaccinated with dose 2]]/uptake_in_those_aged_70_by_la1313[[#This Row],[Number of adults turning 71 ]]*100</f>
        <v>27.105543710021323</v>
      </c>
      <c r="H102" s="33"/>
      <c r="I102" s="33"/>
      <c r="K102" s="33"/>
      <c r="L102" s="33"/>
      <c r="N102" s="33"/>
      <c r="O102" s="33"/>
      <c r="Q102" s="33"/>
      <c r="R102" s="33"/>
      <c r="T102" s="33"/>
      <c r="U102" s="33"/>
      <c r="W102" s="33"/>
      <c r="X102" s="33"/>
      <c r="Z102" s="33"/>
      <c r="AA102" s="33"/>
      <c r="AC102" s="33"/>
      <c r="AD102" s="33"/>
    </row>
    <row r="103" spans="1:30" x14ac:dyDescent="0.35">
      <c r="A103" s="29" t="s">
        <v>533</v>
      </c>
      <c r="B103" s="29" t="s">
        <v>534</v>
      </c>
      <c r="C103" s="48">
        <v>2030</v>
      </c>
      <c r="D103" s="48">
        <v>988</v>
      </c>
      <c r="E103" s="49">
        <f>uptake_in_those_aged_70_by_la1313[[#This Row],[Number of adults turning 71 vaccinated with dose 1]]/uptake_in_those_aged_70_by_la1313[[#This Row],[Number of adults turning 71 ]]*100</f>
        <v>48.669950738916256</v>
      </c>
      <c r="F103" s="48">
        <v>579</v>
      </c>
      <c r="G103" s="49">
        <f>uptake_in_those_aged_70_by_la1313[[#This Row],[Number of adults turning 71 vaccinated with dose 2]]/uptake_in_those_aged_70_by_la1313[[#This Row],[Number of adults turning 71 ]]*100</f>
        <v>28.52216748768473</v>
      </c>
      <c r="H103" s="33"/>
      <c r="I103" s="33"/>
      <c r="K103" s="33"/>
      <c r="L103" s="33"/>
      <c r="N103" s="33"/>
      <c r="O103" s="33"/>
      <c r="Q103" s="33"/>
      <c r="R103" s="33"/>
      <c r="T103" s="33"/>
      <c r="U103" s="33"/>
      <c r="W103" s="33"/>
      <c r="X103" s="33"/>
      <c r="Z103" s="33"/>
      <c r="AA103" s="33"/>
      <c r="AC103" s="33"/>
      <c r="AD103" s="33"/>
    </row>
    <row r="104" spans="1:30" s="35" customFormat="1" x14ac:dyDescent="0.35">
      <c r="A104" s="35" t="s">
        <v>555</v>
      </c>
      <c r="B104" s="35" t="s">
        <v>660</v>
      </c>
      <c r="C104" s="54">
        <v>1544</v>
      </c>
      <c r="D104" s="54">
        <v>422</v>
      </c>
      <c r="E104" s="55">
        <v>27.331606217616581</v>
      </c>
      <c r="F104" s="54">
        <v>190</v>
      </c>
      <c r="G104" s="55">
        <v>12.305699481865284</v>
      </c>
      <c r="H104" s="36"/>
      <c r="I104" s="36"/>
      <c r="K104" s="36"/>
      <c r="L104" s="36"/>
      <c r="N104" s="36"/>
      <c r="O104" s="36"/>
      <c r="Q104" s="36"/>
      <c r="R104" s="36"/>
      <c r="T104" s="36"/>
      <c r="U104" s="36"/>
      <c r="W104" s="36"/>
      <c r="X104" s="36"/>
      <c r="Z104" s="36"/>
      <c r="AA104" s="36"/>
      <c r="AC104" s="36"/>
      <c r="AD104" s="36"/>
    </row>
    <row r="105" spans="1:30" x14ac:dyDescent="0.35">
      <c r="A105" s="29" t="s">
        <v>535</v>
      </c>
      <c r="B105" s="29" t="s">
        <v>536</v>
      </c>
      <c r="C105" s="48">
        <v>1349</v>
      </c>
      <c r="D105" s="48">
        <v>483</v>
      </c>
      <c r="E105" s="49">
        <f>uptake_in_those_aged_70_by_la1313[[#This Row],[Number of adults turning 71 vaccinated with dose 1]]/uptake_in_those_aged_70_by_la1313[[#This Row],[Number of adults turning 71 ]]*100</f>
        <v>35.804299481097104</v>
      </c>
      <c r="F105" s="48">
        <v>150</v>
      </c>
      <c r="G105" s="49">
        <f>uptake_in_those_aged_70_by_la1313[[#This Row],[Number of adults turning 71 vaccinated with dose 2]]/uptake_in_those_aged_70_by_la1313[[#This Row],[Number of adults turning 71 ]]*100</f>
        <v>11.11934766493699</v>
      </c>
      <c r="H105" s="33"/>
      <c r="I105" s="33"/>
      <c r="K105" s="33"/>
      <c r="L105" s="33"/>
      <c r="N105" s="33"/>
      <c r="O105" s="33"/>
      <c r="Q105" s="33"/>
      <c r="R105" s="33"/>
      <c r="T105" s="33"/>
      <c r="U105" s="33"/>
      <c r="W105" s="33"/>
      <c r="X105" s="33"/>
      <c r="Z105" s="33"/>
      <c r="AA105" s="33"/>
      <c r="AC105" s="33"/>
      <c r="AD105" s="33"/>
    </row>
    <row r="106" spans="1:30" x14ac:dyDescent="0.35">
      <c r="A106" s="29" t="s">
        <v>537</v>
      </c>
      <c r="B106" s="29" t="s">
        <v>538</v>
      </c>
      <c r="C106" s="48">
        <v>3146</v>
      </c>
      <c r="D106" s="48">
        <v>1338</v>
      </c>
      <c r="E106" s="49">
        <f>uptake_in_those_aged_70_by_la1313[[#This Row],[Number of adults turning 71 vaccinated with dose 1]]/uptake_in_those_aged_70_by_la1313[[#This Row],[Number of adults turning 71 ]]*100</f>
        <v>42.530197075651621</v>
      </c>
      <c r="F106" s="48">
        <v>657</v>
      </c>
      <c r="G106" s="49">
        <f>uptake_in_those_aged_70_by_la1313[[#This Row],[Number of adults turning 71 vaccinated with dose 2]]/uptake_in_those_aged_70_by_la1313[[#This Row],[Number of adults turning 71 ]]*100</f>
        <v>20.883661792752704</v>
      </c>
      <c r="H106" s="33"/>
      <c r="I106" s="33"/>
      <c r="K106" s="33"/>
      <c r="L106" s="33"/>
      <c r="N106" s="33"/>
      <c r="O106" s="33"/>
      <c r="Q106" s="33"/>
      <c r="R106" s="33"/>
      <c r="T106" s="33"/>
      <c r="U106" s="33"/>
      <c r="W106" s="33"/>
      <c r="X106" s="33"/>
      <c r="Z106" s="33"/>
      <c r="AA106" s="33"/>
      <c r="AC106" s="33"/>
      <c r="AD106" s="33"/>
    </row>
    <row r="107" spans="1:30" x14ac:dyDescent="0.35">
      <c r="A107" s="29" t="s">
        <v>539</v>
      </c>
      <c r="B107" s="29" t="s">
        <v>540</v>
      </c>
      <c r="C107" s="48">
        <v>1872</v>
      </c>
      <c r="D107" s="48">
        <v>782</v>
      </c>
      <c r="E107" s="49">
        <f>uptake_in_those_aged_70_by_la1313[[#This Row],[Number of adults turning 71 vaccinated with dose 1]]/uptake_in_those_aged_70_by_la1313[[#This Row],[Number of adults turning 71 ]]*100</f>
        <v>41.773504273504273</v>
      </c>
      <c r="F107" s="48">
        <v>427</v>
      </c>
      <c r="G107" s="49">
        <f>uptake_in_those_aged_70_by_la1313[[#This Row],[Number of adults turning 71 vaccinated with dose 2]]/uptake_in_those_aged_70_by_la1313[[#This Row],[Number of adults turning 71 ]]*100</f>
        <v>22.80982905982906</v>
      </c>
      <c r="H107" s="33"/>
      <c r="I107" s="33"/>
      <c r="K107" s="33"/>
      <c r="L107" s="33"/>
      <c r="N107" s="33"/>
      <c r="O107" s="33"/>
      <c r="Q107" s="33"/>
      <c r="R107" s="33"/>
      <c r="T107" s="33"/>
      <c r="U107" s="33"/>
      <c r="W107" s="33"/>
      <c r="X107" s="33"/>
      <c r="Z107" s="33"/>
      <c r="AA107" s="33"/>
      <c r="AC107" s="33"/>
      <c r="AD107" s="33"/>
    </row>
    <row r="108" spans="1:30" x14ac:dyDescent="0.35">
      <c r="A108" s="29" t="s">
        <v>541</v>
      </c>
      <c r="B108" s="29" t="s">
        <v>542</v>
      </c>
      <c r="C108" s="48">
        <v>2603</v>
      </c>
      <c r="D108" s="48">
        <v>953</v>
      </c>
      <c r="E108" s="49">
        <f>uptake_in_those_aged_70_by_la1313[[#This Row],[Number of adults turning 71 vaccinated with dose 1]]/uptake_in_those_aged_70_by_la1313[[#This Row],[Number of adults turning 71 ]]*100</f>
        <v>36.611601997694962</v>
      </c>
      <c r="F108" s="48">
        <v>466</v>
      </c>
      <c r="G108" s="49">
        <f>uptake_in_those_aged_70_by_la1313[[#This Row],[Number of adults turning 71 vaccinated with dose 2]]/uptake_in_those_aged_70_by_la1313[[#This Row],[Number of adults turning 71 ]]*100</f>
        <v>17.902420284287359</v>
      </c>
      <c r="H108" s="33"/>
      <c r="I108" s="33"/>
      <c r="K108" s="33"/>
      <c r="L108" s="33"/>
      <c r="N108" s="33"/>
      <c r="O108" s="33"/>
      <c r="Q108" s="33"/>
      <c r="R108" s="33"/>
      <c r="T108" s="33"/>
      <c r="U108" s="33"/>
      <c r="W108" s="33"/>
      <c r="X108" s="33"/>
      <c r="Z108" s="33"/>
      <c r="AA108" s="33"/>
      <c r="AC108" s="33"/>
      <c r="AD108" s="33"/>
    </row>
    <row r="109" spans="1:30" x14ac:dyDescent="0.35">
      <c r="A109" s="29" t="s">
        <v>543</v>
      </c>
      <c r="B109" s="29" t="s">
        <v>544</v>
      </c>
      <c r="C109" s="48">
        <v>2901</v>
      </c>
      <c r="D109" s="48">
        <v>1273</v>
      </c>
      <c r="E109" s="49">
        <f>uptake_in_those_aged_70_by_la1313[[#This Row],[Number of adults turning 71 vaccinated with dose 1]]/uptake_in_those_aged_70_by_la1313[[#This Row],[Number of adults turning 71 ]]*100</f>
        <v>43.881420199931057</v>
      </c>
      <c r="F109" s="48">
        <v>664</v>
      </c>
      <c r="G109" s="49">
        <f>uptake_in_those_aged_70_by_la1313[[#This Row],[Number of adults turning 71 vaccinated with dose 2]]/uptake_in_those_aged_70_by_la1313[[#This Row],[Number of adults turning 71 ]]*100</f>
        <v>22.888659083074803</v>
      </c>
      <c r="H109" s="33"/>
      <c r="I109" s="33"/>
      <c r="K109" s="33"/>
      <c r="L109" s="33"/>
      <c r="N109" s="33"/>
      <c r="O109" s="33"/>
      <c r="Q109" s="33"/>
      <c r="R109" s="33"/>
      <c r="T109" s="33"/>
      <c r="U109" s="33"/>
      <c r="W109" s="33"/>
      <c r="X109" s="33"/>
      <c r="Z109" s="33"/>
      <c r="AA109" s="33"/>
      <c r="AC109" s="33"/>
      <c r="AD109" s="33"/>
    </row>
    <row r="110" spans="1:30" x14ac:dyDescent="0.35">
      <c r="A110" s="29" t="s">
        <v>545</v>
      </c>
      <c r="B110" s="29" t="s">
        <v>546</v>
      </c>
      <c r="C110" s="48">
        <v>1568</v>
      </c>
      <c r="D110" s="48">
        <v>505</v>
      </c>
      <c r="E110" s="49">
        <f>uptake_in_those_aged_70_by_la1313[[#This Row],[Number of adults turning 71 vaccinated with dose 1]]/uptake_in_those_aged_70_by_la1313[[#This Row],[Number of adults turning 71 ]]*100</f>
        <v>32.20663265306122</v>
      </c>
      <c r="F110" s="48">
        <v>235</v>
      </c>
      <c r="G110" s="49">
        <f>uptake_in_those_aged_70_by_la1313[[#This Row],[Number of adults turning 71 vaccinated with dose 2]]/uptake_in_those_aged_70_by_la1313[[#This Row],[Number of adults turning 71 ]]*100</f>
        <v>14.987244897959185</v>
      </c>
      <c r="H110" s="33"/>
      <c r="I110" s="33"/>
      <c r="K110" s="33"/>
      <c r="L110" s="33"/>
      <c r="N110" s="33"/>
      <c r="O110" s="33"/>
      <c r="Q110" s="33"/>
      <c r="R110" s="33"/>
      <c r="T110" s="33"/>
      <c r="U110" s="33"/>
      <c r="W110" s="33"/>
      <c r="X110" s="33"/>
      <c r="Z110" s="33"/>
      <c r="AA110" s="33"/>
      <c r="AC110" s="33"/>
      <c r="AD110" s="33"/>
    </row>
    <row r="111" spans="1:30" x14ac:dyDescent="0.35">
      <c r="A111" s="29" t="s">
        <v>547</v>
      </c>
      <c r="B111" s="29" t="s">
        <v>548</v>
      </c>
      <c r="C111" s="48">
        <v>2924</v>
      </c>
      <c r="D111" s="48">
        <v>1178</v>
      </c>
      <c r="E111" s="49">
        <f>uptake_in_those_aged_70_by_la1313[[#This Row],[Number of adults turning 71 vaccinated with dose 1]]/uptake_in_those_aged_70_by_la1313[[#This Row],[Number of adults turning 71 ]]*100</f>
        <v>40.287277701778386</v>
      </c>
      <c r="F111" s="48">
        <v>627</v>
      </c>
      <c r="G111" s="49">
        <f>uptake_in_those_aged_70_by_la1313[[#This Row],[Number of adults turning 71 vaccinated with dose 2]]/uptake_in_those_aged_70_by_la1313[[#This Row],[Number of adults turning 71 ]]*100</f>
        <v>21.443228454172367</v>
      </c>
      <c r="H111" s="33"/>
      <c r="I111" s="33"/>
      <c r="K111" s="33"/>
      <c r="L111" s="33"/>
      <c r="N111" s="33"/>
      <c r="O111" s="33"/>
      <c r="Q111" s="33"/>
      <c r="R111" s="33"/>
      <c r="T111" s="33"/>
      <c r="U111" s="33"/>
      <c r="W111" s="33"/>
      <c r="X111" s="33"/>
      <c r="Z111" s="33"/>
      <c r="AA111" s="33"/>
      <c r="AC111" s="33"/>
      <c r="AD111" s="33"/>
    </row>
    <row r="112" spans="1:30" x14ac:dyDescent="0.35">
      <c r="A112" s="29" t="s">
        <v>549</v>
      </c>
      <c r="B112" s="29" t="s">
        <v>550</v>
      </c>
      <c r="C112" s="48">
        <v>2878</v>
      </c>
      <c r="D112" s="48">
        <v>1148</v>
      </c>
      <c r="E112" s="49">
        <f>uptake_in_those_aged_70_by_la1313[[#This Row],[Number of adults turning 71 vaccinated with dose 1]]/uptake_in_those_aged_70_by_la1313[[#This Row],[Number of adults turning 71 ]]*100</f>
        <v>39.888811674774146</v>
      </c>
      <c r="F112" s="48">
        <v>419</v>
      </c>
      <c r="G112" s="49">
        <f>uptake_in_those_aged_70_by_la1313[[#This Row],[Number of adults turning 71 vaccinated with dose 2]]/uptake_in_those_aged_70_by_la1313[[#This Row],[Number of adults turning 71 ]]*100</f>
        <v>14.558721334259902</v>
      </c>
      <c r="H112" s="33"/>
      <c r="I112" s="33"/>
      <c r="K112" s="33"/>
      <c r="L112" s="33"/>
      <c r="N112" s="33"/>
      <c r="O112" s="33"/>
      <c r="Q112" s="33"/>
      <c r="R112" s="33"/>
      <c r="T112" s="33"/>
      <c r="U112" s="33"/>
      <c r="W112" s="33"/>
      <c r="X112" s="33"/>
      <c r="Z112" s="33"/>
      <c r="AA112" s="33"/>
      <c r="AC112" s="33"/>
      <c r="AD112" s="33"/>
    </row>
    <row r="113" spans="1:30" x14ac:dyDescent="0.35">
      <c r="A113" s="29" t="s">
        <v>551</v>
      </c>
      <c r="B113" s="29" t="s">
        <v>552</v>
      </c>
      <c r="C113" s="48">
        <v>2372</v>
      </c>
      <c r="D113" s="48">
        <v>759</v>
      </c>
      <c r="E113" s="49">
        <f>uptake_in_those_aged_70_by_la1313[[#This Row],[Number of adults turning 71 vaccinated with dose 1]]/uptake_in_those_aged_70_by_la1313[[#This Row],[Number of adults turning 71 ]]*100</f>
        <v>31.998313659359191</v>
      </c>
      <c r="F113" s="48">
        <v>364</v>
      </c>
      <c r="G113" s="49">
        <f>uptake_in_those_aged_70_by_la1313[[#This Row],[Number of adults turning 71 vaccinated with dose 2]]/uptake_in_those_aged_70_by_la1313[[#This Row],[Number of adults turning 71 ]]*100</f>
        <v>15.345699831365936</v>
      </c>
      <c r="H113" s="33"/>
      <c r="I113" s="33"/>
      <c r="K113" s="33"/>
      <c r="L113" s="33"/>
      <c r="N113" s="33"/>
      <c r="O113" s="33"/>
      <c r="Q113" s="33"/>
      <c r="R113" s="33"/>
      <c r="T113" s="33"/>
      <c r="U113" s="33"/>
      <c r="W113" s="33"/>
      <c r="X113" s="33"/>
      <c r="Z113" s="33"/>
      <c r="AA113" s="33"/>
      <c r="AC113" s="33"/>
      <c r="AD113" s="33"/>
    </row>
    <row r="114" spans="1:30" x14ac:dyDescent="0.35">
      <c r="A114" s="29" t="s">
        <v>553</v>
      </c>
      <c r="B114" s="29" t="s">
        <v>554</v>
      </c>
      <c r="C114" s="48">
        <v>1836</v>
      </c>
      <c r="D114" s="48">
        <v>721</v>
      </c>
      <c r="E114" s="49">
        <f>uptake_in_those_aged_70_by_la1313[[#This Row],[Number of adults turning 71 vaccinated with dose 1]]/uptake_in_those_aged_70_by_la1313[[#This Row],[Number of adults turning 71 ]]*100</f>
        <v>39.270152505446617</v>
      </c>
      <c r="F114" s="48">
        <v>376</v>
      </c>
      <c r="G114" s="49">
        <f>uptake_in_those_aged_70_by_la1313[[#This Row],[Number of adults turning 71 vaccinated with dose 2]]/uptake_in_those_aged_70_by_la1313[[#This Row],[Number of adults turning 71 ]]*100</f>
        <v>20.479302832244009</v>
      </c>
      <c r="H114" s="33"/>
      <c r="I114" s="33"/>
      <c r="K114" s="33"/>
      <c r="L114" s="33"/>
      <c r="N114" s="33"/>
      <c r="O114" s="33"/>
      <c r="Q114" s="33"/>
      <c r="R114" s="33"/>
      <c r="T114" s="33"/>
      <c r="U114" s="33"/>
      <c r="W114" s="33"/>
      <c r="X114" s="33"/>
      <c r="Z114" s="33"/>
      <c r="AA114" s="33"/>
      <c r="AC114" s="33"/>
      <c r="AD114" s="33"/>
    </row>
    <row r="115" spans="1:30" x14ac:dyDescent="0.35">
      <c r="A115" s="29" t="s">
        <v>556</v>
      </c>
      <c r="B115" s="29" t="s">
        <v>557</v>
      </c>
      <c r="C115" s="48">
        <v>1376</v>
      </c>
      <c r="D115" s="48">
        <v>350</v>
      </c>
      <c r="E115" s="49">
        <f>uptake_in_those_aged_70_by_la1313[[#This Row],[Number of adults turning 71 vaccinated with dose 1]]/uptake_in_those_aged_70_by_la1313[[#This Row],[Number of adults turning 71 ]]*100</f>
        <v>25.436046511627907</v>
      </c>
      <c r="F115" s="48">
        <v>106</v>
      </c>
      <c r="G115" s="49">
        <f>uptake_in_those_aged_70_by_la1313[[#This Row],[Number of adults turning 71 vaccinated with dose 2]]/uptake_in_those_aged_70_by_la1313[[#This Row],[Number of adults turning 71 ]]*100</f>
        <v>7.7034883720930232</v>
      </c>
      <c r="H115" s="33"/>
      <c r="I115" s="33"/>
      <c r="K115" s="33"/>
      <c r="L115" s="33"/>
      <c r="N115" s="33"/>
      <c r="O115" s="33"/>
      <c r="Q115" s="33"/>
      <c r="R115" s="33"/>
      <c r="T115" s="33"/>
      <c r="U115" s="33"/>
      <c r="W115" s="33"/>
      <c r="X115" s="33"/>
      <c r="Z115" s="33"/>
      <c r="AA115" s="33"/>
      <c r="AC115" s="33"/>
      <c r="AD115" s="33"/>
    </row>
    <row r="116" spans="1:30" x14ac:dyDescent="0.35">
      <c r="A116" s="29" t="s">
        <v>558</v>
      </c>
      <c r="B116" s="29" t="s">
        <v>559</v>
      </c>
      <c r="C116" s="48">
        <v>1962</v>
      </c>
      <c r="D116" s="48">
        <v>592</v>
      </c>
      <c r="E116" s="49">
        <f>uptake_in_those_aged_70_by_la1313[[#This Row],[Number of adults turning 71 vaccinated with dose 1]]/uptake_in_those_aged_70_by_la1313[[#This Row],[Number of adults turning 71 ]]*100</f>
        <v>30.173292558613657</v>
      </c>
      <c r="F116" s="48">
        <v>300</v>
      </c>
      <c r="G116" s="49">
        <f>uptake_in_those_aged_70_by_la1313[[#This Row],[Number of adults turning 71 vaccinated with dose 2]]/uptake_in_those_aged_70_by_la1313[[#This Row],[Number of adults turning 71 ]]*100</f>
        <v>15.290519877675839</v>
      </c>
      <c r="H116" s="33"/>
      <c r="I116" s="33"/>
      <c r="K116" s="33"/>
      <c r="L116" s="33"/>
      <c r="N116" s="33"/>
      <c r="O116" s="33"/>
      <c r="Q116" s="33"/>
      <c r="R116" s="33"/>
      <c r="T116" s="33"/>
      <c r="U116" s="33"/>
      <c r="W116" s="33"/>
      <c r="X116" s="33"/>
      <c r="Z116" s="33"/>
      <c r="AA116" s="33"/>
      <c r="AC116" s="33"/>
      <c r="AD116" s="33"/>
    </row>
    <row r="117" spans="1:30" x14ac:dyDescent="0.35">
      <c r="A117" s="29" t="s">
        <v>560</v>
      </c>
      <c r="B117" s="29" t="s">
        <v>561</v>
      </c>
      <c r="C117" s="48">
        <v>2165</v>
      </c>
      <c r="D117" s="48">
        <v>885</v>
      </c>
      <c r="E117" s="49">
        <f>uptake_in_those_aged_70_by_la1313[[#This Row],[Number of adults turning 71 vaccinated with dose 1]]/uptake_in_those_aged_70_by_la1313[[#This Row],[Number of adults turning 71 ]]*100</f>
        <v>40.877598152424945</v>
      </c>
      <c r="F117" s="48">
        <v>499</v>
      </c>
      <c r="G117" s="49">
        <f>uptake_in_those_aged_70_by_la1313[[#This Row],[Number of adults turning 71 vaccinated with dose 2]]/uptake_in_those_aged_70_by_la1313[[#This Row],[Number of adults turning 71 ]]*100</f>
        <v>23.048498845265588</v>
      </c>
      <c r="H117" s="33"/>
      <c r="I117" s="33"/>
      <c r="K117" s="33"/>
      <c r="L117" s="33"/>
      <c r="N117" s="33"/>
      <c r="O117" s="33"/>
      <c r="Q117" s="33"/>
      <c r="R117" s="33"/>
      <c r="T117" s="33"/>
      <c r="U117" s="33"/>
      <c r="W117" s="33"/>
      <c r="X117" s="33"/>
      <c r="Z117" s="33"/>
      <c r="AA117" s="33"/>
      <c r="AC117" s="33"/>
      <c r="AD117" s="33"/>
    </row>
    <row r="118" spans="1:30" x14ac:dyDescent="0.35">
      <c r="A118" s="29" t="s">
        <v>562</v>
      </c>
      <c r="B118" s="29" t="s">
        <v>563</v>
      </c>
      <c r="C118" s="48">
        <v>2225</v>
      </c>
      <c r="D118" s="48">
        <v>1035</v>
      </c>
      <c r="E118" s="49">
        <f>uptake_in_those_aged_70_by_la1313[[#This Row],[Number of adults turning 71 vaccinated with dose 1]]/uptake_in_those_aged_70_by_la1313[[#This Row],[Number of adults turning 71 ]]*100</f>
        <v>46.516853932584269</v>
      </c>
      <c r="F118" s="48">
        <v>612</v>
      </c>
      <c r="G118" s="49">
        <f>uptake_in_those_aged_70_by_la1313[[#This Row],[Number of adults turning 71 vaccinated with dose 2]]/uptake_in_those_aged_70_by_la1313[[#This Row],[Number of adults turning 71 ]]*100</f>
        <v>27.50561797752809</v>
      </c>
      <c r="H118" s="33"/>
      <c r="I118" s="33"/>
      <c r="K118" s="33"/>
      <c r="L118" s="33"/>
      <c r="N118" s="33"/>
      <c r="O118" s="33"/>
      <c r="Q118" s="33"/>
      <c r="R118" s="33"/>
      <c r="T118" s="33"/>
      <c r="U118" s="33"/>
      <c r="W118" s="33"/>
      <c r="X118" s="33"/>
      <c r="Z118" s="33"/>
      <c r="AA118" s="33"/>
      <c r="AC118" s="33"/>
      <c r="AD118" s="33"/>
    </row>
    <row r="119" spans="1:30" x14ac:dyDescent="0.35">
      <c r="A119" s="29" t="s">
        <v>564</v>
      </c>
      <c r="B119" s="29" t="s">
        <v>565</v>
      </c>
      <c r="C119" s="48">
        <v>2291</v>
      </c>
      <c r="D119" s="48">
        <v>1001</v>
      </c>
      <c r="E119" s="49">
        <f>uptake_in_those_aged_70_by_la1313[[#This Row],[Number of adults turning 71 vaccinated with dose 1]]/uptake_in_those_aged_70_by_la1313[[#This Row],[Number of adults turning 71 ]]*100</f>
        <v>43.69271060672196</v>
      </c>
      <c r="F119" s="48">
        <v>574</v>
      </c>
      <c r="G119" s="49">
        <f>uptake_in_those_aged_70_by_la1313[[#This Row],[Number of adults turning 71 vaccinated with dose 2]]/uptake_in_those_aged_70_by_la1313[[#This Row],[Number of adults turning 71 ]]*100</f>
        <v>25.05456132693147</v>
      </c>
      <c r="H119" s="33"/>
      <c r="I119" s="33"/>
      <c r="K119" s="33"/>
      <c r="L119" s="33"/>
      <c r="N119" s="33"/>
      <c r="O119" s="33"/>
      <c r="Q119" s="33"/>
      <c r="R119" s="33"/>
      <c r="T119" s="33"/>
      <c r="U119" s="33"/>
      <c r="W119" s="33"/>
      <c r="X119" s="33"/>
      <c r="Z119" s="33"/>
      <c r="AA119" s="33"/>
      <c r="AC119" s="33"/>
      <c r="AD119" s="33"/>
    </row>
    <row r="120" spans="1:30" x14ac:dyDescent="0.35">
      <c r="A120" s="29" t="s">
        <v>566</v>
      </c>
      <c r="B120" s="29" t="s">
        <v>567</v>
      </c>
      <c r="C120" s="48">
        <v>2136</v>
      </c>
      <c r="D120" s="48">
        <v>718</v>
      </c>
      <c r="E120" s="49">
        <f>uptake_in_those_aged_70_by_la1313[[#This Row],[Number of adults turning 71 vaccinated with dose 1]]/uptake_in_those_aged_70_by_la1313[[#This Row],[Number of adults turning 71 ]]*100</f>
        <v>33.614232209737828</v>
      </c>
      <c r="F120" s="48">
        <v>202</v>
      </c>
      <c r="G120" s="49">
        <f>uptake_in_those_aged_70_by_la1313[[#This Row],[Number of adults turning 71 vaccinated with dose 2]]/uptake_in_those_aged_70_by_la1313[[#This Row],[Number of adults turning 71 ]]*100</f>
        <v>9.4569288389513098</v>
      </c>
      <c r="H120" s="33"/>
      <c r="I120" s="33"/>
      <c r="K120" s="33"/>
      <c r="L120" s="33"/>
      <c r="N120" s="33"/>
      <c r="O120" s="33"/>
      <c r="Q120" s="33"/>
      <c r="R120" s="33"/>
      <c r="T120" s="33"/>
      <c r="U120" s="33"/>
      <c r="W120" s="33"/>
      <c r="X120" s="33"/>
      <c r="Z120" s="33"/>
      <c r="AA120" s="33"/>
      <c r="AC120" s="33"/>
      <c r="AD120" s="33"/>
    </row>
    <row r="121" spans="1:30" x14ac:dyDescent="0.35">
      <c r="A121" s="29" t="s">
        <v>568</v>
      </c>
      <c r="B121" s="29" t="s">
        <v>569</v>
      </c>
      <c r="C121" s="48">
        <v>1276</v>
      </c>
      <c r="D121" s="48">
        <v>350</v>
      </c>
      <c r="E121" s="49">
        <f>uptake_in_those_aged_70_by_la1313[[#This Row],[Number of adults turning 71 vaccinated with dose 1]]/uptake_in_those_aged_70_by_la1313[[#This Row],[Number of adults turning 71 ]]*100</f>
        <v>27.429467084639498</v>
      </c>
      <c r="F121" s="48">
        <v>189</v>
      </c>
      <c r="G121" s="49">
        <f>uptake_in_those_aged_70_by_la1313[[#This Row],[Number of adults turning 71 vaccinated with dose 2]]/uptake_in_those_aged_70_by_la1313[[#This Row],[Number of adults turning 71 ]]*100</f>
        <v>14.81191222570533</v>
      </c>
      <c r="H121" s="33"/>
      <c r="I121" s="33"/>
      <c r="K121" s="33"/>
      <c r="L121" s="33"/>
      <c r="N121" s="33"/>
      <c r="O121" s="33"/>
      <c r="Q121" s="33"/>
      <c r="R121" s="33"/>
      <c r="T121" s="33"/>
      <c r="U121" s="33"/>
      <c r="W121" s="33"/>
      <c r="X121" s="33"/>
      <c r="Z121" s="33"/>
      <c r="AA121" s="33"/>
      <c r="AC121" s="33"/>
      <c r="AD121" s="33"/>
    </row>
    <row r="122" spans="1:30" x14ac:dyDescent="0.35">
      <c r="A122" s="29" t="s">
        <v>570</v>
      </c>
      <c r="B122" s="29" t="s">
        <v>571</v>
      </c>
      <c r="C122" s="48">
        <v>1525</v>
      </c>
      <c r="D122" s="48">
        <v>440</v>
      </c>
      <c r="E122" s="49">
        <f>uptake_in_those_aged_70_by_la1313[[#This Row],[Number of adults turning 71 vaccinated with dose 1]]/uptake_in_those_aged_70_by_la1313[[#This Row],[Number of adults turning 71 ]]*100</f>
        <v>28.852459016393446</v>
      </c>
      <c r="F122" s="48">
        <v>115</v>
      </c>
      <c r="G122" s="49">
        <f>uptake_in_those_aged_70_by_la1313[[#This Row],[Number of adults turning 71 vaccinated with dose 2]]/uptake_in_those_aged_70_by_la1313[[#This Row],[Number of adults turning 71 ]]*100</f>
        <v>7.5409836065573774</v>
      </c>
      <c r="H122" s="33"/>
      <c r="I122" s="33"/>
      <c r="K122" s="33"/>
      <c r="L122" s="33"/>
      <c r="N122" s="33"/>
      <c r="O122" s="33"/>
      <c r="Q122" s="33"/>
      <c r="R122" s="33"/>
      <c r="T122" s="33"/>
      <c r="U122" s="33"/>
      <c r="W122" s="33"/>
      <c r="X122" s="33"/>
      <c r="Z122" s="33"/>
      <c r="AA122" s="33"/>
      <c r="AC122" s="33"/>
      <c r="AD122" s="33"/>
    </row>
    <row r="123" spans="1:30" x14ac:dyDescent="0.35">
      <c r="A123" s="29" t="s">
        <v>572</v>
      </c>
      <c r="B123" s="29" t="s">
        <v>573</v>
      </c>
      <c r="C123" s="48">
        <v>1456</v>
      </c>
      <c r="D123" s="48">
        <v>679</v>
      </c>
      <c r="E123" s="49">
        <f>uptake_in_those_aged_70_by_la1313[[#This Row],[Number of adults turning 71 vaccinated with dose 1]]/uptake_in_those_aged_70_by_la1313[[#This Row],[Number of adults turning 71 ]]*100</f>
        <v>46.634615384615387</v>
      </c>
      <c r="F123" s="48">
        <v>422</v>
      </c>
      <c r="G123" s="49">
        <f>uptake_in_those_aged_70_by_la1313[[#This Row],[Number of adults turning 71 vaccinated with dose 2]]/uptake_in_those_aged_70_by_la1313[[#This Row],[Number of adults turning 71 ]]*100</f>
        <v>28.983516483516485</v>
      </c>
      <c r="H123" s="33"/>
      <c r="I123" s="33"/>
      <c r="K123" s="33"/>
      <c r="L123" s="33"/>
      <c r="N123" s="33"/>
      <c r="O123" s="33"/>
      <c r="Q123" s="33"/>
      <c r="R123" s="33"/>
      <c r="T123" s="33"/>
      <c r="U123" s="33"/>
      <c r="W123" s="33"/>
      <c r="X123" s="33"/>
      <c r="Z123" s="33"/>
      <c r="AA123" s="33"/>
      <c r="AC123" s="33"/>
      <c r="AD123" s="33"/>
    </row>
    <row r="124" spans="1:30" x14ac:dyDescent="0.35">
      <c r="A124" s="29" t="s">
        <v>574</v>
      </c>
      <c r="B124" s="29" t="s">
        <v>575</v>
      </c>
      <c r="C124" s="48">
        <v>2148</v>
      </c>
      <c r="D124" s="48">
        <v>595</v>
      </c>
      <c r="E124" s="49">
        <f>uptake_in_those_aged_70_by_la1313[[#This Row],[Number of adults turning 71 vaccinated with dose 1]]/uptake_in_those_aged_70_by_la1313[[#This Row],[Number of adults turning 71 ]]*100</f>
        <v>27.700186219739294</v>
      </c>
      <c r="F124" s="48">
        <v>278</v>
      </c>
      <c r="G124" s="49">
        <f>uptake_in_those_aged_70_by_la1313[[#This Row],[Number of adults turning 71 vaccinated with dose 2]]/uptake_in_those_aged_70_by_la1313[[#This Row],[Number of adults turning 71 ]]*100</f>
        <v>12.942271880819368</v>
      </c>
      <c r="H124" s="33"/>
      <c r="I124" s="33"/>
      <c r="K124" s="33"/>
      <c r="L124" s="33"/>
      <c r="N124" s="33"/>
      <c r="O124" s="33"/>
      <c r="Q124" s="33"/>
      <c r="R124" s="33"/>
      <c r="T124" s="33"/>
      <c r="U124" s="33"/>
      <c r="W124" s="33"/>
      <c r="X124" s="33"/>
      <c r="Z124" s="33"/>
      <c r="AA124" s="33"/>
      <c r="AC124" s="33"/>
      <c r="AD124" s="33"/>
    </row>
    <row r="125" spans="1:30" x14ac:dyDescent="0.35">
      <c r="A125" s="29" t="s">
        <v>576</v>
      </c>
      <c r="B125" s="29" t="s">
        <v>577</v>
      </c>
      <c r="C125" s="48">
        <v>1906</v>
      </c>
      <c r="D125" s="48">
        <v>557</v>
      </c>
      <c r="E125" s="49">
        <f>uptake_in_those_aged_70_by_la1313[[#This Row],[Number of adults turning 71 vaccinated with dose 1]]/uptake_in_those_aged_70_by_la1313[[#This Row],[Number of adults turning 71 ]]*100</f>
        <v>29.223504721930745</v>
      </c>
      <c r="F125" s="48">
        <v>276</v>
      </c>
      <c r="G125" s="49">
        <f>uptake_in_those_aged_70_by_la1313[[#This Row],[Number of adults turning 71 vaccinated with dose 2]]/uptake_in_those_aged_70_by_la1313[[#This Row],[Number of adults turning 71 ]]*100</f>
        <v>14.480587618048268</v>
      </c>
      <c r="H125" s="33"/>
      <c r="I125" s="33"/>
      <c r="K125" s="33"/>
      <c r="L125" s="33"/>
      <c r="N125" s="33"/>
      <c r="O125" s="33"/>
      <c r="Q125" s="33"/>
      <c r="R125" s="33"/>
      <c r="T125" s="33"/>
      <c r="U125" s="33"/>
      <c r="W125" s="33"/>
      <c r="X125" s="33"/>
      <c r="Z125" s="33"/>
      <c r="AA125" s="33"/>
      <c r="AC125" s="33"/>
      <c r="AD125" s="33"/>
    </row>
    <row r="126" spans="1:30" x14ac:dyDescent="0.35">
      <c r="A126" s="29" t="s">
        <v>578</v>
      </c>
      <c r="B126" s="29" t="s">
        <v>579</v>
      </c>
      <c r="C126" s="48">
        <v>1567</v>
      </c>
      <c r="D126" s="48">
        <v>527</v>
      </c>
      <c r="E126" s="49">
        <f>uptake_in_those_aged_70_by_la1313[[#This Row],[Number of adults turning 71 vaccinated with dose 1]]/uptake_in_those_aged_70_by_la1313[[#This Row],[Number of adults turning 71 ]]*100</f>
        <v>33.631142310146778</v>
      </c>
      <c r="F126" s="48">
        <v>276</v>
      </c>
      <c r="G126" s="49">
        <f>uptake_in_those_aged_70_by_la1313[[#This Row],[Number of adults turning 71 vaccinated with dose 2]]/uptake_in_those_aged_70_by_la1313[[#This Row],[Number of adults turning 71 ]]*100</f>
        <v>17.613273771537973</v>
      </c>
      <c r="H126" s="33"/>
      <c r="I126" s="33"/>
      <c r="K126" s="33"/>
      <c r="L126" s="33"/>
      <c r="N126" s="33"/>
      <c r="O126" s="33"/>
      <c r="Q126" s="33"/>
      <c r="R126" s="33"/>
      <c r="T126" s="33"/>
      <c r="U126" s="33"/>
      <c r="W126" s="33"/>
      <c r="X126" s="33"/>
      <c r="Z126" s="33"/>
      <c r="AA126" s="33"/>
      <c r="AC126" s="33"/>
      <c r="AD126" s="33"/>
    </row>
    <row r="127" spans="1:30" x14ac:dyDescent="0.35">
      <c r="A127" s="29" t="s">
        <v>580</v>
      </c>
      <c r="B127" s="29" t="s">
        <v>581</v>
      </c>
      <c r="C127" s="48">
        <v>1793</v>
      </c>
      <c r="D127" s="48">
        <v>436</v>
      </c>
      <c r="E127" s="49">
        <f>uptake_in_those_aged_70_by_la1313[[#This Row],[Number of adults turning 71 vaccinated with dose 1]]/uptake_in_those_aged_70_by_la1313[[#This Row],[Number of adults turning 71 ]]*100</f>
        <v>24.316787506971558</v>
      </c>
      <c r="F127" s="48">
        <v>202</v>
      </c>
      <c r="G127" s="49">
        <f>uptake_in_those_aged_70_by_la1313[[#This Row],[Number of adults turning 71 vaccinated with dose 2]]/uptake_in_those_aged_70_by_la1313[[#This Row],[Number of adults turning 71 ]]*100</f>
        <v>11.266034578918015</v>
      </c>
      <c r="H127" s="33"/>
      <c r="I127" s="33"/>
      <c r="K127" s="33"/>
      <c r="L127" s="33"/>
      <c r="N127" s="33"/>
      <c r="O127" s="33"/>
      <c r="Q127" s="33"/>
      <c r="R127" s="33"/>
      <c r="T127" s="33"/>
      <c r="U127" s="33"/>
      <c r="W127" s="33"/>
      <c r="X127" s="33"/>
      <c r="Z127" s="33"/>
      <c r="AA127" s="33"/>
      <c r="AC127" s="33"/>
      <c r="AD127" s="33"/>
    </row>
    <row r="128" spans="1:30" x14ac:dyDescent="0.35">
      <c r="A128" s="29" t="s">
        <v>582</v>
      </c>
      <c r="B128" s="29" t="s">
        <v>583</v>
      </c>
      <c r="C128" s="48">
        <v>2288</v>
      </c>
      <c r="D128" s="48">
        <v>930</v>
      </c>
      <c r="E128" s="49">
        <f>uptake_in_those_aged_70_by_la1313[[#This Row],[Number of adults turning 71 vaccinated with dose 1]]/uptake_in_those_aged_70_by_la1313[[#This Row],[Number of adults turning 71 ]]*100</f>
        <v>40.646853146853147</v>
      </c>
      <c r="F128" s="48">
        <v>409</v>
      </c>
      <c r="G128" s="49">
        <f>uptake_in_those_aged_70_by_la1313[[#This Row],[Number of adults turning 71 vaccinated with dose 2]]/uptake_in_those_aged_70_by_la1313[[#This Row],[Number of adults turning 71 ]]*100</f>
        <v>17.875874125874127</v>
      </c>
      <c r="H128" s="33"/>
      <c r="I128" s="33"/>
      <c r="K128" s="33"/>
      <c r="L128" s="33"/>
      <c r="N128" s="33"/>
      <c r="O128" s="33"/>
      <c r="Q128" s="33"/>
      <c r="R128" s="33"/>
      <c r="T128" s="33"/>
      <c r="U128" s="33"/>
      <c r="W128" s="33"/>
      <c r="X128" s="33"/>
      <c r="Z128" s="33"/>
      <c r="AA128" s="33"/>
      <c r="AC128" s="33"/>
      <c r="AD128" s="33"/>
    </row>
    <row r="129" spans="1:30" x14ac:dyDescent="0.35">
      <c r="A129" s="29" t="s">
        <v>584</v>
      </c>
      <c r="B129" s="29" t="s">
        <v>585</v>
      </c>
      <c r="C129" s="48">
        <v>1552</v>
      </c>
      <c r="D129" s="48">
        <v>760</v>
      </c>
      <c r="E129" s="49">
        <f>uptake_in_those_aged_70_by_la1313[[#This Row],[Number of adults turning 71 vaccinated with dose 1]]/uptake_in_those_aged_70_by_la1313[[#This Row],[Number of adults turning 71 ]]*100</f>
        <v>48.96907216494845</v>
      </c>
      <c r="F129" s="48">
        <v>480</v>
      </c>
      <c r="G129" s="49">
        <f>uptake_in_those_aged_70_by_la1313[[#This Row],[Number of adults turning 71 vaccinated with dose 2]]/uptake_in_those_aged_70_by_la1313[[#This Row],[Number of adults turning 71 ]]*100</f>
        <v>30.927835051546392</v>
      </c>
      <c r="H129" s="33"/>
      <c r="I129" s="33"/>
      <c r="K129" s="33"/>
      <c r="L129" s="33"/>
      <c r="N129" s="33"/>
      <c r="O129" s="33"/>
      <c r="Q129" s="33"/>
      <c r="R129" s="33"/>
      <c r="T129" s="33"/>
      <c r="U129" s="33"/>
      <c r="W129" s="33"/>
      <c r="X129" s="33"/>
      <c r="Z129" s="33"/>
      <c r="AA129" s="33"/>
      <c r="AC129" s="33"/>
      <c r="AD129" s="33"/>
    </row>
    <row r="130" spans="1:30" x14ac:dyDescent="0.35">
      <c r="A130" s="29" t="s">
        <v>586</v>
      </c>
      <c r="B130" s="29" t="s">
        <v>587</v>
      </c>
      <c r="C130" s="48">
        <v>1686</v>
      </c>
      <c r="D130" s="48">
        <v>549</v>
      </c>
      <c r="E130" s="49">
        <f>uptake_in_those_aged_70_by_la1313[[#This Row],[Number of adults turning 71 vaccinated with dose 1]]/uptake_in_those_aged_70_by_la1313[[#This Row],[Number of adults turning 71 ]]*100</f>
        <v>32.562277580071175</v>
      </c>
      <c r="F130" s="48">
        <v>224</v>
      </c>
      <c r="G130" s="49">
        <f>uptake_in_those_aged_70_by_la1313[[#This Row],[Number of adults turning 71 vaccinated with dose 2]]/uptake_in_those_aged_70_by_la1313[[#This Row],[Number of adults turning 71 ]]*100</f>
        <v>13.285883748517199</v>
      </c>
      <c r="H130" s="33"/>
      <c r="I130" s="33"/>
      <c r="K130" s="33"/>
      <c r="L130" s="33"/>
      <c r="N130" s="33"/>
      <c r="O130" s="33"/>
      <c r="Q130" s="33"/>
      <c r="R130" s="33"/>
      <c r="T130" s="33"/>
      <c r="U130" s="33"/>
      <c r="W130" s="33"/>
      <c r="X130" s="33"/>
      <c r="Z130" s="33"/>
      <c r="AA130" s="33"/>
      <c r="AC130" s="33"/>
      <c r="AD130" s="33"/>
    </row>
    <row r="131" spans="1:30" x14ac:dyDescent="0.35">
      <c r="A131" s="29" t="s">
        <v>588</v>
      </c>
      <c r="B131" s="29" t="s">
        <v>589</v>
      </c>
      <c r="C131" s="48">
        <v>1597</v>
      </c>
      <c r="D131" s="48">
        <v>733</v>
      </c>
      <c r="E131" s="49">
        <f>uptake_in_those_aged_70_by_la1313[[#This Row],[Number of adults turning 71 vaccinated with dose 1]]/uptake_in_those_aged_70_by_la1313[[#This Row],[Number of adults turning 71 ]]*100</f>
        <v>45.898559799624294</v>
      </c>
      <c r="F131" s="48">
        <v>438</v>
      </c>
      <c r="G131" s="49">
        <f>uptake_in_those_aged_70_by_la1313[[#This Row],[Number of adults turning 71 vaccinated with dose 2]]/uptake_in_those_aged_70_by_la1313[[#This Row],[Number of adults turning 71 ]]*100</f>
        <v>27.426424546023792</v>
      </c>
      <c r="H131" s="33"/>
      <c r="I131" s="33"/>
      <c r="K131" s="33"/>
      <c r="L131" s="33"/>
      <c r="N131" s="33"/>
      <c r="O131" s="33"/>
      <c r="Q131" s="33"/>
      <c r="R131" s="33"/>
      <c r="T131" s="33"/>
      <c r="U131" s="33"/>
      <c r="W131" s="33"/>
      <c r="X131" s="33"/>
      <c r="Z131" s="33"/>
      <c r="AA131" s="33"/>
      <c r="AC131" s="33"/>
      <c r="AD131" s="33"/>
    </row>
    <row r="132" spans="1:30" x14ac:dyDescent="0.35">
      <c r="A132" s="29" t="s">
        <v>590</v>
      </c>
      <c r="B132" s="29" t="s">
        <v>591</v>
      </c>
      <c r="C132" s="48">
        <v>1155</v>
      </c>
      <c r="D132" s="48">
        <v>344</v>
      </c>
      <c r="E132" s="49">
        <f>uptake_in_those_aged_70_by_la1313[[#This Row],[Number of adults turning 71 vaccinated with dose 1]]/uptake_in_those_aged_70_by_la1313[[#This Row],[Number of adults turning 71 ]]*100</f>
        <v>29.783549783549784</v>
      </c>
      <c r="F132" s="48">
        <v>144</v>
      </c>
      <c r="G132" s="49">
        <f>uptake_in_those_aged_70_by_la1313[[#This Row],[Number of adults turning 71 vaccinated with dose 2]]/uptake_in_those_aged_70_by_la1313[[#This Row],[Number of adults turning 71 ]]*100</f>
        <v>12.467532467532468</v>
      </c>
      <c r="H132" s="33"/>
      <c r="I132" s="33"/>
      <c r="K132" s="33"/>
      <c r="L132" s="33"/>
      <c r="N132" s="33"/>
      <c r="O132" s="33"/>
      <c r="Q132" s="33"/>
      <c r="R132" s="33"/>
      <c r="T132" s="33"/>
      <c r="U132" s="33"/>
      <c r="W132" s="33"/>
      <c r="X132" s="33"/>
      <c r="Z132" s="33"/>
      <c r="AA132" s="33"/>
      <c r="AC132" s="33"/>
      <c r="AD132" s="33"/>
    </row>
    <row r="133" spans="1:30" x14ac:dyDescent="0.35">
      <c r="A133" s="29" t="s">
        <v>592</v>
      </c>
      <c r="B133" s="29" t="s">
        <v>593</v>
      </c>
      <c r="C133" s="48">
        <v>1805</v>
      </c>
      <c r="D133" s="48">
        <v>579</v>
      </c>
      <c r="E133" s="49">
        <f>uptake_in_those_aged_70_by_la1313[[#This Row],[Number of adults turning 71 vaccinated with dose 1]]/uptake_in_those_aged_70_by_la1313[[#This Row],[Number of adults turning 71 ]]*100</f>
        <v>32.07756232686981</v>
      </c>
      <c r="F133" s="48">
        <v>289</v>
      </c>
      <c r="G133" s="49">
        <f>uptake_in_those_aged_70_by_la1313[[#This Row],[Number of adults turning 71 vaccinated with dose 2]]/uptake_in_those_aged_70_by_la1313[[#This Row],[Number of adults turning 71 ]]*100</f>
        <v>16.011080332409971</v>
      </c>
      <c r="H133" s="33"/>
      <c r="I133" s="33"/>
      <c r="K133" s="33"/>
      <c r="L133" s="33"/>
      <c r="N133" s="33"/>
      <c r="O133" s="33"/>
      <c r="Q133" s="33"/>
      <c r="R133" s="33"/>
      <c r="T133" s="33"/>
      <c r="U133" s="33"/>
      <c r="W133" s="33"/>
      <c r="X133" s="33"/>
      <c r="Z133" s="33"/>
      <c r="AA133" s="33"/>
      <c r="AC133" s="33"/>
      <c r="AD133" s="33"/>
    </row>
    <row r="134" spans="1:30" x14ac:dyDescent="0.35">
      <c r="A134" s="29" t="s">
        <v>594</v>
      </c>
      <c r="B134" s="29" t="s">
        <v>595</v>
      </c>
      <c r="C134" s="48">
        <v>1946</v>
      </c>
      <c r="D134" s="48">
        <v>761</v>
      </c>
      <c r="E134" s="49">
        <f>uptake_in_those_aged_70_by_la1313[[#This Row],[Number of adults turning 71 vaccinated with dose 1]]/uptake_in_those_aged_70_by_la1313[[#This Row],[Number of adults turning 71 ]]*100</f>
        <v>39.105858170606375</v>
      </c>
      <c r="F134" s="48">
        <v>422</v>
      </c>
      <c r="G134" s="49">
        <f>uptake_in_those_aged_70_by_la1313[[#This Row],[Number of adults turning 71 vaccinated with dose 2]]/uptake_in_those_aged_70_by_la1313[[#This Row],[Number of adults turning 71 ]]*100</f>
        <v>21.685508735868446</v>
      </c>
      <c r="H134" s="33"/>
      <c r="I134" s="33"/>
      <c r="K134" s="33"/>
      <c r="L134" s="33"/>
      <c r="N134" s="33"/>
      <c r="O134" s="33"/>
      <c r="Q134" s="33"/>
      <c r="R134" s="33"/>
      <c r="T134" s="33"/>
      <c r="U134" s="33"/>
      <c r="W134" s="33"/>
      <c r="X134" s="33"/>
      <c r="Z134" s="33"/>
      <c r="AA134" s="33"/>
      <c r="AC134" s="33"/>
      <c r="AD134" s="33"/>
    </row>
    <row r="135" spans="1:30" x14ac:dyDescent="0.35">
      <c r="A135" s="29" t="s">
        <v>596</v>
      </c>
      <c r="B135" s="29" t="s">
        <v>597</v>
      </c>
      <c r="C135" s="48">
        <v>1689</v>
      </c>
      <c r="D135" s="48">
        <v>437</v>
      </c>
      <c r="E135" s="49">
        <f>uptake_in_those_aged_70_by_la1313[[#This Row],[Number of adults turning 71 vaccinated with dose 1]]/uptake_in_those_aged_70_by_la1313[[#This Row],[Number of adults turning 71 ]]*100</f>
        <v>25.873297809354646</v>
      </c>
      <c r="F135" s="48">
        <v>113</v>
      </c>
      <c r="G135" s="49">
        <f>uptake_in_those_aged_70_by_la1313[[#This Row],[Number of adults turning 71 vaccinated with dose 2]]/uptake_in_those_aged_70_by_la1313[[#This Row],[Number of adults turning 71 ]]*100</f>
        <v>6.690349319123742</v>
      </c>
      <c r="H135" s="33"/>
      <c r="I135" s="33"/>
      <c r="K135" s="33"/>
      <c r="L135" s="33"/>
      <c r="N135" s="33"/>
      <c r="O135" s="33"/>
      <c r="Q135" s="33"/>
      <c r="R135" s="33"/>
      <c r="T135" s="33"/>
      <c r="U135" s="33"/>
      <c r="W135" s="33"/>
      <c r="X135" s="33"/>
      <c r="Z135" s="33"/>
      <c r="AA135" s="33"/>
      <c r="AC135" s="33"/>
      <c r="AD135" s="33"/>
    </row>
    <row r="136" spans="1:30" x14ac:dyDescent="0.35">
      <c r="A136" s="29" t="s">
        <v>598</v>
      </c>
      <c r="B136" s="29" t="s">
        <v>599</v>
      </c>
      <c r="C136" s="48">
        <v>6632</v>
      </c>
      <c r="D136" s="48">
        <v>3499</v>
      </c>
      <c r="E136" s="49">
        <f>uptake_in_those_aged_70_by_la1313[[#This Row],[Number of adults turning 71 vaccinated with dose 1]]/uptake_in_those_aged_70_by_la1313[[#This Row],[Number of adults turning 71 ]]*100</f>
        <v>52.759348612786496</v>
      </c>
      <c r="F136" s="48">
        <v>2148</v>
      </c>
      <c r="G136" s="49">
        <f>uptake_in_those_aged_70_by_la1313[[#This Row],[Number of adults turning 71 vaccinated with dose 2]]/uptake_in_those_aged_70_by_la1313[[#This Row],[Number of adults turning 71 ]]*100</f>
        <v>32.388419782870933</v>
      </c>
      <c r="H136" s="33"/>
      <c r="I136" s="33"/>
      <c r="K136" s="33"/>
      <c r="L136" s="33"/>
      <c r="N136" s="33"/>
      <c r="O136" s="33"/>
      <c r="Q136" s="33"/>
      <c r="R136" s="33"/>
      <c r="T136" s="33"/>
      <c r="U136" s="33"/>
      <c r="W136" s="33"/>
      <c r="X136" s="33"/>
      <c r="Z136" s="33"/>
      <c r="AA136" s="33"/>
      <c r="AC136" s="33"/>
      <c r="AD136" s="33"/>
    </row>
    <row r="137" spans="1:30" x14ac:dyDescent="0.35">
      <c r="A137" s="29" t="s">
        <v>600</v>
      </c>
      <c r="B137" s="29" t="s">
        <v>601</v>
      </c>
      <c r="C137" s="48">
        <v>9155</v>
      </c>
      <c r="D137" s="48">
        <v>5298</v>
      </c>
      <c r="E137" s="49">
        <f>uptake_in_those_aged_70_by_la1313[[#This Row],[Number of adults turning 71 vaccinated with dose 1]]/uptake_in_those_aged_70_by_la1313[[#This Row],[Number of adults turning 71 ]]*100</f>
        <v>57.870016384489354</v>
      </c>
      <c r="F137" s="48">
        <v>2920</v>
      </c>
      <c r="G137" s="49">
        <f>uptake_in_those_aged_70_by_la1313[[#This Row],[Number of adults turning 71 vaccinated with dose 2]]/uptake_in_those_aged_70_by_la1313[[#This Row],[Number of adults turning 71 ]]*100</f>
        <v>31.895139268159479</v>
      </c>
      <c r="H137" s="33"/>
      <c r="I137" s="33"/>
      <c r="K137" s="33"/>
      <c r="L137" s="33"/>
      <c r="N137" s="33"/>
      <c r="O137" s="33"/>
      <c r="Q137" s="33"/>
      <c r="R137" s="33"/>
      <c r="T137" s="33"/>
      <c r="U137" s="33"/>
      <c r="W137" s="33"/>
      <c r="X137" s="33"/>
      <c r="Z137" s="33"/>
      <c r="AA137" s="33"/>
      <c r="AC137" s="33"/>
      <c r="AD137" s="33"/>
    </row>
    <row r="138" spans="1:30" x14ac:dyDescent="0.35">
      <c r="A138" s="29" t="s">
        <v>602</v>
      </c>
      <c r="B138" s="29" t="s">
        <v>273</v>
      </c>
      <c r="C138" s="48">
        <v>10581</v>
      </c>
      <c r="D138" s="48">
        <v>5991</v>
      </c>
      <c r="E138" s="49">
        <f>uptake_in_those_aged_70_by_la1313[[#This Row],[Number of adults turning 71 vaccinated with dose 1]]/uptake_in_those_aged_70_by_la1313[[#This Row],[Number of adults turning 71 ]]*100</f>
        <v>56.620357244116818</v>
      </c>
      <c r="F138" s="48">
        <v>3511</v>
      </c>
      <c r="G138" s="49">
        <f>uptake_in_those_aged_70_by_la1313[[#This Row],[Number of adults turning 71 vaccinated with dose 2]]/uptake_in_those_aged_70_by_la1313[[#This Row],[Number of adults turning 71 ]]*100</f>
        <v>33.182118892354218</v>
      </c>
      <c r="H138" s="33"/>
      <c r="I138" s="33"/>
      <c r="K138" s="33"/>
      <c r="L138" s="33"/>
      <c r="N138" s="33"/>
      <c r="O138" s="33"/>
      <c r="Q138" s="33"/>
      <c r="R138" s="33"/>
      <c r="T138" s="33"/>
      <c r="U138" s="33"/>
      <c r="W138" s="33"/>
      <c r="X138" s="33"/>
      <c r="Z138" s="33"/>
      <c r="AA138" s="33"/>
      <c r="AC138" s="33"/>
      <c r="AD138" s="33"/>
    </row>
    <row r="139" spans="1:30" x14ac:dyDescent="0.35">
      <c r="A139" s="29" t="s">
        <v>603</v>
      </c>
      <c r="B139" s="29" t="s">
        <v>604</v>
      </c>
      <c r="C139" s="48">
        <v>6969</v>
      </c>
      <c r="D139" s="48">
        <v>3512</v>
      </c>
      <c r="E139" s="49">
        <f>uptake_in_those_aged_70_by_la1313[[#This Row],[Number of adults turning 71 vaccinated with dose 1]]/uptake_in_those_aged_70_by_la1313[[#This Row],[Number of adults turning 71 ]]*100</f>
        <v>50.394604677859093</v>
      </c>
      <c r="F139" s="48">
        <v>2114</v>
      </c>
      <c r="G139" s="49">
        <f>uptake_in_those_aged_70_by_la1313[[#This Row],[Number of adults turning 71 vaccinated with dose 2]]/uptake_in_those_aged_70_by_la1313[[#This Row],[Number of adults turning 71 ]]*100</f>
        <v>30.334337781604248</v>
      </c>
      <c r="H139" s="33"/>
      <c r="I139" s="33"/>
      <c r="K139" s="33"/>
      <c r="L139" s="33"/>
      <c r="N139" s="33"/>
      <c r="O139" s="33"/>
      <c r="Q139" s="33"/>
      <c r="R139" s="33"/>
      <c r="T139" s="33"/>
      <c r="U139" s="33"/>
      <c r="W139" s="33"/>
      <c r="X139" s="33"/>
      <c r="Z139" s="33"/>
      <c r="AA139" s="33"/>
      <c r="AC139" s="33"/>
      <c r="AD139" s="33"/>
    </row>
    <row r="140" spans="1:30" x14ac:dyDescent="0.35">
      <c r="A140" s="29" t="s">
        <v>605</v>
      </c>
      <c r="B140" s="29" t="s">
        <v>606</v>
      </c>
      <c r="C140" s="48">
        <v>15096</v>
      </c>
      <c r="D140" s="48">
        <v>7292</v>
      </c>
      <c r="E140" s="49">
        <f>uptake_in_those_aged_70_by_la1313[[#This Row],[Number of adults turning 71 vaccinated with dose 1]]/uptake_in_those_aged_70_by_la1313[[#This Row],[Number of adults turning 71 ]]*100</f>
        <v>48.304186539480661</v>
      </c>
      <c r="F140" s="48">
        <v>3579</v>
      </c>
      <c r="G140" s="49">
        <f>uptake_in_those_aged_70_by_la1313[[#This Row],[Number of adults turning 71 vaccinated with dose 2]]/uptake_in_those_aged_70_by_la1313[[#This Row],[Number of adults turning 71 ]]*100</f>
        <v>23.70826709062003</v>
      </c>
      <c r="H140" s="33"/>
      <c r="I140" s="33"/>
      <c r="K140" s="33"/>
      <c r="L140" s="33"/>
      <c r="N140" s="33"/>
      <c r="O140" s="33"/>
      <c r="Q140" s="33"/>
      <c r="R140" s="33"/>
      <c r="T140" s="33"/>
      <c r="U140" s="33"/>
      <c r="W140" s="33"/>
      <c r="X140" s="33"/>
      <c r="Z140" s="33"/>
      <c r="AA140" s="33"/>
      <c r="AC140" s="33"/>
      <c r="AD140" s="33"/>
    </row>
    <row r="141" spans="1:30" x14ac:dyDescent="0.35">
      <c r="A141" s="29" t="s">
        <v>607</v>
      </c>
      <c r="B141" s="29" t="s">
        <v>608</v>
      </c>
      <c r="C141" s="48">
        <v>7112</v>
      </c>
      <c r="D141" s="48">
        <v>3955</v>
      </c>
      <c r="E141" s="49">
        <f>uptake_in_those_aged_70_by_la1313[[#This Row],[Number of adults turning 71 vaccinated with dose 1]]/uptake_in_those_aged_70_by_la1313[[#This Row],[Number of adults turning 71 ]]*100</f>
        <v>55.610236220472444</v>
      </c>
      <c r="F141" s="48">
        <v>2235</v>
      </c>
      <c r="G141" s="49">
        <f>uptake_in_those_aged_70_by_la1313[[#This Row],[Number of adults turning 71 vaccinated with dose 2]]/uptake_in_those_aged_70_by_la1313[[#This Row],[Number of adults turning 71 ]]*100</f>
        <v>31.425759280089988</v>
      </c>
      <c r="H141" s="33"/>
      <c r="I141" s="33"/>
      <c r="K141" s="33"/>
      <c r="L141" s="33"/>
      <c r="N141" s="33"/>
      <c r="O141" s="33"/>
      <c r="Q141" s="33"/>
      <c r="R141" s="33"/>
      <c r="T141" s="33"/>
      <c r="U141" s="33"/>
      <c r="W141" s="33"/>
      <c r="X141" s="33"/>
      <c r="Z141" s="33"/>
      <c r="AA141" s="33"/>
      <c r="AC141" s="33"/>
      <c r="AD141" s="33"/>
    </row>
    <row r="142" spans="1:30" x14ac:dyDescent="0.35">
      <c r="A142" s="29" t="s">
        <v>609</v>
      </c>
      <c r="B142" s="29" t="s">
        <v>610</v>
      </c>
      <c r="C142" s="48">
        <v>14508</v>
      </c>
      <c r="D142" s="48">
        <v>7637</v>
      </c>
      <c r="E142" s="49">
        <f>uptake_in_those_aged_70_by_la1313[[#This Row],[Number of adults turning 71 vaccinated with dose 1]]/uptake_in_those_aged_70_by_la1313[[#This Row],[Number of adults turning 71 ]]*100</f>
        <v>52.639922801213125</v>
      </c>
      <c r="F142" s="48">
        <v>4360</v>
      </c>
      <c r="G142" s="49">
        <f>uptake_in_those_aged_70_by_la1313[[#This Row],[Number of adults turning 71 vaccinated with dose 2]]/uptake_in_those_aged_70_by_la1313[[#This Row],[Number of adults turning 71 ]]*100</f>
        <v>30.052384891094569</v>
      </c>
      <c r="H142" s="33"/>
      <c r="I142" s="33"/>
      <c r="K142" s="33"/>
      <c r="L142" s="33"/>
      <c r="N142" s="33"/>
      <c r="O142" s="33"/>
      <c r="Q142" s="33"/>
      <c r="R142" s="33"/>
      <c r="T142" s="33"/>
      <c r="U142" s="33"/>
      <c r="W142" s="33"/>
      <c r="X142" s="33"/>
      <c r="Z142" s="33"/>
      <c r="AA142" s="33"/>
      <c r="AC142" s="33"/>
      <c r="AD142" s="33"/>
    </row>
    <row r="143" spans="1:30" x14ac:dyDescent="0.35">
      <c r="A143" s="29" t="s">
        <v>611</v>
      </c>
      <c r="B143" s="29" t="s">
        <v>612</v>
      </c>
      <c r="C143" s="48">
        <v>10468</v>
      </c>
      <c r="D143" s="48">
        <v>5292</v>
      </c>
      <c r="E143" s="49">
        <f>uptake_in_those_aged_70_by_la1313[[#This Row],[Number of adults turning 71 vaccinated with dose 1]]/uptake_in_those_aged_70_by_la1313[[#This Row],[Number of adults turning 71 ]]*100</f>
        <v>50.554069545280854</v>
      </c>
      <c r="F143" s="48">
        <v>3150</v>
      </c>
      <c r="G143" s="49">
        <f>uptake_in_those_aged_70_by_la1313[[#This Row],[Number of adults turning 71 vaccinated with dose 2]]/uptake_in_those_aged_70_by_la1313[[#This Row],[Number of adults turning 71 ]]*100</f>
        <v>30.091708062667177</v>
      </c>
      <c r="H143" s="33"/>
      <c r="I143" s="33"/>
      <c r="K143" s="33"/>
      <c r="L143" s="33"/>
      <c r="N143" s="33"/>
      <c r="O143" s="33"/>
      <c r="Q143" s="33"/>
      <c r="R143" s="33"/>
      <c r="T143" s="33"/>
      <c r="U143" s="33"/>
      <c r="W143" s="33"/>
      <c r="X143" s="33"/>
      <c r="Z143" s="33"/>
      <c r="AA143" s="33"/>
      <c r="AC143" s="33"/>
      <c r="AD143" s="33"/>
    </row>
    <row r="144" spans="1:30" x14ac:dyDescent="0.35">
      <c r="A144" s="29" t="s">
        <v>613</v>
      </c>
      <c r="B144" s="29" t="s">
        <v>614</v>
      </c>
      <c r="C144" s="48">
        <v>16270</v>
      </c>
      <c r="D144" s="48">
        <v>8771</v>
      </c>
      <c r="E144" s="49">
        <f>uptake_in_those_aged_70_by_la1313[[#This Row],[Number of adults turning 71 vaccinated with dose 1]]/uptake_in_those_aged_70_by_la1313[[#This Row],[Number of adults turning 71 ]]*100</f>
        <v>53.909035033804557</v>
      </c>
      <c r="F144" s="48">
        <v>5262</v>
      </c>
      <c r="G144" s="49">
        <f>uptake_in_those_aged_70_by_la1313[[#This Row],[Number of adults turning 71 vaccinated with dose 2]]/uptake_in_those_aged_70_by_la1313[[#This Row],[Number of adults turning 71 ]]*100</f>
        <v>32.341733251382912</v>
      </c>
      <c r="H144" s="33"/>
      <c r="I144" s="33"/>
      <c r="K144" s="33"/>
      <c r="L144" s="33"/>
      <c r="N144" s="33"/>
      <c r="O144" s="33"/>
      <c r="Q144" s="33"/>
      <c r="R144" s="33"/>
      <c r="T144" s="33"/>
      <c r="U144" s="33"/>
      <c r="W144" s="33"/>
      <c r="X144" s="33"/>
      <c r="Z144" s="33"/>
      <c r="AA144" s="33"/>
      <c r="AC144" s="33"/>
      <c r="AD144" s="33"/>
    </row>
    <row r="145" spans="1:30" x14ac:dyDescent="0.35">
      <c r="A145" s="29" t="s">
        <v>615</v>
      </c>
      <c r="B145" s="29" t="s">
        <v>616</v>
      </c>
      <c r="C145" s="48">
        <v>12701</v>
      </c>
      <c r="D145" s="48">
        <v>5983</v>
      </c>
      <c r="E145" s="49">
        <f>uptake_in_those_aged_70_by_la1313[[#This Row],[Number of adults turning 71 vaccinated with dose 1]]/uptake_in_those_aged_70_by_la1313[[#This Row],[Number of adults turning 71 ]]*100</f>
        <v>47.106527045114561</v>
      </c>
      <c r="F145" s="48">
        <v>3620</v>
      </c>
      <c r="G145" s="49">
        <f>uptake_in_those_aged_70_by_la1313[[#This Row],[Number of adults turning 71 vaccinated with dose 2]]/uptake_in_those_aged_70_by_la1313[[#This Row],[Number of adults turning 71 ]]*100</f>
        <v>28.501692780096054</v>
      </c>
      <c r="H145" s="33"/>
      <c r="I145" s="33"/>
      <c r="K145" s="33"/>
      <c r="L145" s="33"/>
      <c r="N145" s="33"/>
      <c r="O145" s="33"/>
      <c r="Q145" s="33"/>
      <c r="R145" s="33"/>
      <c r="T145" s="33"/>
      <c r="U145" s="33"/>
      <c r="W145" s="33"/>
      <c r="X145" s="33"/>
      <c r="Z145" s="33"/>
      <c r="AA145" s="33"/>
      <c r="AC145" s="33"/>
      <c r="AD145" s="33"/>
    </row>
    <row r="146" spans="1:30" x14ac:dyDescent="0.35">
      <c r="A146" s="29" t="s">
        <v>617</v>
      </c>
      <c r="B146" s="29" t="s">
        <v>618</v>
      </c>
      <c r="C146" s="48">
        <v>7462</v>
      </c>
      <c r="D146" s="48">
        <v>3795</v>
      </c>
      <c r="E146" s="49">
        <f>uptake_in_those_aged_70_by_la1313[[#This Row],[Number of adults turning 71 vaccinated with dose 1]]/uptake_in_those_aged_70_by_la1313[[#This Row],[Number of adults turning 71 ]]*100</f>
        <v>50.857678906459391</v>
      </c>
      <c r="F146" s="48">
        <v>1936</v>
      </c>
      <c r="G146" s="49">
        <f>uptake_in_those_aged_70_by_la1313[[#This Row],[Number of adults turning 71 vaccinated with dose 2]]/uptake_in_those_aged_70_by_la1313[[#This Row],[Number of adults turning 71 ]]*100</f>
        <v>25.94478692039668</v>
      </c>
      <c r="H146" s="33"/>
      <c r="I146" s="33"/>
      <c r="K146" s="33"/>
      <c r="L146" s="33"/>
      <c r="N146" s="33"/>
      <c r="O146" s="33"/>
      <c r="Q146" s="33"/>
      <c r="R146" s="33"/>
      <c r="T146" s="33"/>
      <c r="U146" s="33"/>
      <c r="W146" s="33"/>
      <c r="X146" s="33"/>
      <c r="Z146" s="33"/>
      <c r="AA146" s="33"/>
      <c r="AC146" s="33"/>
      <c r="AD146" s="33"/>
    </row>
    <row r="147" spans="1:30" x14ac:dyDescent="0.35">
      <c r="A147" s="29" t="s">
        <v>619</v>
      </c>
      <c r="B147" s="29" t="s">
        <v>275</v>
      </c>
      <c r="C147" s="48">
        <v>9017</v>
      </c>
      <c r="D147" s="48">
        <v>4666</v>
      </c>
      <c r="E147" s="49">
        <f>uptake_in_those_aged_70_by_la1313[[#This Row],[Number of adults turning 71 vaccinated with dose 1]]/uptake_in_those_aged_70_by_la1313[[#This Row],[Number of adults turning 71 ]]*100</f>
        <v>51.746700676499948</v>
      </c>
      <c r="F147" s="48">
        <v>2627</v>
      </c>
      <c r="G147" s="49">
        <f>uptake_in_those_aged_70_by_la1313[[#This Row],[Number of adults turning 71 vaccinated with dose 2]]/uptake_in_those_aged_70_by_la1313[[#This Row],[Number of adults turning 71 ]]*100</f>
        <v>29.133858267716533</v>
      </c>
      <c r="H147" s="33"/>
      <c r="I147" s="33"/>
      <c r="K147" s="33"/>
      <c r="L147" s="33"/>
      <c r="N147" s="33"/>
      <c r="O147" s="33"/>
      <c r="Q147" s="33"/>
      <c r="R147" s="33"/>
      <c r="T147" s="33"/>
      <c r="U147" s="33"/>
      <c r="W147" s="33"/>
      <c r="X147" s="33"/>
      <c r="Z147" s="33"/>
      <c r="AA147" s="33"/>
      <c r="AC147" s="33"/>
      <c r="AD147" s="33"/>
    </row>
    <row r="148" spans="1:30" x14ac:dyDescent="0.35">
      <c r="A148" s="29" t="s">
        <v>620</v>
      </c>
      <c r="B148" s="29" t="s">
        <v>621</v>
      </c>
      <c r="C148" s="48">
        <v>10734</v>
      </c>
      <c r="D148" s="48">
        <v>5705</v>
      </c>
      <c r="E148" s="49">
        <f>uptake_in_those_aged_70_by_la1313[[#This Row],[Number of adults turning 71 vaccinated with dose 1]]/uptake_in_those_aged_70_by_la1313[[#This Row],[Number of adults turning 71 ]]*100</f>
        <v>53.148872740823549</v>
      </c>
      <c r="F148" s="48">
        <v>3349</v>
      </c>
      <c r="G148" s="49">
        <f>uptake_in_those_aged_70_by_la1313[[#This Row],[Number of adults turning 71 vaccinated with dose 2]]/uptake_in_those_aged_70_by_la1313[[#This Row],[Number of adults turning 71 ]]*100</f>
        <v>31.199925470467672</v>
      </c>
      <c r="H148" s="33"/>
      <c r="I148" s="33"/>
      <c r="K148" s="33"/>
      <c r="L148" s="33"/>
      <c r="N148" s="33"/>
      <c r="O148" s="33"/>
      <c r="Q148" s="33"/>
      <c r="R148" s="33"/>
      <c r="T148" s="33"/>
      <c r="U148" s="33"/>
      <c r="W148" s="33"/>
      <c r="X148" s="33"/>
      <c r="Z148" s="33"/>
      <c r="AA148" s="33"/>
      <c r="AC148" s="33"/>
      <c r="AD148" s="33"/>
    </row>
    <row r="149" spans="1:30" x14ac:dyDescent="0.35">
      <c r="A149" s="29" t="s">
        <v>622</v>
      </c>
      <c r="B149" s="29" t="s">
        <v>623</v>
      </c>
      <c r="C149" s="48">
        <v>8617</v>
      </c>
      <c r="D149" s="48">
        <v>4356</v>
      </c>
      <c r="E149" s="49">
        <f>uptake_in_those_aged_70_by_la1313[[#This Row],[Number of adults turning 71 vaccinated with dose 1]]/uptake_in_those_aged_70_by_la1313[[#This Row],[Number of adults turning 71 ]]*100</f>
        <v>50.551235928977597</v>
      </c>
      <c r="F149" s="48">
        <v>2278</v>
      </c>
      <c r="G149" s="49">
        <f>uptake_in_those_aged_70_by_la1313[[#This Row],[Number of adults turning 71 vaccinated with dose 2]]/uptake_in_those_aged_70_by_la1313[[#This Row],[Number of adults turning 71 ]]*100</f>
        <v>26.436114657073229</v>
      </c>
      <c r="H149" s="33"/>
      <c r="I149" s="33"/>
      <c r="K149" s="33"/>
      <c r="L149" s="33"/>
      <c r="N149" s="33"/>
      <c r="O149" s="33"/>
      <c r="Q149" s="33"/>
      <c r="R149" s="33"/>
      <c r="T149" s="33"/>
      <c r="U149" s="33"/>
      <c r="W149" s="33"/>
      <c r="X149" s="33"/>
      <c r="Z149" s="33"/>
      <c r="AA149" s="33"/>
      <c r="AC149" s="33"/>
      <c r="AD149" s="33"/>
    </row>
    <row r="150" spans="1:30" x14ac:dyDescent="0.35">
      <c r="A150" s="29" t="s">
        <v>624</v>
      </c>
      <c r="B150" s="29" t="s">
        <v>625</v>
      </c>
      <c r="C150" s="48">
        <v>6534</v>
      </c>
      <c r="D150" s="48">
        <v>3655</v>
      </c>
      <c r="E150" s="49">
        <f>uptake_in_those_aged_70_by_la1313[[#This Row],[Number of adults turning 71 vaccinated with dose 1]]/uptake_in_those_aged_70_by_la1313[[#This Row],[Number of adults turning 71 ]]*100</f>
        <v>55.938169574533212</v>
      </c>
      <c r="F150" s="48">
        <v>2330</v>
      </c>
      <c r="G150" s="49">
        <f>uptake_in_those_aged_70_by_la1313[[#This Row],[Number of adults turning 71 vaccinated with dose 2]]/uptake_in_those_aged_70_by_la1313[[#This Row],[Number of adults turning 71 ]]*100</f>
        <v>35.659626568717478</v>
      </c>
      <c r="H150" s="33"/>
      <c r="I150" s="33"/>
      <c r="K150" s="33"/>
      <c r="L150" s="33"/>
      <c r="N150" s="33"/>
      <c r="O150" s="33"/>
      <c r="Q150" s="33"/>
      <c r="R150" s="33"/>
      <c r="T150" s="33"/>
      <c r="U150" s="33"/>
      <c r="W150" s="33"/>
      <c r="X150" s="33"/>
      <c r="Z150" s="33"/>
      <c r="AA150" s="33"/>
      <c r="AC150" s="33"/>
      <c r="AD150" s="33"/>
    </row>
    <row r="151" spans="1:30" x14ac:dyDescent="0.35">
      <c r="A151" s="29" t="s">
        <v>626</v>
      </c>
      <c r="B151" s="29" t="s">
        <v>627</v>
      </c>
      <c r="C151" s="48">
        <v>9259</v>
      </c>
      <c r="D151" s="48">
        <v>4671</v>
      </c>
      <c r="E151" s="49">
        <f>uptake_in_those_aged_70_by_la1313[[#This Row],[Number of adults turning 71 vaccinated with dose 1]]/uptake_in_those_aged_70_by_la1313[[#This Row],[Number of adults turning 71 ]]*100</f>
        <v>50.4482125499514</v>
      </c>
      <c r="F151" s="48">
        <v>2888</v>
      </c>
      <c r="G151" s="49">
        <f>uptake_in_those_aged_70_by_la1313[[#This Row],[Number of adults turning 71 vaccinated with dose 2]]/uptake_in_those_aged_70_by_la1313[[#This Row],[Number of adults turning 71 ]]*100</f>
        <v>31.191273355653959</v>
      </c>
      <c r="H151" s="33"/>
      <c r="I151" s="33"/>
      <c r="K151" s="33"/>
      <c r="L151" s="33"/>
      <c r="N151" s="33"/>
      <c r="O151" s="33"/>
      <c r="Q151" s="33"/>
      <c r="R151" s="33"/>
      <c r="T151" s="33"/>
      <c r="U151" s="33"/>
      <c r="W151" s="33"/>
      <c r="X151" s="33"/>
      <c r="Z151" s="33"/>
      <c r="AA151" s="33"/>
      <c r="AC151" s="33"/>
      <c r="AD151" s="33"/>
    </row>
    <row r="152" spans="1:30" x14ac:dyDescent="0.35">
      <c r="A152" s="29" t="s">
        <v>628</v>
      </c>
      <c r="B152" s="29" t="s">
        <v>629</v>
      </c>
      <c r="C152" s="48">
        <v>9255</v>
      </c>
      <c r="D152" s="48">
        <v>5496</v>
      </c>
      <c r="E152" s="49">
        <f>uptake_in_those_aged_70_by_la1313[[#This Row],[Number of adults turning 71 vaccinated with dose 1]]/uptake_in_those_aged_70_by_la1313[[#This Row],[Number of adults turning 71 ]]*100</f>
        <v>59.38411669367909</v>
      </c>
      <c r="F152" s="48">
        <v>3797</v>
      </c>
      <c r="G152" s="49">
        <f>uptake_in_those_aged_70_by_la1313[[#This Row],[Number of adults turning 71 vaccinated with dose 2]]/uptake_in_those_aged_70_by_la1313[[#This Row],[Number of adults turning 71 ]]*100</f>
        <v>41.026472177201512</v>
      </c>
      <c r="H152" s="33"/>
      <c r="I152" s="33"/>
      <c r="K152" s="33"/>
      <c r="L152" s="33"/>
      <c r="N152" s="33"/>
      <c r="O152" s="33"/>
      <c r="Q152" s="33"/>
      <c r="R152" s="33"/>
      <c r="T152" s="33"/>
      <c r="U152" s="33"/>
      <c r="W152" s="33"/>
      <c r="X152" s="33"/>
      <c r="Z152" s="33"/>
      <c r="AA152" s="33"/>
      <c r="AC152" s="33"/>
      <c r="AD152" s="33"/>
    </row>
    <row r="153" spans="1:30" x14ac:dyDescent="0.35">
      <c r="A153" s="29" t="s">
        <v>630</v>
      </c>
      <c r="B153" s="29" t="s">
        <v>631</v>
      </c>
      <c r="C153" s="48">
        <v>11018</v>
      </c>
      <c r="D153" s="48">
        <v>5760</v>
      </c>
      <c r="E153" s="49">
        <f>uptake_in_those_aged_70_by_la1313[[#This Row],[Number of adults turning 71 vaccinated with dose 1]]/uptake_in_those_aged_70_by_la1313[[#This Row],[Number of adults turning 71 ]]*100</f>
        <v>52.278090397531308</v>
      </c>
      <c r="F153" s="48">
        <v>3526</v>
      </c>
      <c r="G153" s="49">
        <f>uptake_in_those_aged_70_by_la1313[[#This Row],[Number of adults turning 71 vaccinated with dose 2]]/uptake_in_those_aged_70_by_la1313[[#This Row],[Number of adults turning 71 ]]*100</f>
        <v>32.002178253766559</v>
      </c>
      <c r="H153" s="33"/>
      <c r="I153" s="33"/>
      <c r="K153" s="33"/>
      <c r="L153" s="33"/>
      <c r="N153" s="33"/>
      <c r="O153" s="33"/>
      <c r="Q153" s="33"/>
      <c r="R153" s="33"/>
      <c r="T153" s="33"/>
      <c r="U153" s="33"/>
      <c r="W153" s="33"/>
      <c r="X153" s="33"/>
      <c r="Z153" s="33"/>
      <c r="AA153" s="33"/>
      <c r="AC153" s="33"/>
      <c r="AD153" s="33"/>
    </row>
    <row r="154" spans="1:30" x14ac:dyDescent="0.35">
      <c r="A154" s="29" t="s">
        <v>632</v>
      </c>
      <c r="B154" s="29" t="s">
        <v>633</v>
      </c>
      <c r="C154" s="48">
        <v>6151</v>
      </c>
      <c r="D154" s="48">
        <v>3379</v>
      </c>
      <c r="E154" s="49">
        <f>uptake_in_those_aged_70_by_la1313[[#This Row],[Number of adults turning 71 vaccinated with dose 1]]/uptake_in_those_aged_70_by_la1313[[#This Row],[Number of adults turning 71 ]]*100</f>
        <v>54.934157047634535</v>
      </c>
      <c r="F154" s="48">
        <v>2003</v>
      </c>
      <c r="G154" s="49">
        <f>uptake_in_those_aged_70_by_la1313[[#This Row],[Number of adults turning 71 vaccinated with dose 2]]/uptake_in_those_aged_70_by_la1313[[#This Row],[Number of adults turning 71 ]]*100</f>
        <v>32.563810762477644</v>
      </c>
      <c r="H154" s="33"/>
      <c r="I154" s="33"/>
      <c r="K154" s="33"/>
      <c r="L154" s="33"/>
      <c r="N154" s="33"/>
      <c r="O154" s="33"/>
      <c r="Q154" s="33"/>
      <c r="R154" s="33"/>
      <c r="T154" s="33"/>
      <c r="U154" s="33"/>
      <c r="W154" s="33"/>
      <c r="X154" s="33"/>
      <c r="Z154" s="33"/>
      <c r="AA154" s="33"/>
      <c r="AC154" s="33"/>
      <c r="AD154" s="33"/>
    </row>
    <row r="155" spans="1:30" x14ac:dyDescent="0.35">
      <c r="A155" s="29" t="s">
        <v>634</v>
      </c>
      <c r="B155" s="29" t="s">
        <v>635</v>
      </c>
      <c r="C155" s="48">
        <v>9854</v>
      </c>
      <c r="D155" s="48">
        <v>5252</v>
      </c>
      <c r="E155" s="49">
        <f>uptake_in_those_aged_70_by_la1313[[#This Row],[Number of adults turning 71 vaccinated with dose 1]]/uptake_in_those_aged_70_by_la1313[[#This Row],[Number of adults turning 71 ]]*100</f>
        <v>53.298153034300789</v>
      </c>
      <c r="F155" s="48">
        <v>3077</v>
      </c>
      <c r="G155" s="49">
        <f>uptake_in_those_aged_70_by_la1313[[#This Row],[Number of adults turning 71 vaccinated with dose 2]]/uptake_in_those_aged_70_by_la1313[[#This Row],[Number of adults turning 71 ]]*100</f>
        <v>31.225898112441648</v>
      </c>
      <c r="H155" s="33"/>
      <c r="I155" s="33"/>
      <c r="K155" s="33"/>
      <c r="L155" s="33"/>
      <c r="N155" s="33"/>
      <c r="O155" s="33"/>
      <c r="Q155" s="33"/>
      <c r="R155" s="33"/>
      <c r="T155" s="33"/>
      <c r="U155" s="33"/>
      <c r="W155" s="33"/>
      <c r="X155" s="33"/>
      <c r="Z155" s="33"/>
      <c r="AA155" s="33"/>
      <c r="AC155" s="33"/>
      <c r="AD155" s="33"/>
    </row>
    <row r="156" spans="1:30" x14ac:dyDescent="0.35">
      <c r="A156" s="29" t="s">
        <v>636</v>
      </c>
      <c r="B156" s="29" t="s">
        <v>637</v>
      </c>
      <c r="C156" s="48">
        <v>6975</v>
      </c>
      <c r="D156" s="48">
        <v>3770</v>
      </c>
      <c r="E156" s="49">
        <f>uptake_in_those_aged_70_by_la1313[[#This Row],[Number of adults turning 71 vaccinated with dose 1]]/uptake_in_those_aged_70_by_la1313[[#This Row],[Number of adults turning 71 ]]*100</f>
        <v>54.050179211469526</v>
      </c>
      <c r="F156" s="48">
        <v>2557</v>
      </c>
      <c r="G156" s="49">
        <f>uptake_in_those_aged_70_by_la1313[[#This Row],[Number of adults turning 71 vaccinated with dose 2]]/uptake_in_those_aged_70_by_la1313[[#This Row],[Number of adults turning 71 ]]*100</f>
        <v>36.659498207885306</v>
      </c>
      <c r="H156" s="33"/>
      <c r="I156" s="33"/>
      <c r="K156" s="33"/>
      <c r="L156" s="33"/>
      <c r="N156" s="33"/>
      <c r="O156" s="33"/>
      <c r="Q156" s="33"/>
      <c r="R156" s="33"/>
      <c r="T156" s="33"/>
      <c r="U156" s="33"/>
      <c r="W156" s="33"/>
      <c r="X156" s="33"/>
      <c r="Z156" s="33"/>
      <c r="AA156" s="33"/>
      <c r="AC156" s="33"/>
      <c r="AD156" s="33"/>
    </row>
    <row r="157" spans="1:30" x14ac:dyDescent="0.35">
      <c r="A157" s="23" t="s">
        <v>250</v>
      </c>
      <c r="B157" s="23" t="s">
        <v>250</v>
      </c>
      <c r="C157" s="50">
        <f>SUM(C6:C156)</f>
        <v>545383</v>
      </c>
      <c r="D157" s="50">
        <f>SUM(D6:D156)</f>
        <v>263601</v>
      </c>
      <c r="E157" s="51">
        <f>uptake_in_those_aged_70_by_la1313[[#This Row],[Number of adults turning 71 vaccinated with dose 1]]/uptake_in_those_aged_70_by_la1313[[#This Row],[Number of adults turning 71 ]]*100</f>
        <v>48.333189703382764</v>
      </c>
      <c r="F157" s="50">
        <f>SUM(F6:F156)</f>
        <v>148720</v>
      </c>
      <c r="G157" s="51">
        <f>uptake_in_those_aged_70_by_la1313[[#This Row],[Number of adults turning 71 vaccinated with dose 2]]/uptake_in_those_aged_70_by_la1313[[#This Row],[Number of adults turning 71 ]]*100</f>
        <v>27.26891010537549</v>
      </c>
      <c r="H157" s="33"/>
      <c r="I157" s="33"/>
      <c r="K157" s="33"/>
      <c r="L157" s="33"/>
      <c r="N157" s="33"/>
      <c r="O157" s="33"/>
      <c r="Q157" s="33"/>
      <c r="R157" s="33"/>
      <c r="T157" s="33"/>
      <c r="U157" s="33"/>
      <c r="W157" s="33"/>
      <c r="X157" s="33"/>
      <c r="Z157" s="33"/>
      <c r="AA157" s="33"/>
      <c r="AC157" s="33"/>
      <c r="AD157"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22A28-A85F-4504-A5F2-B01416DB734F}">
  <dimension ref="A1:AE112"/>
  <sheetViews>
    <sheetView tabSelected="1" zoomScale="80" zoomScaleNormal="80" workbookViewId="0">
      <selection activeCell="B15" sqref="B15"/>
    </sheetView>
  </sheetViews>
  <sheetFormatPr defaultColWidth="11.23046875" defaultRowHeight="15.5" x14ac:dyDescent="0.35"/>
  <cols>
    <col min="1" max="1" width="25.4609375" style="29" customWidth="1"/>
    <col min="2" max="2" width="52.765625" style="29" customWidth="1"/>
    <col min="3" max="3" width="49" style="39" bestFit="1" customWidth="1"/>
    <col min="4" max="4" width="53.23046875" style="39" bestFit="1" customWidth="1"/>
    <col min="5" max="5" width="46.23046875" style="39" bestFit="1" customWidth="1"/>
    <col min="6" max="6" width="49.3046875" style="39" bestFit="1" customWidth="1"/>
    <col min="7" max="7" width="53.69140625" style="39" bestFit="1" customWidth="1"/>
    <col min="8" max="8" width="46.53515625" style="29" bestFit="1" customWidth="1"/>
    <col min="9" max="9" width="11.23046875" style="29" customWidth="1"/>
    <col min="10" max="16384" width="11.23046875" style="29"/>
  </cols>
  <sheetData>
    <row r="1" spans="1:31" ht="20" x14ac:dyDescent="0.35">
      <c r="A1" s="27" t="s">
        <v>691</v>
      </c>
      <c r="B1" s="28"/>
      <c r="C1" s="38"/>
      <c r="D1" s="38"/>
      <c r="E1" s="38"/>
    </row>
    <row r="2" spans="1:31" ht="20" x14ac:dyDescent="0.35">
      <c r="A2" s="27" t="s">
        <v>670</v>
      </c>
      <c r="B2" s="28"/>
      <c r="C2" s="47"/>
      <c r="D2" s="47"/>
      <c r="E2" s="47"/>
    </row>
    <row r="3" spans="1:31" x14ac:dyDescent="0.35">
      <c r="A3" s="29" t="s">
        <v>33</v>
      </c>
    </row>
    <row r="4" spans="1:31" x14ac:dyDescent="0.35">
      <c r="A4" s="23" t="s">
        <v>639</v>
      </c>
      <c r="B4" s="23" t="s">
        <v>640</v>
      </c>
      <c r="C4" s="21" t="s">
        <v>671</v>
      </c>
      <c r="D4" s="22" t="s">
        <v>672</v>
      </c>
      <c r="E4" s="21" t="s">
        <v>673</v>
      </c>
      <c r="F4" s="22" t="s">
        <v>674</v>
      </c>
      <c r="G4" s="21" t="s">
        <v>675</v>
      </c>
      <c r="H4" s="23"/>
      <c r="I4" s="23"/>
      <c r="J4" s="23"/>
      <c r="K4" s="23"/>
      <c r="L4" s="23"/>
      <c r="M4" s="23"/>
      <c r="N4" s="23"/>
    </row>
    <row r="5" spans="1:31" x14ac:dyDescent="0.35">
      <c r="A5" s="29" t="s">
        <v>641</v>
      </c>
      <c r="B5" s="29" t="s">
        <v>642</v>
      </c>
      <c r="C5" s="48">
        <v>62466</v>
      </c>
      <c r="D5" s="48">
        <v>22789</v>
      </c>
      <c r="E5" s="49">
        <f>uptake_in_those_aged_70_by_ccg11101114[[#This Row],[Number of adults turning 71 vaccinated with dose 1]]/uptake_in_those_aged_70_by_ccg11101114[[#This Row],[Number of adults turning 71 ]]*100</f>
        <v>36.482246342010058</v>
      </c>
      <c r="F5" s="48">
        <v>11130</v>
      </c>
      <c r="G5" s="49">
        <f>uptake_in_those_aged_70_by_ccg11101114[[#This Row],[Number of adults turning 71 vaccinated with dose 2]]/uptake_in_those_aged_70_by_ccg11101114[[#This Row],[Number of adults turning 71 ]]*100</f>
        <v>17.817692824896746</v>
      </c>
      <c r="H5" s="32"/>
      <c r="I5" s="33"/>
      <c r="J5" s="33"/>
      <c r="L5" s="33"/>
      <c r="M5" s="33"/>
      <c r="O5" s="33"/>
      <c r="P5" s="33"/>
      <c r="R5" s="33"/>
      <c r="S5" s="33"/>
      <c r="U5" s="33"/>
      <c r="V5" s="33"/>
      <c r="X5" s="33"/>
      <c r="Y5" s="33"/>
      <c r="AA5" s="33"/>
      <c r="AB5" s="33"/>
      <c r="AD5" s="33"/>
      <c r="AE5" s="33"/>
    </row>
    <row r="6" spans="1:31" x14ac:dyDescent="0.35">
      <c r="A6" s="29" t="s">
        <v>643</v>
      </c>
      <c r="B6" s="29" t="s">
        <v>644</v>
      </c>
      <c r="C6" s="48">
        <v>64301</v>
      </c>
      <c r="D6" s="48">
        <v>34119</v>
      </c>
      <c r="E6" s="49">
        <f>uptake_in_those_aged_70_by_ccg11101114[[#This Row],[Number of adults turning 71 vaccinated with dose 1]]/uptake_in_those_aged_70_by_ccg11101114[[#This Row],[Number of adults turning 71 ]]*100</f>
        <v>53.061383182221114</v>
      </c>
      <c r="F6" s="48">
        <v>20092</v>
      </c>
      <c r="G6" s="49">
        <f>uptake_in_those_aged_70_by_ccg11101114[[#This Row],[Number of adults turning 71 vaccinated with dose 2]]/uptake_in_those_aged_70_by_ccg11101114[[#This Row],[Number of adults turning 71 ]]*100</f>
        <v>31.246792429355686</v>
      </c>
      <c r="H6" s="32"/>
      <c r="I6" s="33"/>
      <c r="J6" s="33"/>
      <c r="L6" s="33"/>
      <c r="M6" s="33"/>
      <c r="O6" s="33"/>
      <c r="P6" s="33"/>
      <c r="R6" s="33"/>
      <c r="S6" s="33"/>
      <c r="U6" s="33"/>
      <c r="V6" s="33"/>
      <c r="X6" s="33"/>
      <c r="Y6" s="33"/>
      <c r="AA6" s="33"/>
      <c r="AB6" s="33"/>
      <c r="AD6" s="33"/>
      <c r="AE6" s="33"/>
    </row>
    <row r="7" spans="1:31" x14ac:dyDescent="0.35">
      <c r="A7" s="29" t="s">
        <v>645</v>
      </c>
      <c r="B7" s="29" t="s">
        <v>646</v>
      </c>
      <c r="C7" s="48">
        <v>88913</v>
      </c>
      <c r="D7" s="48">
        <v>46322</v>
      </c>
      <c r="E7" s="49">
        <f>uptake_in_those_aged_70_by_ccg11101114[[#This Row],[Number of adults turning 71 vaccinated with dose 1]]/uptake_in_those_aged_70_by_ccg11101114[[#This Row],[Number of adults turning 71 ]]*100</f>
        <v>52.098118385387963</v>
      </c>
      <c r="F7" s="48">
        <v>27704</v>
      </c>
      <c r="G7" s="49">
        <f>uptake_in_those_aged_70_by_ccg11101114[[#This Row],[Number of adults turning 71 vaccinated with dose 2]]/uptake_in_those_aged_70_by_ccg11101114[[#This Row],[Number of adults turning 71 ]]*100</f>
        <v>31.158548243788875</v>
      </c>
      <c r="H7" s="32"/>
      <c r="I7" s="33"/>
      <c r="J7" s="33"/>
      <c r="L7" s="33"/>
      <c r="M7" s="33"/>
      <c r="O7" s="33"/>
      <c r="P7" s="33"/>
      <c r="R7" s="33"/>
      <c r="S7" s="33"/>
      <c r="U7" s="33"/>
      <c r="V7" s="33"/>
      <c r="X7" s="33"/>
      <c r="Y7" s="33"/>
      <c r="AA7" s="33"/>
      <c r="AB7" s="33"/>
      <c r="AD7" s="33"/>
      <c r="AE7" s="33"/>
    </row>
    <row r="8" spans="1:31" x14ac:dyDescent="0.35">
      <c r="A8" s="29" t="s">
        <v>647</v>
      </c>
      <c r="B8" s="29" t="s">
        <v>648</v>
      </c>
      <c r="C8" s="48">
        <v>106916</v>
      </c>
      <c r="D8" s="48">
        <v>51434</v>
      </c>
      <c r="E8" s="49">
        <f>uptake_in_those_aged_70_by_ccg11101114[[#This Row],[Number of adults turning 71 vaccinated with dose 1]]/uptake_in_those_aged_70_by_ccg11101114[[#This Row],[Number of adults turning 71 ]]*100</f>
        <v>48.106925062666015</v>
      </c>
      <c r="F8" s="48">
        <v>28787</v>
      </c>
      <c r="G8" s="49">
        <f>uptake_in_those_aged_70_by_ccg11101114[[#This Row],[Number of adults turning 71 vaccinated with dose 2]]/uptake_in_those_aged_70_by_ccg11101114[[#This Row],[Number of adults turning 71 ]]*100</f>
        <v>26.924875603277336</v>
      </c>
      <c r="H8" s="32"/>
      <c r="I8" s="33"/>
      <c r="J8" s="33"/>
      <c r="L8" s="33"/>
      <c r="M8" s="33"/>
      <c r="O8" s="33"/>
      <c r="P8" s="33"/>
      <c r="R8" s="33"/>
      <c r="S8" s="33"/>
      <c r="U8" s="33"/>
      <c r="V8" s="33"/>
      <c r="X8" s="33"/>
      <c r="Y8" s="33"/>
      <c r="AA8" s="33"/>
      <c r="AB8" s="33"/>
      <c r="AD8" s="33"/>
      <c r="AE8" s="33"/>
    </row>
    <row r="9" spans="1:31" x14ac:dyDescent="0.35">
      <c r="A9" s="29" t="s">
        <v>649</v>
      </c>
      <c r="B9" s="29" t="s">
        <v>650</v>
      </c>
      <c r="C9" s="48">
        <v>65300</v>
      </c>
      <c r="D9" s="48">
        <v>33155</v>
      </c>
      <c r="E9" s="49">
        <f>uptake_in_those_aged_70_by_ccg11101114[[#This Row],[Number of adults turning 71 vaccinated with dose 1]]/uptake_in_those_aged_70_by_ccg11101114[[#This Row],[Number of adults turning 71 ]]*100</f>
        <v>50.773353751914243</v>
      </c>
      <c r="F9" s="48">
        <v>18913</v>
      </c>
      <c r="G9" s="49">
        <f>uptake_in_those_aged_70_by_ccg11101114[[#This Row],[Number of adults turning 71 vaccinated with dose 2]]/uptake_in_those_aged_70_by_ccg11101114[[#This Row],[Number of adults turning 71 ]]*100</f>
        <v>28.963246554364471</v>
      </c>
      <c r="H9" s="32"/>
      <c r="I9" s="33"/>
      <c r="J9" s="33"/>
      <c r="L9" s="33"/>
      <c r="M9" s="33"/>
      <c r="O9" s="33"/>
      <c r="P9" s="33"/>
      <c r="R9" s="33"/>
      <c r="S9" s="33"/>
      <c r="U9" s="33"/>
      <c r="V9" s="33"/>
      <c r="X9" s="33"/>
      <c r="Y9" s="33"/>
      <c r="AA9" s="33"/>
      <c r="AB9" s="33"/>
      <c r="AD9" s="33"/>
      <c r="AE9" s="33"/>
    </row>
    <row r="10" spans="1:31" x14ac:dyDescent="0.35">
      <c r="A10" s="29" t="s">
        <v>651</v>
      </c>
      <c r="B10" s="29" t="s">
        <v>652</v>
      </c>
      <c r="C10" s="48">
        <v>69194</v>
      </c>
      <c r="D10" s="48">
        <v>31723</v>
      </c>
      <c r="E10" s="49">
        <f>uptake_in_those_aged_70_by_ccg11101114[[#This Row],[Number of adults turning 71 vaccinated with dose 1]]/uptake_in_those_aged_70_by_ccg11101114[[#This Row],[Number of adults turning 71 ]]*100</f>
        <v>45.846460675781138</v>
      </c>
      <c r="F10" s="48">
        <v>18138</v>
      </c>
      <c r="G10" s="49">
        <f>uptake_in_those_aged_70_by_ccg11101114[[#This Row],[Number of adults turning 71 vaccinated with dose 2]]/uptake_in_those_aged_70_by_ccg11101114[[#This Row],[Number of adults turning 71 ]]*100</f>
        <v>26.213255484579591</v>
      </c>
      <c r="H10" s="32"/>
      <c r="I10" s="33"/>
      <c r="J10" s="33"/>
      <c r="L10" s="33"/>
      <c r="M10" s="33"/>
      <c r="O10" s="33"/>
      <c r="P10" s="33"/>
      <c r="R10" s="33"/>
      <c r="S10" s="33"/>
      <c r="U10" s="33"/>
      <c r="V10" s="33"/>
      <c r="X10" s="33"/>
      <c r="Y10" s="33"/>
      <c r="AA10" s="33"/>
      <c r="AB10" s="33"/>
      <c r="AD10" s="33"/>
      <c r="AE10" s="33"/>
    </row>
    <row r="11" spans="1:31" x14ac:dyDescent="0.35">
      <c r="A11" s="29" t="s">
        <v>653</v>
      </c>
      <c r="B11" s="29" t="s">
        <v>654</v>
      </c>
      <c r="C11" s="48">
        <v>88293</v>
      </c>
      <c r="D11" s="48">
        <v>44059</v>
      </c>
      <c r="E11" s="49">
        <f>uptake_in_those_aged_70_by_ccg11101114[[#This Row],[Number of adults turning 71 vaccinated with dose 1]]/uptake_in_those_aged_70_by_ccg11101114[[#This Row],[Number of adults turning 71 ]]*100</f>
        <v>49.900898145945881</v>
      </c>
      <c r="F11" s="48">
        <v>23956</v>
      </c>
      <c r="G11" s="49">
        <f>uptake_in_those_aged_70_by_ccg11101114[[#This Row],[Number of adults turning 71 vaccinated with dose 2]]/uptake_in_those_aged_70_by_ccg11101114[[#This Row],[Number of adults turning 71 ]]*100</f>
        <v>27.132388751090119</v>
      </c>
      <c r="H11" s="32"/>
      <c r="I11" s="33"/>
      <c r="J11" s="33"/>
      <c r="L11" s="33"/>
      <c r="M11" s="33"/>
      <c r="O11" s="33"/>
      <c r="P11" s="33"/>
      <c r="R11" s="33"/>
      <c r="S11" s="33"/>
      <c r="U11" s="33"/>
      <c r="V11" s="33"/>
      <c r="X11" s="33"/>
      <c r="Y11" s="33"/>
      <c r="AA11" s="33"/>
      <c r="AB11" s="33"/>
      <c r="AD11" s="33"/>
      <c r="AE11" s="33"/>
    </row>
    <row r="12" spans="1:31" x14ac:dyDescent="0.35">
      <c r="B12" s="23" t="s">
        <v>250</v>
      </c>
      <c r="C12" s="50">
        <f>SUM(C5:C11)</f>
        <v>545383</v>
      </c>
      <c r="D12" s="50">
        <f>SUM(D5:D11)</f>
        <v>263601</v>
      </c>
      <c r="E12" s="51">
        <f>uptake_in_those_aged_70_by_ccg11101114[[#This Row],[Number of adults turning 71 vaccinated with dose 1]]/uptake_in_those_aged_70_by_ccg11101114[[#This Row],[Number of adults turning 71 ]]*100</f>
        <v>48.333189703382764</v>
      </c>
      <c r="F12" s="50">
        <f>SUM(F5:F11)</f>
        <v>148720</v>
      </c>
      <c r="G12" s="51">
        <f>uptake_in_those_aged_70_by_ccg11101114[[#This Row],[Number of adults turning 71 vaccinated with dose 2]]/uptake_in_those_aged_70_by_ccg11101114[[#This Row],[Number of adults turning 71 ]]*100</f>
        <v>27.26891010537549</v>
      </c>
      <c r="H12" s="32"/>
      <c r="I12" s="33"/>
      <c r="J12" s="33"/>
      <c r="L12" s="33"/>
      <c r="M12" s="33"/>
      <c r="O12" s="33"/>
      <c r="P12" s="33"/>
      <c r="R12" s="33"/>
      <c r="S12" s="33"/>
      <c r="U12" s="33"/>
      <c r="V12" s="33"/>
      <c r="X12" s="33"/>
      <c r="Y12" s="33"/>
      <c r="AA12" s="33"/>
      <c r="AB12" s="33"/>
      <c r="AD12" s="33"/>
      <c r="AE12" s="33"/>
    </row>
    <row r="13" spans="1:31" x14ac:dyDescent="0.35">
      <c r="E13" s="49"/>
      <c r="G13" s="49"/>
      <c r="H13" s="32"/>
      <c r="I13" s="33"/>
      <c r="J13" s="33"/>
      <c r="L13" s="33"/>
      <c r="M13" s="33"/>
      <c r="O13" s="33"/>
      <c r="P13" s="33"/>
      <c r="R13" s="33"/>
      <c r="S13" s="33"/>
      <c r="U13" s="33"/>
      <c r="V13" s="33"/>
      <c r="X13" s="33"/>
      <c r="Y13" s="33"/>
      <c r="AA13" s="33"/>
      <c r="AB13" s="33"/>
      <c r="AD13" s="33"/>
      <c r="AE13" s="33"/>
    </row>
    <row r="14" spans="1:31" x14ac:dyDescent="0.35">
      <c r="E14" s="49"/>
      <c r="G14" s="49"/>
      <c r="H14" s="32"/>
      <c r="I14" s="33"/>
      <c r="J14" s="33"/>
      <c r="L14" s="33"/>
      <c r="M14" s="33"/>
      <c r="O14" s="33"/>
      <c r="P14" s="33"/>
      <c r="R14" s="33"/>
      <c r="S14" s="33"/>
      <c r="U14" s="33"/>
      <c r="V14" s="33"/>
      <c r="X14" s="33"/>
      <c r="Y14" s="33"/>
      <c r="AA14" s="33"/>
      <c r="AB14" s="33"/>
      <c r="AD14" s="33"/>
      <c r="AE14" s="33"/>
    </row>
    <row r="15" spans="1:31" x14ac:dyDescent="0.35">
      <c r="E15" s="49"/>
      <c r="G15" s="49"/>
      <c r="H15" s="32"/>
      <c r="I15" s="33"/>
      <c r="J15" s="33"/>
      <c r="L15" s="33"/>
      <c r="M15" s="33"/>
      <c r="O15" s="33"/>
      <c r="P15" s="33"/>
      <c r="R15" s="33"/>
      <c r="S15" s="33"/>
      <c r="U15" s="33"/>
      <c r="V15" s="33"/>
      <c r="X15" s="33"/>
      <c r="Y15" s="33"/>
      <c r="AA15" s="33"/>
      <c r="AB15" s="33"/>
      <c r="AD15" s="33"/>
      <c r="AE15" s="33"/>
    </row>
    <row r="16" spans="1:31" x14ac:dyDescent="0.35">
      <c r="E16" s="49"/>
      <c r="G16" s="49"/>
      <c r="H16" s="32"/>
      <c r="I16" s="33"/>
      <c r="J16" s="33"/>
      <c r="L16" s="33"/>
      <c r="M16" s="33"/>
      <c r="O16" s="33"/>
      <c r="P16" s="33"/>
      <c r="R16" s="33"/>
      <c r="S16" s="33"/>
      <c r="U16" s="33"/>
      <c r="V16" s="33"/>
      <c r="X16" s="33"/>
      <c r="Y16" s="33"/>
      <c r="AA16" s="33"/>
      <c r="AB16" s="33"/>
      <c r="AD16" s="33"/>
      <c r="AE16" s="33"/>
    </row>
    <row r="17" spans="5:31" x14ac:dyDescent="0.35">
      <c r="E17" s="49"/>
      <c r="G17" s="49"/>
      <c r="H17" s="32"/>
      <c r="I17" s="33"/>
      <c r="J17" s="33"/>
      <c r="L17" s="33"/>
      <c r="M17" s="33"/>
      <c r="O17" s="33"/>
      <c r="P17" s="33"/>
      <c r="R17" s="33"/>
      <c r="S17" s="33"/>
      <c r="U17" s="33"/>
      <c r="V17" s="33"/>
      <c r="X17" s="33"/>
      <c r="Y17" s="33"/>
      <c r="AA17" s="33"/>
      <c r="AB17" s="33"/>
      <c r="AD17" s="33"/>
      <c r="AE17" s="33"/>
    </row>
    <row r="18" spans="5:31" x14ac:dyDescent="0.35">
      <c r="E18" s="49"/>
      <c r="G18" s="49"/>
      <c r="H18" s="32"/>
      <c r="I18" s="33"/>
      <c r="J18" s="33"/>
      <c r="L18" s="33"/>
      <c r="M18" s="33"/>
      <c r="O18" s="33"/>
      <c r="P18" s="33"/>
      <c r="R18" s="33"/>
      <c r="S18" s="33"/>
      <c r="U18" s="33"/>
      <c r="V18" s="33"/>
      <c r="X18" s="33"/>
      <c r="Y18" s="33"/>
      <c r="AA18" s="33"/>
      <c r="AB18" s="33"/>
      <c r="AD18" s="33"/>
      <c r="AE18" s="33"/>
    </row>
    <row r="19" spans="5:31" x14ac:dyDescent="0.35">
      <c r="E19" s="49"/>
      <c r="G19" s="49"/>
      <c r="H19" s="32"/>
      <c r="I19" s="33"/>
      <c r="J19" s="33"/>
      <c r="L19" s="33"/>
      <c r="M19" s="33"/>
      <c r="O19" s="33"/>
      <c r="P19" s="33"/>
      <c r="R19" s="33"/>
      <c r="S19" s="33"/>
      <c r="U19" s="33"/>
      <c r="V19" s="33"/>
      <c r="X19" s="33"/>
      <c r="Y19" s="33"/>
      <c r="AA19" s="33"/>
      <c r="AB19" s="33"/>
      <c r="AD19" s="33"/>
      <c r="AE19" s="33"/>
    </row>
    <row r="20" spans="5:31" x14ac:dyDescent="0.35">
      <c r="E20" s="49"/>
      <c r="G20" s="49"/>
      <c r="H20" s="32"/>
      <c r="I20" s="33"/>
      <c r="J20" s="33"/>
      <c r="L20" s="33"/>
      <c r="M20" s="33"/>
      <c r="O20" s="33"/>
      <c r="P20" s="33"/>
      <c r="R20" s="33"/>
      <c r="S20" s="33"/>
      <c r="U20" s="33"/>
      <c r="V20" s="33"/>
      <c r="X20" s="33"/>
      <c r="Y20" s="33"/>
      <c r="AA20" s="33"/>
      <c r="AB20" s="33"/>
      <c r="AD20" s="33"/>
      <c r="AE20" s="33"/>
    </row>
    <row r="21" spans="5:31" x14ac:dyDescent="0.35">
      <c r="E21" s="49"/>
      <c r="G21" s="49"/>
      <c r="H21" s="32"/>
      <c r="I21" s="33"/>
      <c r="J21" s="33"/>
      <c r="L21" s="33"/>
      <c r="M21" s="33"/>
      <c r="O21" s="33"/>
      <c r="P21" s="33"/>
      <c r="R21" s="33"/>
      <c r="S21" s="33"/>
      <c r="U21" s="33"/>
      <c r="V21" s="33"/>
      <c r="X21" s="33"/>
      <c r="Y21" s="33"/>
      <c r="AA21" s="33"/>
      <c r="AB21" s="33"/>
      <c r="AD21" s="33"/>
      <c r="AE21" s="33"/>
    </row>
    <row r="22" spans="5:31" x14ac:dyDescent="0.35">
      <c r="E22" s="49"/>
      <c r="G22" s="49"/>
      <c r="H22" s="32"/>
      <c r="I22" s="33"/>
      <c r="J22" s="33"/>
      <c r="L22" s="33"/>
      <c r="M22" s="33"/>
      <c r="O22" s="33"/>
      <c r="P22" s="33"/>
      <c r="R22" s="33"/>
      <c r="S22" s="33"/>
      <c r="U22" s="33"/>
      <c r="V22" s="33"/>
      <c r="X22" s="33"/>
      <c r="Y22" s="33"/>
      <c r="AA22" s="33"/>
      <c r="AB22" s="33"/>
      <c r="AD22" s="33"/>
      <c r="AE22" s="33"/>
    </row>
    <row r="23" spans="5:31" x14ac:dyDescent="0.35">
      <c r="E23" s="49"/>
      <c r="G23" s="49"/>
      <c r="H23" s="32"/>
      <c r="I23" s="33"/>
      <c r="J23" s="33"/>
      <c r="L23" s="33"/>
      <c r="M23" s="33"/>
      <c r="O23" s="33"/>
      <c r="P23" s="33"/>
      <c r="R23" s="33"/>
      <c r="S23" s="33"/>
      <c r="U23" s="33"/>
      <c r="V23" s="33"/>
      <c r="X23" s="33"/>
      <c r="Y23" s="33"/>
      <c r="AA23" s="33"/>
      <c r="AB23" s="33"/>
      <c r="AD23" s="33"/>
      <c r="AE23" s="33"/>
    </row>
    <row r="24" spans="5:31" x14ac:dyDescent="0.35">
      <c r="E24" s="49"/>
      <c r="G24" s="49"/>
      <c r="H24" s="32"/>
      <c r="I24" s="33"/>
      <c r="J24" s="33"/>
      <c r="L24" s="33"/>
      <c r="M24" s="33"/>
      <c r="O24" s="33"/>
      <c r="P24" s="33"/>
      <c r="R24" s="33"/>
      <c r="S24" s="33"/>
      <c r="U24" s="33"/>
      <c r="V24" s="33"/>
      <c r="X24" s="33"/>
      <c r="Y24" s="33"/>
      <c r="AA24" s="33"/>
      <c r="AB24" s="33"/>
      <c r="AD24" s="33"/>
      <c r="AE24" s="33"/>
    </row>
    <row r="25" spans="5:31" x14ac:dyDescent="0.35">
      <c r="E25" s="49"/>
      <c r="G25" s="49"/>
      <c r="H25" s="32"/>
      <c r="I25" s="33"/>
      <c r="J25" s="33"/>
      <c r="L25" s="33"/>
      <c r="M25" s="33"/>
      <c r="O25" s="33"/>
      <c r="P25" s="33"/>
      <c r="R25" s="33"/>
      <c r="S25" s="33"/>
      <c r="U25" s="33"/>
      <c r="V25" s="33"/>
      <c r="X25" s="33"/>
      <c r="Y25" s="33"/>
      <c r="AA25" s="33"/>
      <c r="AB25" s="33"/>
      <c r="AD25" s="33"/>
      <c r="AE25" s="33"/>
    </row>
    <row r="26" spans="5:31" x14ac:dyDescent="0.35">
      <c r="E26" s="49"/>
      <c r="G26" s="49"/>
      <c r="H26" s="32"/>
      <c r="I26" s="33"/>
      <c r="J26" s="33"/>
      <c r="L26" s="33"/>
      <c r="M26" s="33"/>
      <c r="O26" s="33"/>
      <c r="P26" s="33"/>
      <c r="R26" s="33"/>
      <c r="S26" s="33"/>
      <c r="U26" s="33"/>
      <c r="V26" s="33"/>
      <c r="X26" s="33"/>
      <c r="Y26" s="33"/>
      <c r="AA26" s="33"/>
      <c r="AB26" s="33"/>
      <c r="AD26" s="33"/>
      <c r="AE26" s="33"/>
    </row>
    <row r="27" spans="5:31" x14ac:dyDescent="0.35">
      <c r="E27" s="49"/>
      <c r="G27" s="49"/>
      <c r="H27" s="32"/>
      <c r="I27" s="33"/>
      <c r="J27" s="33"/>
      <c r="L27" s="33"/>
      <c r="M27" s="33"/>
      <c r="O27" s="33"/>
      <c r="P27" s="33"/>
      <c r="R27" s="33"/>
      <c r="S27" s="33"/>
      <c r="U27" s="33"/>
      <c r="V27" s="33"/>
      <c r="X27" s="33"/>
      <c r="Y27" s="33"/>
      <c r="AA27" s="33"/>
      <c r="AB27" s="33"/>
      <c r="AD27" s="33"/>
      <c r="AE27" s="33"/>
    </row>
    <row r="28" spans="5:31" x14ac:dyDescent="0.35">
      <c r="E28" s="49"/>
      <c r="G28" s="49"/>
      <c r="H28" s="32"/>
      <c r="I28" s="33"/>
      <c r="J28" s="33"/>
      <c r="L28" s="33"/>
      <c r="M28" s="33"/>
      <c r="O28" s="33"/>
      <c r="P28" s="33"/>
      <c r="R28" s="33"/>
      <c r="S28" s="33"/>
      <c r="U28" s="33"/>
      <c r="V28" s="33"/>
      <c r="X28" s="33"/>
      <c r="Y28" s="33"/>
      <c r="AA28" s="33"/>
      <c r="AB28" s="33"/>
      <c r="AD28" s="33"/>
      <c r="AE28" s="33"/>
    </row>
    <row r="29" spans="5:31" x14ac:dyDescent="0.35">
      <c r="E29" s="49"/>
      <c r="G29" s="49"/>
      <c r="H29" s="32"/>
      <c r="I29" s="33"/>
      <c r="J29" s="33"/>
      <c r="L29" s="33"/>
      <c r="M29" s="33"/>
      <c r="O29" s="33"/>
      <c r="P29" s="33"/>
      <c r="R29" s="33"/>
      <c r="S29" s="33"/>
      <c r="U29" s="33"/>
      <c r="V29" s="33"/>
      <c r="X29" s="33"/>
      <c r="Y29" s="33"/>
      <c r="AA29" s="33"/>
      <c r="AB29" s="33"/>
      <c r="AD29" s="33"/>
      <c r="AE29" s="33"/>
    </row>
    <row r="30" spans="5:31" x14ac:dyDescent="0.35">
      <c r="E30" s="49"/>
      <c r="G30" s="49"/>
      <c r="H30" s="32"/>
      <c r="I30" s="33"/>
      <c r="J30" s="33"/>
      <c r="L30" s="33"/>
      <c r="M30" s="33"/>
      <c r="O30" s="33"/>
      <c r="P30" s="33"/>
      <c r="R30" s="33"/>
      <c r="S30" s="33"/>
      <c r="U30" s="33"/>
      <c r="V30" s="33"/>
      <c r="X30" s="33"/>
      <c r="Y30" s="33"/>
      <c r="AA30" s="33"/>
      <c r="AB30" s="33"/>
      <c r="AD30" s="33"/>
      <c r="AE30" s="33"/>
    </row>
    <row r="31" spans="5:31" x14ac:dyDescent="0.35">
      <c r="E31" s="49"/>
      <c r="G31" s="49"/>
      <c r="H31" s="32"/>
      <c r="I31" s="33"/>
      <c r="J31" s="33"/>
      <c r="L31" s="33"/>
      <c r="M31" s="33"/>
      <c r="O31" s="33"/>
      <c r="P31" s="33"/>
      <c r="R31" s="33"/>
      <c r="S31" s="33"/>
      <c r="U31" s="33"/>
      <c r="V31" s="33"/>
      <c r="X31" s="33"/>
      <c r="Y31" s="33"/>
      <c r="AA31" s="33"/>
      <c r="AB31" s="33"/>
      <c r="AD31" s="33"/>
      <c r="AE31" s="33"/>
    </row>
    <row r="32" spans="5:31" x14ac:dyDescent="0.35">
      <c r="E32" s="49"/>
      <c r="G32" s="49"/>
      <c r="H32" s="32"/>
      <c r="I32" s="33"/>
      <c r="J32" s="33"/>
      <c r="L32" s="33"/>
      <c r="M32" s="33"/>
      <c r="O32" s="33"/>
      <c r="P32" s="33"/>
      <c r="R32" s="33"/>
      <c r="S32" s="33"/>
      <c r="U32" s="33"/>
      <c r="V32" s="33"/>
      <c r="X32" s="33"/>
      <c r="Y32" s="33"/>
      <c r="AA32" s="33"/>
      <c r="AB32" s="33"/>
      <c r="AD32" s="33"/>
      <c r="AE32" s="33"/>
    </row>
    <row r="33" spans="5:31" x14ac:dyDescent="0.35">
      <c r="E33" s="49"/>
      <c r="G33" s="49"/>
      <c r="H33" s="32"/>
      <c r="I33" s="33"/>
      <c r="J33" s="33"/>
      <c r="L33" s="33"/>
      <c r="M33" s="33"/>
      <c r="O33" s="33"/>
      <c r="P33" s="33"/>
      <c r="R33" s="33"/>
      <c r="S33" s="33"/>
      <c r="U33" s="33"/>
      <c r="V33" s="33"/>
      <c r="X33" s="33"/>
      <c r="Y33" s="33"/>
      <c r="AA33" s="33"/>
      <c r="AB33" s="33"/>
      <c r="AD33" s="33"/>
      <c r="AE33" s="33"/>
    </row>
    <row r="34" spans="5:31" x14ac:dyDescent="0.35">
      <c r="E34" s="49"/>
      <c r="G34" s="49"/>
      <c r="H34" s="32"/>
      <c r="I34" s="33"/>
      <c r="J34" s="33"/>
      <c r="L34" s="33"/>
      <c r="M34" s="33"/>
      <c r="O34" s="33"/>
      <c r="P34" s="33"/>
      <c r="R34" s="33"/>
      <c r="S34" s="33"/>
      <c r="U34" s="33"/>
      <c r="V34" s="33"/>
      <c r="X34" s="33"/>
      <c r="Y34" s="33"/>
      <c r="AA34" s="33"/>
      <c r="AB34" s="33"/>
      <c r="AD34" s="33"/>
      <c r="AE34" s="33"/>
    </row>
    <row r="35" spans="5:31" x14ac:dyDescent="0.35">
      <c r="E35" s="49"/>
      <c r="G35" s="49"/>
      <c r="H35" s="32"/>
      <c r="I35" s="33"/>
      <c r="J35" s="33"/>
      <c r="L35" s="33"/>
      <c r="M35" s="33"/>
      <c r="O35" s="33"/>
      <c r="P35" s="33"/>
      <c r="R35" s="33"/>
      <c r="S35" s="33"/>
      <c r="U35" s="33"/>
      <c r="V35" s="33"/>
      <c r="X35" s="33"/>
      <c r="Y35" s="33"/>
      <c r="AA35" s="33"/>
      <c r="AB35" s="33"/>
      <c r="AD35" s="33"/>
      <c r="AE35" s="33"/>
    </row>
    <row r="36" spans="5:31" x14ac:dyDescent="0.35">
      <c r="E36" s="49"/>
      <c r="G36" s="49"/>
      <c r="H36" s="32"/>
      <c r="I36" s="33"/>
      <c r="J36" s="33"/>
      <c r="L36" s="33"/>
      <c r="M36" s="33"/>
      <c r="O36" s="33"/>
      <c r="P36" s="33"/>
      <c r="R36" s="33"/>
      <c r="S36" s="33"/>
      <c r="U36" s="33"/>
      <c r="V36" s="33"/>
      <c r="X36" s="33"/>
      <c r="Y36" s="33"/>
      <c r="AA36" s="33"/>
      <c r="AB36" s="33"/>
      <c r="AD36" s="33"/>
      <c r="AE36" s="33"/>
    </row>
    <row r="37" spans="5:31" x14ac:dyDescent="0.35">
      <c r="E37" s="49"/>
      <c r="G37" s="49"/>
      <c r="H37" s="32"/>
      <c r="I37" s="33"/>
      <c r="J37" s="33"/>
      <c r="L37" s="33"/>
      <c r="M37" s="33"/>
      <c r="O37" s="33"/>
      <c r="P37" s="33"/>
      <c r="R37" s="33"/>
      <c r="S37" s="33"/>
      <c r="U37" s="33"/>
      <c r="V37" s="33"/>
      <c r="X37" s="33"/>
      <c r="Y37" s="33"/>
      <c r="AA37" s="33"/>
      <c r="AB37" s="33"/>
      <c r="AD37" s="33"/>
      <c r="AE37" s="33"/>
    </row>
    <row r="38" spans="5:31" x14ac:dyDescent="0.35">
      <c r="E38" s="49"/>
      <c r="G38" s="49"/>
      <c r="H38" s="32"/>
      <c r="I38" s="33"/>
      <c r="J38" s="33"/>
      <c r="L38" s="33"/>
      <c r="M38" s="33"/>
      <c r="O38" s="33"/>
      <c r="P38" s="33"/>
      <c r="R38" s="33"/>
      <c r="S38" s="33"/>
      <c r="U38" s="33"/>
      <c r="V38" s="33"/>
      <c r="X38" s="33"/>
      <c r="Y38" s="33"/>
      <c r="AA38" s="33"/>
      <c r="AB38" s="33"/>
      <c r="AD38" s="33"/>
      <c r="AE38" s="33"/>
    </row>
    <row r="39" spans="5:31" x14ac:dyDescent="0.35">
      <c r="E39" s="49"/>
      <c r="G39" s="49"/>
      <c r="H39" s="32"/>
      <c r="I39" s="33"/>
      <c r="J39" s="33"/>
      <c r="L39" s="33"/>
      <c r="M39" s="33"/>
      <c r="O39" s="33"/>
      <c r="P39" s="33"/>
      <c r="R39" s="33"/>
      <c r="S39" s="33"/>
      <c r="U39" s="33"/>
      <c r="V39" s="33"/>
      <c r="X39" s="33"/>
      <c r="Y39" s="33"/>
      <c r="AA39" s="33"/>
      <c r="AB39" s="33"/>
      <c r="AD39" s="33"/>
      <c r="AE39" s="33"/>
    </row>
    <row r="40" spans="5:31" x14ac:dyDescent="0.35">
      <c r="E40" s="49"/>
      <c r="G40" s="49"/>
      <c r="H40" s="32"/>
      <c r="I40" s="33"/>
      <c r="J40" s="33"/>
      <c r="L40" s="33"/>
      <c r="M40" s="33"/>
      <c r="O40" s="33"/>
      <c r="P40" s="33"/>
      <c r="R40" s="33"/>
      <c r="S40" s="33"/>
      <c r="U40" s="33"/>
      <c r="V40" s="33"/>
      <c r="X40" s="33"/>
      <c r="Y40" s="33"/>
      <c r="AA40" s="33"/>
      <c r="AB40" s="33"/>
      <c r="AD40" s="33"/>
      <c r="AE40" s="33"/>
    </row>
    <row r="41" spans="5:31" x14ac:dyDescent="0.35">
      <c r="E41" s="49"/>
      <c r="G41" s="49"/>
      <c r="H41" s="32"/>
      <c r="I41" s="33"/>
      <c r="J41" s="33"/>
      <c r="L41" s="33"/>
      <c r="M41" s="33"/>
      <c r="O41" s="33"/>
      <c r="P41" s="33"/>
      <c r="R41" s="33"/>
      <c r="S41" s="33"/>
      <c r="U41" s="33"/>
      <c r="V41" s="33"/>
      <c r="X41" s="33"/>
      <c r="Y41" s="33"/>
      <c r="AA41" s="33"/>
      <c r="AB41" s="33"/>
      <c r="AD41" s="33"/>
      <c r="AE41" s="33"/>
    </row>
    <row r="42" spans="5:31" x14ac:dyDescent="0.35">
      <c r="E42" s="49"/>
      <c r="G42" s="49"/>
      <c r="H42" s="32"/>
      <c r="I42" s="33"/>
      <c r="J42" s="33"/>
      <c r="L42" s="33"/>
      <c r="M42" s="33"/>
      <c r="O42" s="33"/>
      <c r="P42" s="33"/>
      <c r="R42" s="33"/>
      <c r="S42" s="33"/>
      <c r="U42" s="33"/>
      <c r="V42" s="33"/>
      <c r="X42" s="33"/>
      <c r="Y42" s="33"/>
      <c r="AA42" s="33"/>
      <c r="AB42" s="33"/>
      <c r="AD42" s="33"/>
      <c r="AE42" s="33"/>
    </row>
    <row r="43" spans="5:31" x14ac:dyDescent="0.35">
      <c r="E43" s="49"/>
      <c r="G43" s="49"/>
      <c r="H43" s="32"/>
      <c r="I43" s="33"/>
      <c r="J43" s="33"/>
      <c r="L43" s="33"/>
      <c r="M43" s="33"/>
      <c r="O43" s="33"/>
      <c r="P43" s="33"/>
      <c r="R43" s="33"/>
      <c r="S43" s="33"/>
      <c r="U43" s="33"/>
      <c r="V43" s="33"/>
      <c r="X43" s="33"/>
      <c r="Y43" s="33"/>
      <c r="AA43" s="33"/>
      <c r="AB43" s="33"/>
      <c r="AD43" s="33"/>
      <c r="AE43" s="33"/>
    </row>
    <row r="44" spans="5:31" x14ac:dyDescent="0.35">
      <c r="E44" s="49"/>
      <c r="G44" s="49"/>
      <c r="H44" s="32"/>
      <c r="I44" s="33"/>
      <c r="J44" s="33"/>
      <c r="L44" s="33"/>
      <c r="M44" s="33"/>
      <c r="O44" s="33"/>
      <c r="P44" s="33"/>
      <c r="R44" s="33"/>
      <c r="S44" s="33"/>
      <c r="U44" s="33"/>
      <c r="V44" s="33"/>
      <c r="X44" s="33"/>
      <c r="Y44" s="33"/>
      <c r="AA44" s="33"/>
      <c r="AB44" s="33"/>
      <c r="AD44" s="33"/>
      <c r="AE44" s="33"/>
    </row>
    <row r="45" spans="5:31" x14ac:dyDescent="0.35">
      <c r="E45" s="49"/>
      <c r="G45" s="49"/>
      <c r="H45" s="32"/>
      <c r="I45" s="33"/>
      <c r="J45" s="33"/>
      <c r="L45" s="33"/>
      <c r="M45" s="33"/>
      <c r="O45" s="33"/>
      <c r="P45" s="33"/>
      <c r="R45" s="33"/>
      <c r="S45" s="33"/>
      <c r="U45" s="33"/>
      <c r="V45" s="33"/>
      <c r="X45" s="33"/>
      <c r="Y45" s="33"/>
      <c r="AA45" s="33"/>
      <c r="AB45" s="33"/>
      <c r="AD45" s="33"/>
      <c r="AE45" s="33"/>
    </row>
    <row r="46" spans="5:31" x14ac:dyDescent="0.35">
      <c r="E46" s="49"/>
      <c r="G46" s="49"/>
      <c r="H46" s="32"/>
      <c r="I46" s="33"/>
      <c r="J46" s="33"/>
      <c r="L46" s="33"/>
      <c r="M46" s="33"/>
      <c r="O46" s="33"/>
      <c r="P46" s="33"/>
      <c r="R46" s="33"/>
      <c r="S46" s="33"/>
      <c r="U46" s="33"/>
      <c r="V46" s="33"/>
      <c r="X46" s="33"/>
      <c r="Y46" s="33"/>
      <c r="AA46" s="33"/>
      <c r="AB46" s="33"/>
      <c r="AD46" s="33"/>
      <c r="AE46" s="33"/>
    </row>
    <row r="47" spans="5:31" x14ac:dyDescent="0.35">
      <c r="E47" s="49"/>
      <c r="G47" s="49"/>
      <c r="H47" s="32"/>
      <c r="I47" s="33"/>
      <c r="J47" s="33"/>
      <c r="L47" s="33"/>
      <c r="M47" s="33"/>
      <c r="O47" s="33"/>
      <c r="P47" s="33"/>
      <c r="R47" s="33"/>
      <c r="S47" s="33"/>
      <c r="U47" s="33"/>
      <c r="V47" s="33"/>
      <c r="X47" s="33"/>
      <c r="Y47" s="33"/>
      <c r="AA47" s="33"/>
      <c r="AB47" s="33"/>
      <c r="AD47" s="33"/>
      <c r="AE47" s="33"/>
    </row>
    <row r="48" spans="5:31" x14ac:dyDescent="0.35">
      <c r="E48" s="49"/>
      <c r="G48" s="49"/>
      <c r="H48" s="32"/>
      <c r="I48" s="33"/>
      <c r="J48" s="33"/>
      <c r="L48" s="33"/>
      <c r="M48" s="33"/>
      <c r="O48" s="33"/>
      <c r="P48" s="33"/>
      <c r="R48" s="33"/>
      <c r="S48" s="33"/>
      <c r="U48" s="33"/>
      <c r="V48" s="33"/>
      <c r="X48" s="33"/>
      <c r="Y48" s="33"/>
      <c r="AA48" s="33"/>
      <c r="AB48" s="33"/>
      <c r="AD48" s="33"/>
      <c r="AE48" s="33"/>
    </row>
    <row r="49" spans="5:31" x14ac:dyDescent="0.35">
      <c r="E49" s="49"/>
      <c r="G49" s="49"/>
      <c r="H49" s="32"/>
      <c r="I49" s="33"/>
      <c r="J49" s="33"/>
      <c r="L49" s="33"/>
      <c r="M49" s="33"/>
      <c r="O49" s="33"/>
      <c r="P49" s="33"/>
      <c r="R49" s="33"/>
      <c r="S49" s="33"/>
      <c r="U49" s="33"/>
      <c r="V49" s="33"/>
      <c r="X49" s="33"/>
      <c r="Y49" s="33"/>
      <c r="AA49" s="33"/>
      <c r="AB49" s="33"/>
      <c r="AD49" s="33"/>
      <c r="AE49" s="33"/>
    </row>
    <row r="50" spans="5:31" x14ac:dyDescent="0.35">
      <c r="E50" s="49"/>
      <c r="G50" s="49"/>
      <c r="H50" s="32"/>
      <c r="I50" s="33"/>
      <c r="J50" s="33"/>
      <c r="L50" s="33"/>
      <c r="M50" s="33"/>
      <c r="O50" s="33"/>
      <c r="P50" s="33"/>
      <c r="R50" s="33"/>
      <c r="S50" s="33"/>
      <c r="U50" s="33"/>
      <c r="V50" s="33"/>
      <c r="X50" s="33"/>
      <c r="Y50" s="33"/>
      <c r="AA50" s="33"/>
      <c r="AB50" s="33"/>
      <c r="AD50" s="33"/>
      <c r="AE50" s="33"/>
    </row>
    <row r="51" spans="5:31" x14ac:dyDescent="0.35">
      <c r="E51" s="49"/>
      <c r="G51" s="49"/>
      <c r="H51" s="32"/>
      <c r="I51" s="33"/>
      <c r="J51" s="33"/>
      <c r="L51" s="33"/>
      <c r="M51" s="33"/>
      <c r="O51" s="33"/>
      <c r="P51" s="33"/>
      <c r="R51" s="33"/>
      <c r="S51" s="33"/>
      <c r="U51" s="33"/>
      <c r="V51" s="33"/>
      <c r="X51" s="33"/>
      <c r="Y51" s="33"/>
      <c r="AA51" s="33"/>
      <c r="AB51" s="33"/>
      <c r="AD51" s="33"/>
      <c r="AE51" s="33"/>
    </row>
    <row r="52" spans="5:31" x14ac:dyDescent="0.35">
      <c r="E52" s="49"/>
      <c r="G52" s="49"/>
      <c r="H52" s="32"/>
      <c r="I52" s="33"/>
      <c r="J52" s="33"/>
      <c r="L52" s="33"/>
      <c r="M52" s="33"/>
      <c r="O52" s="33"/>
      <c r="P52" s="33"/>
      <c r="R52" s="33"/>
      <c r="S52" s="33"/>
      <c r="U52" s="33"/>
      <c r="V52" s="33"/>
      <c r="X52" s="33"/>
      <c r="Y52" s="33"/>
      <c r="AA52" s="33"/>
      <c r="AB52" s="33"/>
      <c r="AD52" s="33"/>
      <c r="AE52" s="33"/>
    </row>
    <row r="53" spans="5:31" x14ac:dyDescent="0.35">
      <c r="E53" s="49"/>
      <c r="G53" s="49"/>
      <c r="H53" s="32"/>
      <c r="I53" s="33"/>
      <c r="J53" s="33"/>
      <c r="L53" s="33"/>
      <c r="M53" s="33"/>
      <c r="O53" s="33"/>
      <c r="P53" s="33"/>
      <c r="R53" s="33"/>
      <c r="S53" s="33"/>
      <c r="U53" s="33"/>
      <c r="V53" s="33"/>
      <c r="X53" s="33"/>
      <c r="Y53" s="33"/>
      <c r="AA53" s="33"/>
      <c r="AB53" s="33"/>
      <c r="AD53" s="33"/>
      <c r="AE53" s="33"/>
    </row>
    <row r="54" spans="5:31" x14ac:dyDescent="0.35">
      <c r="E54" s="49"/>
      <c r="G54" s="49"/>
      <c r="H54" s="32"/>
      <c r="I54" s="33"/>
      <c r="J54" s="33"/>
      <c r="L54" s="33"/>
      <c r="M54" s="33"/>
      <c r="O54" s="33"/>
      <c r="P54" s="33"/>
      <c r="R54" s="33"/>
      <c r="S54" s="33"/>
      <c r="U54" s="33"/>
      <c r="V54" s="33"/>
      <c r="X54" s="33"/>
      <c r="Y54" s="33"/>
      <c r="AA54" s="33"/>
      <c r="AB54" s="33"/>
      <c r="AD54" s="33"/>
      <c r="AE54" s="33"/>
    </row>
    <row r="55" spans="5:31" x14ac:dyDescent="0.35">
      <c r="E55" s="49"/>
      <c r="G55" s="49"/>
      <c r="H55" s="32"/>
      <c r="I55" s="33"/>
      <c r="J55" s="33"/>
      <c r="L55" s="33"/>
      <c r="M55" s="33"/>
      <c r="O55" s="33"/>
      <c r="P55" s="33"/>
      <c r="R55" s="33"/>
      <c r="S55" s="33"/>
      <c r="U55" s="33"/>
      <c r="V55" s="33"/>
      <c r="X55" s="33"/>
      <c r="Y55" s="33"/>
      <c r="AA55" s="33"/>
      <c r="AB55" s="33"/>
      <c r="AD55" s="33"/>
      <c r="AE55" s="33"/>
    </row>
    <row r="56" spans="5:31" x14ac:dyDescent="0.35">
      <c r="E56" s="49"/>
      <c r="G56" s="49"/>
      <c r="H56" s="32"/>
      <c r="I56" s="33"/>
      <c r="J56" s="33"/>
      <c r="L56" s="33"/>
      <c r="M56" s="33"/>
      <c r="O56" s="33"/>
      <c r="P56" s="33"/>
      <c r="R56" s="33"/>
      <c r="S56" s="33"/>
      <c r="U56" s="33"/>
      <c r="V56" s="33"/>
      <c r="X56" s="33"/>
      <c r="Y56" s="33"/>
      <c r="AA56" s="33"/>
      <c r="AB56" s="33"/>
      <c r="AD56" s="33"/>
      <c r="AE56" s="33"/>
    </row>
    <row r="57" spans="5:31" x14ac:dyDescent="0.35">
      <c r="E57" s="49"/>
      <c r="G57" s="49"/>
      <c r="H57" s="32"/>
      <c r="I57" s="33"/>
      <c r="J57" s="33"/>
      <c r="L57" s="33"/>
      <c r="M57" s="33"/>
      <c r="O57" s="33"/>
      <c r="P57" s="33"/>
      <c r="R57" s="33"/>
      <c r="S57" s="33"/>
      <c r="U57" s="33"/>
      <c r="V57" s="33"/>
      <c r="X57" s="33"/>
      <c r="Y57" s="33"/>
      <c r="AA57" s="33"/>
      <c r="AB57" s="33"/>
      <c r="AD57" s="33"/>
      <c r="AE57" s="33"/>
    </row>
    <row r="58" spans="5:31" x14ac:dyDescent="0.35">
      <c r="E58" s="49"/>
      <c r="G58" s="49"/>
      <c r="H58" s="32"/>
      <c r="I58" s="33"/>
      <c r="J58" s="33"/>
      <c r="L58" s="33"/>
      <c r="M58" s="33"/>
      <c r="O58" s="33"/>
      <c r="P58" s="33"/>
      <c r="R58" s="33"/>
      <c r="S58" s="33"/>
      <c r="U58" s="33"/>
      <c r="V58" s="33"/>
      <c r="X58" s="33"/>
      <c r="Y58" s="33"/>
      <c r="AA58" s="33"/>
      <c r="AB58" s="33"/>
      <c r="AD58" s="33"/>
      <c r="AE58" s="33"/>
    </row>
    <row r="59" spans="5:31" x14ac:dyDescent="0.35">
      <c r="E59" s="49"/>
      <c r="G59" s="49"/>
      <c r="H59" s="32"/>
      <c r="I59" s="33"/>
      <c r="J59" s="33"/>
      <c r="L59" s="33"/>
      <c r="M59" s="33"/>
      <c r="O59" s="33"/>
      <c r="P59" s="33"/>
      <c r="R59" s="33"/>
      <c r="S59" s="33"/>
      <c r="U59" s="33"/>
      <c r="V59" s="33"/>
      <c r="X59" s="33"/>
      <c r="Y59" s="33"/>
      <c r="AA59" s="33"/>
      <c r="AB59" s="33"/>
      <c r="AD59" s="33"/>
      <c r="AE59" s="33"/>
    </row>
    <row r="60" spans="5:31" x14ac:dyDescent="0.35">
      <c r="E60" s="49"/>
      <c r="G60" s="49"/>
      <c r="H60" s="32"/>
      <c r="I60" s="33"/>
      <c r="J60" s="33"/>
      <c r="L60" s="33"/>
      <c r="M60" s="33"/>
      <c r="O60" s="33"/>
      <c r="P60" s="33"/>
      <c r="R60" s="33"/>
      <c r="S60" s="33"/>
      <c r="U60" s="33"/>
      <c r="V60" s="33"/>
      <c r="X60" s="33"/>
      <c r="Y60" s="33"/>
      <c r="AA60" s="33"/>
      <c r="AB60" s="33"/>
      <c r="AD60" s="33"/>
      <c r="AE60" s="33"/>
    </row>
    <row r="61" spans="5:31" x14ac:dyDescent="0.35">
      <c r="E61" s="49"/>
      <c r="G61" s="49"/>
      <c r="H61" s="32"/>
      <c r="I61" s="33"/>
      <c r="J61" s="33"/>
      <c r="L61" s="33"/>
      <c r="M61" s="33"/>
      <c r="O61" s="33"/>
      <c r="P61" s="33"/>
      <c r="R61" s="33"/>
      <c r="S61" s="33"/>
      <c r="U61" s="33"/>
      <c r="V61" s="33"/>
      <c r="X61" s="33"/>
      <c r="Y61" s="33"/>
      <c r="AA61" s="33"/>
      <c r="AB61" s="33"/>
      <c r="AD61" s="33"/>
      <c r="AE61" s="33"/>
    </row>
    <row r="62" spans="5:31" x14ac:dyDescent="0.35">
      <c r="E62" s="49"/>
      <c r="G62" s="49"/>
      <c r="H62" s="32"/>
      <c r="I62" s="33"/>
      <c r="J62" s="33"/>
      <c r="L62" s="33"/>
      <c r="M62" s="33"/>
      <c r="O62" s="33"/>
      <c r="P62" s="33"/>
      <c r="R62" s="33"/>
      <c r="S62" s="33"/>
      <c r="U62" s="33"/>
      <c r="V62" s="33"/>
      <c r="X62" s="33"/>
      <c r="Y62" s="33"/>
      <c r="AA62" s="33"/>
      <c r="AB62" s="33"/>
      <c r="AD62" s="33"/>
      <c r="AE62" s="33"/>
    </row>
    <row r="63" spans="5:31" x14ac:dyDescent="0.35">
      <c r="E63" s="49"/>
      <c r="G63" s="49"/>
      <c r="H63" s="32"/>
      <c r="I63" s="33"/>
      <c r="J63" s="33"/>
      <c r="L63" s="33"/>
      <c r="M63" s="33"/>
      <c r="O63" s="33"/>
      <c r="P63" s="33"/>
      <c r="R63" s="33"/>
      <c r="S63" s="33"/>
      <c r="U63" s="33"/>
      <c r="V63" s="33"/>
      <c r="X63" s="33"/>
      <c r="Y63" s="33"/>
      <c r="AA63" s="33"/>
      <c r="AB63" s="33"/>
      <c r="AD63" s="33"/>
      <c r="AE63" s="33"/>
    </row>
    <row r="64" spans="5:31" x14ac:dyDescent="0.35">
      <c r="E64" s="49"/>
      <c r="G64" s="49"/>
      <c r="H64" s="32"/>
      <c r="I64" s="33"/>
      <c r="J64" s="33"/>
      <c r="L64" s="33"/>
      <c r="M64" s="33"/>
      <c r="O64" s="33"/>
      <c r="P64" s="33"/>
      <c r="R64" s="33"/>
      <c r="S64" s="33"/>
      <c r="U64" s="33"/>
      <c r="V64" s="33"/>
      <c r="X64" s="33"/>
      <c r="Y64" s="33"/>
      <c r="AA64" s="33"/>
      <c r="AB64" s="33"/>
      <c r="AD64" s="33"/>
      <c r="AE64" s="33"/>
    </row>
    <row r="65" spans="5:31" x14ac:dyDescent="0.35">
      <c r="E65" s="49"/>
      <c r="G65" s="49"/>
      <c r="H65" s="32"/>
      <c r="I65" s="33"/>
      <c r="J65" s="33"/>
      <c r="L65" s="33"/>
      <c r="M65" s="33"/>
      <c r="O65" s="33"/>
      <c r="P65" s="33"/>
      <c r="R65" s="33"/>
      <c r="S65" s="33"/>
      <c r="U65" s="33"/>
      <c r="V65" s="33"/>
      <c r="X65" s="33"/>
      <c r="Y65" s="33"/>
      <c r="AA65" s="33"/>
      <c r="AB65" s="33"/>
      <c r="AD65" s="33"/>
      <c r="AE65" s="33"/>
    </row>
    <row r="66" spans="5:31" x14ac:dyDescent="0.35">
      <c r="E66" s="49"/>
      <c r="G66" s="49"/>
      <c r="H66" s="32"/>
      <c r="I66" s="33"/>
      <c r="J66" s="33"/>
      <c r="L66" s="33"/>
      <c r="M66" s="33"/>
      <c r="O66" s="33"/>
      <c r="P66" s="33"/>
      <c r="R66" s="33"/>
      <c r="S66" s="33"/>
      <c r="U66" s="33"/>
      <c r="V66" s="33"/>
      <c r="X66" s="33"/>
      <c r="Y66" s="33"/>
      <c r="AA66" s="33"/>
      <c r="AB66" s="33"/>
      <c r="AD66" s="33"/>
      <c r="AE66" s="33"/>
    </row>
    <row r="67" spans="5:31" x14ac:dyDescent="0.35">
      <c r="E67" s="49"/>
      <c r="G67" s="49"/>
      <c r="H67" s="32"/>
      <c r="I67" s="33"/>
      <c r="J67" s="33"/>
      <c r="L67" s="33"/>
      <c r="M67" s="33"/>
      <c r="O67" s="33"/>
      <c r="P67" s="33"/>
      <c r="R67" s="33"/>
      <c r="S67" s="33"/>
      <c r="U67" s="33"/>
      <c r="V67" s="33"/>
      <c r="X67" s="33"/>
      <c r="Y67" s="33"/>
      <c r="AA67" s="33"/>
      <c r="AB67" s="33"/>
      <c r="AD67" s="33"/>
      <c r="AE67" s="33"/>
    </row>
    <row r="68" spans="5:31" x14ac:dyDescent="0.35">
      <c r="E68" s="49"/>
      <c r="G68" s="49"/>
      <c r="H68" s="32"/>
      <c r="I68" s="33"/>
      <c r="J68" s="33"/>
      <c r="L68" s="33"/>
      <c r="M68" s="33"/>
      <c r="O68" s="33"/>
      <c r="P68" s="33"/>
      <c r="R68" s="33"/>
      <c r="S68" s="33"/>
      <c r="U68" s="33"/>
      <c r="V68" s="33"/>
      <c r="X68" s="33"/>
      <c r="Y68" s="33"/>
      <c r="AA68" s="33"/>
      <c r="AB68" s="33"/>
      <c r="AD68" s="33"/>
      <c r="AE68" s="33"/>
    </row>
    <row r="69" spans="5:31" x14ac:dyDescent="0.35">
      <c r="E69" s="49"/>
      <c r="G69" s="49"/>
      <c r="H69" s="32"/>
      <c r="I69" s="33"/>
      <c r="J69" s="33"/>
      <c r="L69" s="33"/>
      <c r="M69" s="33"/>
      <c r="O69" s="33"/>
      <c r="P69" s="33"/>
      <c r="R69" s="33"/>
      <c r="S69" s="33"/>
      <c r="U69" s="33"/>
      <c r="V69" s="33"/>
      <c r="X69" s="33"/>
      <c r="Y69" s="33"/>
      <c r="AA69" s="33"/>
      <c r="AB69" s="33"/>
      <c r="AD69" s="33"/>
      <c r="AE69" s="33"/>
    </row>
    <row r="70" spans="5:31" x14ac:dyDescent="0.35">
      <c r="E70" s="49"/>
      <c r="G70" s="49"/>
      <c r="H70" s="32"/>
      <c r="I70" s="33"/>
      <c r="J70" s="33"/>
      <c r="L70" s="33"/>
      <c r="M70" s="33"/>
      <c r="O70" s="33"/>
      <c r="P70" s="33"/>
      <c r="R70" s="33"/>
      <c r="S70" s="33"/>
      <c r="U70" s="33"/>
      <c r="V70" s="33"/>
      <c r="X70" s="33"/>
      <c r="Y70" s="33"/>
      <c r="AA70" s="33"/>
      <c r="AB70" s="33"/>
      <c r="AD70" s="33"/>
      <c r="AE70" s="33"/>
    </row>
    <row r="71" spans="5:31" x14ac:dyDescent="0.35">
      <c r="E71" s="49"/>
      <c r="G71" s="49"/>
      <c r="H71" s="32"/>
      <c r="I71" s="33"/>
      <c r="J71" s="33"/>
      <c r="L71" s="33"/>
      <c r="M71" s="33"/>
      <c r="O71" s="33"/>
      <c r="P71" s="33"/>
      <c r="R71" s="33"/>
      <c r="S71" s="33"/>
      <c r="U71" s="33"/>
      <c r="V71" s="33"/>
      <c r="X71" s="33"/>
      <c r="Y71" s="33"/>
      <c r="AA71" s="33"/>
      <c r="AB71" s="33"/>
      <c r="AD71" s="33"/>
      <c r="AE71" s="33"/>
    </row>
    <row r="72" spans="5:31" x14ac:dyDescent="0.35">
      <c r="E72" s="49"/>
      <c r="G72" s="49"/>
      <c r="H72" s="32"/>
      <c r="I72" s="33"/>
      <c r="J72" s="33"/>
      <c r="L72" s="33"/>
      <c r="M72" s="33"/>
      <c r="O72" s="33"/>
      <c r="P72" s="33"/>
      <c r="R72" s="33"/>
      <c r="S72" s="33"/>
      <c r="U72" s="33"/>
      <c r="V72" s="33"/>
      <c r="X72" s="33"/>
      <c r="Y72" s="33"/>
      <c r="AA72" s="33"/>
      <c r="AB72" s="33"/>
      <c r="AD72" s="33"/>
      <c r="AE72" s="33"/>
    </row>
    <row r="73" spans="5:31" x14ac:dyDescent="0.35">
      <c r="E73" s="49"/>
      <c r="G73" s="49"/>
      <c r="H73" s="32"/>
      <c r="I73" s="33"/>
      <c r="J73" s="33"/>
      <c r="L73" s="33"/>
      <c r="M73" s="33"/>
      <c r="O73" s="33"/>
      <c r="P73" s="33"/>
      <c r="R73" s="33"/>
      <c r="S73" s="33"/>
      <c r="U73" s="33"/>
      <c r="V73" s="33"/>
      <c r="X73" s="33"/>
      <c r="Y73" s="33"/>
      <c r="AA73" s="33"/>
      <c r="AB73" s="33"/>
      <c r="AD73" s="33"/>
      <c r="AE73" s="33"/>
    </row>
    <row r="74" spans="5:31" x14ac:dyDescent="0.35">
      <c r="E74" s="49"/>
      <c r="G74" s="49"/>
      <c r="H74" s="32"/>
      <c r="I74" s="33"/>
      <c r="J74" s="33"/>
      <c r="L74" s="33"/>
      <c r="M74" s="33"/>
      <c r="O74" s="33"/>
      <c r="P74" s="33"/>
      <c r="R74" s="33"/>
      <c r="S74" s="33"/>
      <c r="U74" s="33"/>
      <c r="V74" s="33"/>
      <c r="X74" s="33"/>
      <c r="Y74" s="33"/>
      <c r="AA74" s="33"/>
      <c r="AB74" s="33"/>
      <c r="AD74" s="33"/>
      <c r="AE74" s="33"/>
    </row>
    <row r="75" spans="5:31" x14ac:dyDescent="0.35">
      <c r="E75" s="49"/>
      <c r="G75" s="49"/>
      <c r="H75" s="32"/>
      <c r="I75" s="33"/>
      <c r="J75" s="33"/>
      <c r="L75" s="33"/>
      <c r="M75" s="33"/>
      <c r="O75" s="33"/>
      <c r="P75" s="33"/>
      <c r="R75" s="33"/>
      <c r="S75" s="33"/>
      <c r="U75" s="33"/>
      <c r="V75" s="33"/>
      <c r="X75" s="33"/>
      <c r="Y75" s="33"/>
      <c r="AA75" s="33"/>
      <c r="AB75" s="33"/>
      <c r="AD75" s="33"/>
      <c r="AE75" s="33"/>
    </row>
    <row r="76" spans="5:31" x14ac:dyDescent="0.35">
      <c r="E76" s="49"/>
      <c r="G76" s="49"/>
      <c r="H76" s="32"/>
      <c r="I76" s="33"/>
      <c r="J76" s="33"/>
      <c r="L76" s="33"/>
      <c r="M76" s="33"/>
      <c r="O76" s="33"/>
      <c r="P76" s="33"/>
      <c r="R76" s="33"/>
      <c r="S76" s="33"/>
      <c r="U76" s="33"/>
      <c r="V76" s="33"/>
      <c r="X76" s="33"/>
      <c r="Y76" s="33"/>
      <c r="AA76" s="33"/>
      <c r="AB76" s="33"/>
      <c r="AD76" s="33"/>
      <c r="AE76" s="33"/>
    </row>
    <row r="77" spans="5:31" x14ac:dyDescent="0.35">
      <c r="E77" s="49"/>
      <c r="G77" s="49"/>
      <c r="H77" s="32"/>
      <c r="I77" s="33"/>
      <c r="J77" s="33"/>
      <c r="L77" s="33"/>
      <c r="M77" s="33"/>
      <c r="O77" s="33"/>
      <c r="P77" s="33"/>
      <c r="R77" s="33"/>
      <c r="S77" s="33"/>
      <c r="U77" s="33"/>
      <c r="V77" s="33"/>
      <c r="X77" s="33"/>
      <c r="Y77" s="33"/>
      <c r="AA77" s="33"/>
      <c r="AB77" s="33"/>
      <c r="AD77" s="33"/>
      <c r="AE77" s="33"/>
    </row>
    <row r="78" spans="5:31" x14ac:dyDescent="0.35">
      <c r="E78" s="49"/>
      <c r="G78" s="49"/>
      <c r="H78" s="32"/>
      <c r="I78" s="33"/>
      <c r="J78" s="33"/>
      <c r="L78" s="33"/>
      <c r="M78" s="33"/>
      <c r="O78" s="33"/>
      <c r="P78" s="33"/>
      <c r="R78" s="33"/>
      <c r="S78" s="33"/>
      <c r="U78" s="33"/>
      <c r="V78" s="33"/>
      <c r="X78" s="33"/>
      <c r="Y78" s="33"/>
      <c r="AA78" s="33"/>
      <c r="AB78" s="33"/>
      <c r="AD78" s="33"/>
      <c r="AE78" s="33"/>
    </row>
    <row r="79" spans="5:31" x14ac:dyDescent="0.35">
      <c r="E79" s="49"/>
      <c r="G79" s="49"/>
      <c r="H79" s="32"/>
      <c r="I79" s="33"/>
      <c r="J79" s="33"/>
      <c r="L79" s="33"/>
      <c r="M79" s="33"/>
      <c r="O79" s="33"/>
      <c r="P79" s="33"/>
      <c r="R79" s="33"/>
      <c r="S79" s="33"/>
      <c r="U79" s="33"/>
      <c r="V79" s="33"/>
      <c r="X79" s="33"/>
      <c r="Y79" s="33"/>
      <c r="AA79" s="33"/>
      <c r="AB79" s="33"/>
      <c r="AD79" s="33"/>
      <c r="AE79" s="33"/>
    </row>
    <row r="80" spans="5:31" x14ac:dyDescent="0.35">
      <c r="E80" s="49"/>
      <c r="G80" s="49"/>
      <c r="H80" s="32"/>
      <c r="I80" s="33"/>
      <c r="J80" s="33"/>
      <c r="L80" s="33"/>
      <c r="M80" s="33"/>
      <c r="O80" s="33"/>
      <c r="P80" s="33"/>
      <c r="R80" s="33"/>
      <c r="S80" s="33"/>
      <c r="U80" s="33"/>
      <c r="V80" s="33"/>
      <c r="X80" s="33"/>
      <c r="Y80" s="33"/>
      <c r="AA80" s="33"/>
      <c r="AB80" s="33"/>
      <c r="AD80" s="33"/>
      <c r="AE80" s="33"/>
    </row>
    <row r="81" spans="5:31" x14ac:dyDescent="0.35">
      <c r="E81" s="49"/>
      <c r="G81" s="49"/>
      <c r="H81" s="32"/>
      <c r="I81" s="33"/>
      <c r="J81" s="33"/>
      <c r="L81" s="33"/>
      <c r="M81" s="33"/>
      <c r="O81" s="33"/>
      <c r="P81" s="33"/>
      <c r="R81" s="33"/>
      <c r="S81" s="33"/>
      <c r="U81" s="33"/>
      <c r="V81" s="33"/>
      <c r="X81" s="33"/>
      <c r="Y81" s="33"/>
      <c r="AA81" s="33"/>
      <c r="AB81" s="33"/>
      <c r="AD81" s="33"/>
      <c r="AE81" s="33"/>
    </row>
    <row r="82" spans="5:31" x14ac:dyDescent="0.35">
      <c r="E82" s="49"/>
      <c r="G82" s="49"/>
      <c r="H82" s="32"/>
      <c r="I82" s="33"/>
      <c r="J82" s="33"/>
      <c r="L82" s="33"/>
      <c r="M82" s="33"/>
      <c r="O82" s="33"/>
      <c r="P82" s="33"/>
      <c r="R82" s="33"/>
      <c r="S82" s="33"/>
      <c r="U82" s="33"/>
      <c r="V82" s="33"/>
      <c r="X82" s="33"/>
      <c r="Y82" s="33"/>
      <c r="AA82" s="33"/>
      <c r="AB82" s="33"/>
      <c r="AD82" s="33"/>
      <c r="AE82" s="33"/>
    </row>
    <row r="83" spans="5:31" x14ac:dyDescent="0.35">
      <c r="E83" s="49"/>
      <c r="G83" s="49"/>
      <c r="H83" s="32"/>
      <c r="I83" s="33"/>
      <c r="J83" s="33"/>
      <c r="L83" s="33"/>
      <c r="M83" s="33"/>
      <c r="O83" s="33"/>
      <c r="P83" s="33"/>
      <c r="R83" s="33"/>
      <c r="S83" s="33"/>
      <c r="U83" s="33"/>
      <c r="V83" s="33"/>
      <c r="X83" s="33"/>
      <c r="Y83" s="33"/>
      <c r="AA83" s="33"/>
      <c r="AB83" s="33"/>
      <c r="AD83" s="33"/>
      <c r="AE83" s="33"/>
    </row>
    <row r="84" spans="5:31" x14ac:dyDescent="0.35">
      <c r="E84" s="49"/>
      <c r="G84" s="49"/>
      <c r="H84" s="32"/>
      <c r="I84" s="33"/>
      <c r="J84" s="33"/>
      <c r="L84" s="33"/>
      <c r="M84" s="33"/>
      <c r="O84" s="33"/>
      <c r="P84" s="33"/>
      <c r="R84" s="33"/>
      <c r="S84" s="33"/>
      <c r="U84" s="33"/>
      <c r="V84" s="33"/>
      <c r="X84" s="33"/>
      <c r="Y84" s="33"/>
      <c r="AA84" s="33"/>
      <c r="AB84" s="33"/>
      <c r="AD84" s="33"/>
      <c r="AE84" s="33"/>
    </row>
    <row r="85" spans="5:31" x14ac:dyDescent="0.35">
      <c r="E85" s="49"/>
      <c r="G85" s="49"/>
      <c r="H85" s="32"/>
      <c r="I85" s="33"/>
      <c r="J85" s="33"/>
      <c r="L85" s="33"/>
      <c r="M85" s="33"/>
      <c r="O85" s="33"/>
      <c r="P85" s="33"/>
      <c r="R85" s="33"/>
      <c r="S85" s="33"/>
      <c r="U85" s="33"/>
      <c r="V85" s="33"/>
      <c r="X85" s="33"/>
      <c r="Y85" s="33"/>
      <c r="AA85" s="33"/>
      <c r="AB85" s="33"/>
      <c r="AD85" s="33"/>
      <c r="AE85" s="33"/>
    </row>
    <row r="86" spans="5:31" x14ac:dyDescent="0.35">
      <c r="E86" s="49"/>
      <c r="G86" s="49"/>
      <c r="H86" s="32"/>
      <c r="I86" s="33"/>
      <c r="J86" s="33"/>
      <c r="L86" s="33"/>
      <c r="M86" s="33"/>
      <c r="O86" s="33"/>
      <c r="P86" s="33"/>
      <c r="R86" s="33"/>
      <c r="S86" s="33"/>
      <c r="U86" s="33"/>
      <c r="V86" s="33"/>
      <c r="X86" s="33"/>
      <c r="Y86" s="33"/>
      <c r="AA86" s="33"/>
      <c r="AB86" s="33"/>
      <c r="AD86" s="33"/>
      <c r="AE86" s="33"/>
    </row>
    <row r="87" spans="5:31" x14ac:dyDescent="0.35">
      <c r="E87" s="49"/>
      <c r="G87" s="49"/>
      <c r="H87" s="32"/>
      <c r="I87" s="33"/>
      <c r="J87" s="33"/>
      <c r="L87" s="33"/>
      <c r="M87" s="33"/>
      <c r="O87" s="33"/>
      <c r="P87" s="33"/>
      <c r="R87" s="33"/>
      <c r="S87" s="33"/>
      <c r="U87" s="33"/>
      <c r="V87" s="33"/>
      <c r="X87" s="33"/>
      <c r="Y87" s="33"/>
      <c r="AA87" s="33"/>
      <c r="AB87" s="33"/>
      <c r="AD87" s="33"/>
      <c r="AE87" s="33"/>
    </row>
    <row r="88" spans="5:31" x14ac:dyDescent="0.35">
      <c r="E88" s="49"/>
      <c r="G88" s="49"/>
      <c r="H88" s="32"/>
      <c r="I88" s="33"/>
      <c r="J88" s="33"/>
      <c r="L88" s="33"/>
      <c r="M88" s="33"/>
      <c r="O88" s="33"/>
      <c r="P88" s="33"/>
      <c r="R88" s="33"/>
      <c r="S88" s="33"/>
      <c r="U88" s="33"/>
      <c r="V88" s="33"/>
      <c r="X88" s="33"/>
      <c r="Y88" s="33"/>
      <c r="AA88" s="33"/>
      <c r="AB88" s="33"/>
      <c r="AD88" s="33"/>
      <c r="AE88" s="33"/>
    </row>
    <row r="89" spans="5:31" x14ac:dyDescent="0.35">
      <c r="E89" s="49"/>
      <c r="G89" s="49"/>
      <c r="H89" s="32"/>
      <c r="I89" s="33"/>
      <c r="J89" s="33"/>
      <c r="L89" s="33"/>
      <c r="M89" s="33"/>
      <c r="O89" s="33"/>
      <c r="P89" s="33"/>
      <c r="R89" s="33"/>
      <c r="S89" s="33"/>
      <c r="U89" s="33"/>
      <c r="V89" s="33"/>
      <c r="X89" s="33"/>
      <c r="Y89" s="33"/>
      <c r="AA89" s="33"/>
      <c r="AB89" s="33"/>
      <c r="AD89" s="33"/>
      <c r="AE89" s="33"/>
    </row>
    <row r="90" spans="5:31" x14ac:dyDescent="0.35">
      <c r="E90" s="49"/>
      <c r="G90" s="49"/>
      <c r="H90" s="32"/>
      <c r="I90" s="33"/>
      <c r="J90" s="33"/>
      <c r="L90" s="33"/>
      <c r="M90" s="33"/>
      <c r="O90" s="33"/>
      <c r="P90" s="33"/>
      <c r="R90" s="33"/>
      <c r="S90" s="33"/>
      <c r="U90" s="33"/>
      <c r="V90" s="33"/>
      <c r="X90" s="33"/>
      <c r="Y90" s="33"/>
      <c r="AA90" s="33"/>
      <c r="AB90" s="33"/>
      <c r="AD90" s="33"/>
      <c r="AE90" s="33"/>
    </row>
    <row r="91" spans="5:31" x14ac:dyDescent="0.35">
      <c r="E91" s="49"/>
      <c r="G91" s="49"/>
      <c r="H91" s="32"/>
      <c r="I91" s="33"/>
      <c r="J91" s="33"/>
      <c r="L91" s="33"/>
      <c r="M91" s="33"/>
      <c r="O91" s="33"/>
      <c r="P91" s="33"/>
      <c r="R91" s="33"/>
      <c r="S91" s="33"/>
      <c r="U91" s="33"/>
      <c r="V91" s="33"/>
      <c r="X91" s="33"/>
      <c r="Y91" s="33"/>
      <c r="AA91" s="33"/>
      <c r="AB91" s="33"/>
      <c r="AD91" s="33"/>
      <c r="AE91" s="33"/>
    </row>
    <row r="92" spans="5:31" x14ac:dyDescent="0.35">
      <c r="E92" s="49"/>
      <c r="G92" s="49"/>
      <c r="H92" s="32"/>
      <c r="I92" s="33"/>
      <c r="J92" s="33"/>
      <c r="L92" s="33"/>
      <c r="M92" s="33"/>
      <c r="O92" s="33"/>
      <c r="P92" s="33"/>
      <c r="R92" s="33"/>
      <c r="S92" s="33"/>
      <c r="U92" s="33"/>
      <c r="V92" s="33"/>
      <c r="X92" s="33"/>
      <c r="Y92" s="33"/>
      <c r="AA92" s="33"/>
      <c r="AB92" s="33"/>
      <c r="AD92" s="33"/>
      <c r="AE92" s="33"/>
    </row>
    <row r="93" spans="5:31" x14ac:dyDescent="0.35">
      <c r="E93" s="49"/>
      <c r="G93" s="49"/>
      <c r="H93" s="32"/>
      <c r="I93" s="33"/>
      <c r="J93" s="33"/>
      <c r="L93" s="33"/>
      <c r="M93" s="33"/>
      <c r="O93" s="33"/>
      <c r="P93" s="33"/>
      <c r="R93" s="33"/>
      <c r="S93" s="33"/>
      <c r="U93" s="33"/>
      <c r="V93" s="33"/>
      <c r="X93" s="33"/>
      <c r="Y93" s="33"/>
      <c r="AA93" s="33"/>
      <c r="AB93" s="33"/>
      <c r="AD93" s="33"/>
      <c r="AE93" s="33"/>
    </row>
    <row r="94" spans="5:31" x14ac:dyDescent="0.35">
      <c r="E94" s="49"/>
      <c r="G94" s="49"/>
      <c r="H94" s="32"/>
      <c r="I94" s="33"/>
      <c r="J94" s="33"/>
      <c r="L94" s="33"/>
      <c r="M94" s="33"/>
      <c r="O94" s="33"/>
      <c r="P94" s="33"/>
      <c r="R94" s="33"/>
      <c r="S94" s="33"/>
      <c r="U94" s="33"/>
      <c r="V94" s="33"/>
      <c r="X94" s="33"/>
      <c r="Y94" s="33"/>
      <c r="AA94" s="33"/>
      <c r="AB94" s="33"/>
      <c r="AD94" s="33"/>
      <c r="AE94" s="33"/>
    </row>
    <row r="95" spans="5:31" x14ac:dyDescent="0.35">
      <c r="E95" s="49"/>
      <c r="G95" s="49"/>
      <c r="H95" s="32"/>
      <c r="I95" s="33"/>
      <c r="J95" s="33"/>
      <c r="L95" s="33"/>
      <c r="M95" s="33"/>
      <c r="O95" s="33"/>
      <c r="P95" s="33"/>
      <c r="R95" s="33"/>
      <c r="S95" s="33"/>
      <c r="U95" s="33"/>
      <c r="V95" s="33"/>
      <c r="X95" s="33"/>
      <c r="Y95" s="33"/>
      <c r="AA95" s="33"/>
      <c r="AB95" s="33"/>
      <c r="AD95" s="33"/>
      <c r="AE95" s="33"/>
    </row>
    <row r="96" spans="5:31" x14ac:dyDescent="0.35">
      <c r="E96" s="49"/>
      <c r="G96" s="49"/>
      <c r="H96" s="32"/>
      <c r="I96" s="33"/>
      <c r="J96" s="33"/>
      <c r="L96" s="33"/>
      <c r="M96" s="33"/>
      <c r="O96" s="33"/>
      <c r="P96" s="33"/>
      <c r="R96" s="33"/>
      <c r="S96" s="33"/>
      <c r="U96" s="33"/>
      <c r="V96" s="33"/>
      <c r="X96" s="33"/>
      <c r="Y96" s="33"/>
      <c r="AA96" s="33"/>
      <c r="AB96" s="33"/>
      <c r="AD96" s="33"/>
      <c r="AE96" s="33"/>
    </row>
    <row r="97" spans="1:31" x14ac:dyDescent="0.35">
      <c r="E97" s="49"/>
      <c r="G97" s="49"/>
      <c r="H97" s="32"/>
      <c r="I97" s="33"/>
      <c r="J97" s="33"/>
      <c r="L97" s="33"/>
      <c r="M97" s="33"/>
      <c r="O97" s="33"/>
      <c r="P97" s="33"/>
      <c r="R97" s="33"/>
      <c r="S97" s="33"/>
      <c r="U97" s="33"/>
      <c r="V97" s="33"/>
      <c r="X97" s="33"/>
      <c r="Y97" s="33"/>
      <c r="AA97" s="33"/>
      <c r="AB97" s="33"/>
      <c r="AD97" s="33"/>
      <c r="AE97" s="33"/>
    </row>
    <row r="98" spans="1:31" x14ac:dyDescent="0.35">
      <c r="E98" s="49"/>
      <c r="G98" s="49"/>
      <c r="H98" s="32"/>
      <c r="I98" s="33"/>
      <c r="J98" s="33"/>
      <c r="L98" s="33"/>
      <c r="M98" s="33"/>
      <c r="O98" s="33"/>
      <c r="P98" s="33"/>
      <c r="R98" s="33"/>
      <c r="S98" s="33"/>
      <c r="U98" s="33"/>
      <c r="V98" s="33"/>
      <c r="X98" s="33"/>
      <c r="Y98" s="33"/>
      <c r="AA98" s="33"/>
      <c r="AB98" s="33"/>
      <c r="AD98" s="33"/>
      <c r="AE98" s="33"/>
    </row>
    <row r="99" spans="1:31" x14ac:dyDescent="0.35">
      <c r="E99" s="49"/>
      <c r="G99" s="49"/>
      <c r="H99" s="32"/>
      <c r="I99" s="33"/>
      <c r="J99" s="33"/>
      <c r="L99" s="33"/>
      <c r="M99" s="33"/>
      <c r="O99" s="33"/>
      <c r="P99" s="33"/>
      <c r="R99" s="33"/>
      <c r="S99" s="33"/>
      <c r="U99" s="33"/>
      <c r="V99" s="33"/>
      <c r="X99" s="33"/>
      <c r="Y99" s="33"/>
      <c r="AA99" s="33"/>
      <c r="AB99" s="33"/>
      <c r="AD99" s="33"/>
      <c r="AE99" s="33"/>
    </row>
    <row r="100" spans="1:31" x14ac:dyDescent="0.35">
      <c r="E100" s="49"/>
      <c r="G100" s="49"/>
      <c r="H100" s="32"/>
      <c r="I100" s="33"/>
      <c r="J100" s="33"/>
      <c r="L100" s="33"/>
      <c r="M100" s="33"/>
      <c r="O100" s="33"/>
      <c r="P100" s="33"/>
      <c r="R100" s="33"/>
      <c r="S100" s="33"/>
      <c r="U100" s="33"/>
      <c r="V100" s="33"/>
      <c r="X100" s="33"/>
      <c r="Y100" s="33"/>
      <c r="AA100" s="33"/>
      <c r="AB100" s="33"/>
      <c r="AD100" s="33"/>
      <c r="AE100" s="33"/>
    </row>
    <row r="101" spans="1:31" x14ac:dyDescent="0.35">
      <c r="E101" s="49"/>
      <c r="G101" s="49"/>
      <c r="H101" s="32"/>
      <c r="I101" s="33"/>
      <c r="J101" s="33"/>
      <c r="L101" s="33"/>
      <c r="M101" s="33"/>
      <c r="O101" s="33"/>
      <c r="P101" s="33"/>
      <c r="R101" s="33"/>
      <c r="S101" s="33"/>
      <c r="U101" s="33"/>
      <c r="V101" s="33"/>
      <c r="X101" s="33"/>
      <c r="Y101" s="33"/>
      <c r="AA101" s="33"/>
      <c r="AB101" s="33"/>
      <c r="AD101" s="33"/>
      <c r="AE101" s="33"/>
    </row>
    <row r="102" spans="1:31" x14ac:dyDescent="0.35">
      <c r="E102" s="49"/>
      <c r="G102" s="49"/>
      <c r="H102" s="32"/>
      <c r="I102" s="33"/>
      <c r="J102" s="33"/>
      <c r="L102" s="33"/>
      <c r="M102" s="33"/>
      <c r="O102" s="33"/>
      <c r="P102" s="33"/>
      <c r="R102" s="33"/>
      <c r="S102" s="33"/>
      <c r="U102" s="33"/>
      <c r="V102" s="33"/>
      <c r="X102" s="33"/>
      <c r="Y102" s="33"/>
      <c r="AA102" s="33"/>
      <c r="AB102" s="33"/>
      <c r="AD102" s="33"/>
      <c r="AE102" s="33"/>
    </row>
    <row r="103" spans="1:31" x14ac:dyDescent="0.35">
      <c r="E103" s="49"/>
      <c r="G103" s="49"/>
      <c r="H103" s="32"/>
      <c r="I103" s="33"/>
      <c r="J103" s="33"/>
      <c r="L103" s="33"/>
      <c r="M103" s="33"/>
      <c r="O103" s="33"/>
      <c r="P103" s="33"/>
      <c r="R103" s="33"/>
      <c r="S103" s="33"/>
      <c r="U103" s="33"/>
      <c r="V103" s="33"/>
      <c r="X103" s="33"/>
      <c r="Y103" s="33"/>
      <c r="AA103" s="33"/>
      <c r="AB103" s="33"/>
      <c r="AD103" s="33"/>
      <c r="AE103" s="33"/>
    </row>
    <row r="104" spans="1:31" x14ac:dyDescent="0.35">
      <c r="E104" s="49"/>
      <c r="G104" s="49"/>
      <c r="H104" s="32"/>
      <c r="I104" s="33"/>
      <c r="J104" s="33"/>
      <c r="L104" s="33"/>
      <c r="M104" s="33"/>
      <c r="O104" s="33"/>
      <c r="P104" s="33"/>
      <c r="R104" s="33"/>
      <c r="S104" s="33"/>
      <c r="U104" s="33"/>
      <c r="V104" s="33"/>
      <c r="X104" s="33"/>
      <c r="Y104" s="33"/>
      <c r="AA104" s="33"/>
      <c r="AB104" s="33"/>
      <c r="AD104" s="33"/>
      <c r="AE104" s="33"/>
    </row>
    <row r="105" spans="1:31" x14ac:dyDescent="0.35">
      <c r="E105" s="49"/>
      <c r="G105" s="49"/>
      <c r="H105" s="32"/>
      <c r="I105" s="33"/>
      <c r="J105" s="33"/>
      <c r="L105" s="33"/>
      <c r="M105" s="33"/>
      <c r="O105" s="33"/>
      <c r="P105" s="33"/>
      <c r="R105" s="33"/>
      <c r="S105" s="33"/>
      <c r="U105" s="33"/>
      <c r="V105" s="33"/>
      <c r="X105" s="33"/>
      <c r="Y105" s="33"/>
      <c r="AA105" s="33"/>
      <c r="AB105" s="33"/>
      <c r="AD105" s="33"/>
      <c r="AE105" s="33"/>
    </row>
    <row r="106" spans="1:31" x14ac:dyDescent="0.35">
      <c r="E106" s="49"/>
      <c r="G106" s="49"/>
      <c r="H106" s="32"/>
      <c r="I106" s="33"/>
      <c r="J106" s="33"/>
      <c r="L106" s="33"/>
      <c r="M106" s="33"/>
      <c r="O106" s="33"/>
      <c r="P106" s="33"/>
      <c r="R106" s="33"/>
      <c r="S106" s="33"/>
      <c r="U106" s="33"/>
      <c r="V106" s="33"/>
      <c r="X106" s="33"/>
      <c r="Y106" s="33"/>
      <c r="AA106" s="33"/>
      <c r="AB106" s="33"/>
      <c r="AD106" s="33"/>
      <c r="AE106" s="33"/>
    </row>
    <row r="107" spans="1:31" x14ac:dyDescent="0.35">
      <c r="E107" s="49"/>
      <c r="G107" s="49"/>
      <c r="H107" s="32"/>
      <c r="I107" s="33"/>
      <c r="J107" s="33"/>
      <c r="L107" s="33"/>
      <c r="M107" s="33"/>
      <c r="O107" s="33"/>
      <c r="P107" s="33"/>
      <c r="R107" s="33"/>
      <c r="S107" s="33"/>
      <c r="U107" s="33"/>
      <c r="V107" s="33"/>
      <c r="X107" s="33"/>
      <c r="Y107" s="33"/>
      <c r="AA107" s="33"/>
      <c r="AB107" s="33"/>
      <c r="AD107" s="33"/>
      <c r="AE107" s="33"/>
    </row>
    <row r="108" spans="1:31" x14ac:dyDescent="0.35">
      <c r="E108" s="49"/>
      <c r="G108" s="49"/>
      <c r="H108" s="32"/>
      <c r="I108" s="33"/>
      <c r="J108" s="33"/>
      <c r="L108" s="33"/>
      <c r="M108" s="33"/>
      <c r="O108" s="33"/>
      <c r="P108" s="33"/>
      <c r="R108" s="33"/>
      <c r="S108" s="33"/>
      <c r="U108" s="33"/>
      <c r="V108" s="33"/>
      <c r="X108" s="33"/>
      <c r="Y108" s="33"/>
      <c r="AA108" s="33"/>
      <c r="AB108" s="33"/>
      <c r="AD108" s="33"/>
      <c r="AE108" s="33"/>
    </row>
    <row r="109" spans="1:31" x14ac:dyDescent="0.35">
      <c r="E109" s="49"/>
      <c r="G109" s="49"/>
      <c r="H109" s="32"/>
      <c r="I109" s="33"/>
      <c r="J109" s="33"/>
      <c r="L109" s="33"/>
      <c r="M109" s="33"/>
      <c r="O109" s="33"/>
      <c r="P109" s="33"/>
      <c r="R109" s="33"/>
      <c r="S109" s="33"/>
      <c r="U109" s="33"/>
      <c r="V109" s="33"/>
      <c r="X109" s="33"/>
      <c r="Y109" s="33"/>
      <c r="AA109" s="33"/>
      <c r="AB109" s="33"/>
      <c r="AD109" s="33"/>
      <c r="AE109" s="33"/>
    </row>
    <row r="110" spans="1:31" x14ac:dyDescent="0.35">
      <c r="E110" s="49"/>
      <c r="G110" s="49"/>
      <c r="H110" s="32"/>
      <c r="I110" s="33"/>
      <c r="J110" s="33"/>
      <c r="L110" s="33"/>
      <c r="M110" s="33"/>
      <c r="O110" s="33"/>
      <c r="P110" s="33"/>
      <c r="R110" s="33"/>
      <c r="S110" s="33"/>
      <c r="U110" s="33"/>
      <c r="V110" s="33"/>
      <c r="X110" s="33"/>
      <c r="Y110" s="33"/>
      <c r="AA110" s="33"/>
      <c r="AB110" s="33"/>
      <c r="AD110" s="33"/>
      <c r="AE110" s="33"/>
    </row>
    <row r="111" spans="1:31" x14ac:dyDescent="0.35">
      <c r="A111" s="23" t="s">
        <v>250</v>
      </c>
      <c r="B111" s="23" t="s">
        <v>250</v>
      </c>
      <c r="C111" s="50"/>
      <c r="D111" s="50"/>
      <c r="E111" s="51"/>
      <c r="F111" s="50"/>
      <c r="G111" s="53"/>
      <c r="H111" s="34"/>
      <c r="I111" s="33"/>
      <c r="J111" s="33"/>
      <c r="L111" s="33"/>
      <c r="M111" s="33"/>
      <c r="O111" s="33"/>
      <c r="P111" s="33"/>
      <c r="R111" s="33"/>
      <c r="S111" s="33"/>
      <c r="U111" s="33"/>
      <c r="V111" s="33"/>
      <c r="X111" s="33"/>
      <c r="Y111" s="33"/>
      <c r="AA111" s="33"/>
      <c r="AB111" s="33"/>
      <c r="AD111" s="33"/>
      <c r="AE111" s="33"/>
    </row>
    <row r="112" spans="1:31" x14ac:dyDescent="0.35">
      <c r="C112" s="52"/>
      <c r="D112" s="52"/>
      <c r="F112" s="52"/>
      <c r="G112" s="52"/>
      <c r="I112" s="33"/>
      <c r="J112" s="33"/>
      <c r="L112" s="33"/>
      <c r="M112" s="33"/>
      <c r="O112" s="33"/>
      <c r="P112" s="33"/>
      <c r="R112" s="33"/>
      <c r="S112" s="33"/>
      <c r="U112" s="33"/>
      <c r="V112" s="33"/>
      <c r="X112" s="33"/>
      <c r="Y112" s="33"/>
      <c r="AA112" s="33"/>
      <c r="AB112" s="33"/>
      <c r="AD112" s="33"/>
      <c r="AE112"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B10" sqref="B10"/>
    </sheetView>
  </sheetViews>
  <sheetFormatPr defaultRowHeight="15.5" x14ac:dyDescent="0.35"/>
  <cols>
    <col min="1" max="1" width="17.84375" customWidth="1"/>
    <col min="2" max="2" width="40.69140625" customWidth="1"/>
    <col min="3" max="3" width="46.84375" customWidth="1"/>
    <col min="4" max="4" width="8.84375" customWidth="1"/>
  </cols>
  <sheetData>
    <row r="1" spans="1:3" ht="20" x14ac:dyDescent="0.4">
      <c r="A1" s="11" t="s">
        <v>11</v>
      </c>
    </row>
    <row r="2" spans="1:3" x14ac:dyDescent="0.35">
      <c r="A2" t="s">
        <v>12</v>
      </c>
    </row>
    <row r="3" spans="1:3" x14ac:dyDescent="0.35">
      <c r="A3" s="12" t="s">
        <v>13</v>
      </c>
      <c r="B3" s="12" t="s">
        <v>14</v>
      </c>
      <c r="C3" s="17" t="s">
        <v>27</v>
      </c>
    </row>
    <row r="4" spans="1:3" x14ac:dyDescent="0.35">
      <c r="A4" t="s">
        <v>15</v>
      </c>
      <c r="B4" t="s">
        <v>16</v>
      </c>
      <c r="C4" t="s">
        <v>17</v>
      </c>
    </row>
    <row r="5" spans="1:3" x14ac:dyDescent="0.35">
      <c r="A5" t="s">
        <v>18</v>
      </c>
      <c r="B5" t="s">
        <v>19</v>
      </c>
      <c r="C5" t="s">
        <v>20</v>
      </c>
    </row>
    <row r="6" spans="1:3" x14ac:dyDescent="0.35">
      <c r="A6" t="s">
        <v>21</v>
      </c>
      <c r="B6" t="s">
        <v>22</v>
      </c>
      <c r="C6" t="s">
        <v>17</v>
      </c>
    </row>
    <row r="7" spans="1:3" x14ac:dyDescent="0.35">
      <c r="A7" t="s">
        <v>23</v>
      </c>
      <c r="B7" t="s">
        <v>24</v>
      </c>
      <c r="C7" t="s">
        <v>20</v>
      </c>
    </row>
  </sheetData>
  <pageMargins left="0.70000000000000007" right="0.70000000000000007" top="0.75" bottom="0.75" header="0.30000000000000004" footer="0.30000000000000004"/>
  <pageSetup paperSize="9"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1EE12-5505-41F7-B2D0-C14CB8010919}">
  <dimension ref="A1:D5"/>
  <sheetViews>
    <sheetView workbookViewId="0">
      <selection activeCell="A5" sqref="A5"/>
    </sheetView>
  </sheetViews>
  <sheetFormatPr defaultRowHeight="18" customHeight="1" x14ac:dyDescent="0.35"/>
  <cols>
    <col min="1" max="1" width="42.69140625" customWidth="1"/>
    <col min="2" max="2" width="40.69140625" customWidth="1"/>
    <col min="3" max="3" width="36.69140625" customWidth="1"/>
  </cols>
  <sheetData>
    <row r="1" spans="1:4" ht="18" customHeight="1" x14ac:dyDescent="0.4">
      <c r="A1" s="18" t="s">
        <v>25</v>
      </c>
    </row>
    <row r="2" spans="1:4" ht="18" customHeight="1" x14ac:dyDescent="0.35">
      <c r="A2" s="10" t="s">
        <v>12</v>
      </c>
    </row>
    <row r="3" spans="1:4" ht="31" x14ac:dyDescent="0.35">
      <c r="A3" s="17" t="s">
        <v>26</v>
      </c>
      <c r="B3" s="17" t="s">
        <v>14</v>
      </c>
      <c r="C3" s="17" t="s">
        <v>27</v>
      </c>
      <c r="D3" s="19"/>
    </row>
    <row r="4" spans="1:4" ht="18" customHeight="1" x14ac:dyDescent="0.35">
      <c r="A4" s="10">
        <v>66</v>
      </c>
      <c r="B4" s="10" t="s">
        <v>28</v>
      </c>
      <c r="C4" s="20" t="s">
        <v>29</v>
      </c>
    </row>
    <row r="5" spans="1:4" ht="18" customHeight="1" x14ac:dyDescent="0.35">
      <c r="A5" s="10">
        <v>71</v>
      </c>
      <c r="B5" s="10" t="s">
        <v>30</v>
      </c>
      <c r="C5" s="20" t="s">
        <v>29</v>
      </c>
    </row>
  </sheetData>
  <pageMargins left="0.70000000000000007" right="0.70000000000000007" top="0.75" bottom="0.75" header="0.30000000000000004" footer="0.30000000000000004"/>
  <pageSetup paperSize="9"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12"/>
  <sheetViews>
    <sheetView topLeftCell="F1" zoomScale="70" zoomScaleNormal="70" workbookViewId="0">
      <selection activeCell="H1" sqref="C1:H1048576"/>
    </sheetView>
  </sheetViews>
  <sheetFormatPr defaultColWidth="11.23046875" defaultRowHeight="15.5" x14ac:dyDescent="0.35"/>
  <cols>
    <col min="1" max="1" width="28.84375" customWidth="1"/>
    <col min="2" max="2" width="51.61328125" bestFit="1" customWidth="1"/>
    <col min="3" max="3" width="36.69140625" style="41" bestFit="1" customWidth="1"/>
    <col min="4" max="4" width="46.921875" style="41" bestFit="1" customWidth="1"/>
    <col min="5" max="5" width="40.3828125" style="41" bestFit="1" customWidth="1"/>
    <col min="6" max="6" width="36.69140625" style="41" bestFit="1" customWidth="1"/>
    <col min="7" max="7" width="46.921875" style="41" bestFit="1" customWidth="1"/>
    <col min="8" max="8" width="40.3828125" style="41" bestFit="1" customWidth="1"/>
    <col min="9" max="9" width="11.23046875" customWidth="1"/>
  </cols>
  <sheetData>
    <row r="1" spans="1:31" s="26" customFormat="1" ht="20" x14ac:dyDescent="0.35">
      <c r="A1" s="24" t="s">
        <v>680</v>
      </c>
      <c r="B1" s="25"/>
      <c r="C1" s="38"/>
      <c r="D1" s="38"/>
      <c r="E1" s="38"/>
      <c r="F1" s="39"/>
      <c r="G1" s="39"/>
      <c r="H1" s="39"/>
    </row>
    <row r="2" spans="1:31" ht="18" x14ac:dyDescent="0.4">
      <c r="A2" s="13" t="s">
        <v>32</v>
      </c>
      <c r="B2" s="14"/>
      <c r="C2" s="40"/>
      <c r="D2" s="40"/>
      <c r="E2" s="40"/>
    </row>
    <row r="3" spans="1:31" x14ac:dyDescent="0.35">
      <c r="A3" t="s">
        <v>33</v>
      </c>
    </row>
    <row r="4" spans="1:31" x14ac:dyDescent="0.35">
      <c r="A4" s="12" t="s">
        <v>34</v>
      </c>
      <c r="B4" s="12" t="s">
        <v>35</v>
      </c>
      <c r="C4" s="15" t="s">
        <v>678</v>
      </c>
      <c r="D4" s="15" t="s">
        <v>682</v>
      </c>
      <c r="E4" s="15" t="s">
        <v>36</v>
      </c>
      <c r="F4" s="15" t="s">
        <v>681</v>
      </c>
      <c r="G4" s="15" t="s">
        <v>677</v>
      </c>
      <c r="H4" s="15" t="s">
        <v>37</v>
      </c>
      <c r="I4" s="15"/>
      <c r="J4" s="15"/>
      <c r="K4" s="15"/>
      <c r="L4" s="15"/>
      <c r="M4" s="15"/>
      <c r="N4" s="15"/>
    </row>
    <row r="5" spans="1:31" x14ac:dyDescent="0.35">
      <c r="A5" t="s">
        <v>38</v>
      </c>
      <c r="B5" t="s">
        <v>39</v>
      </c>
      <c r="C5" s="42">
        <v>1240</v>
      </c>
      <c r="D5" s="42">
        <v>310</v>
      </c>
      <c r="E5" s="43">
        <v>25</v>
      </c>
      <c r="F5" s="42">
        <v>1289</v>
      </c>
      <c r="G5" s="42">
        <v>261</v>
      </c>
      <c r="H5" s="43">
        <v>20.248254460822341</v>
      </c>
      <c r="I5" s="16"/>
      <c r="J5" s="16"/>
      <c r="L5" s="16"/>
      <c r="M5" s="16"/>
      <c r="O5" s="16"/>
      <c r="P5" s="16"/>
      <c r="R5" s="16"/>
      <c r="S5" s="16"/>
      <c r="U5" s="16"/>
      <c r="V5" s="16"/>
      <c r="X5" s="16"/>
      <c r="Y5" s="16"/>
      <c r="AA5" s="16"/>
      <c r="AB5" s="16"/>
      <c r="AD5" s="16"/>
      <c r="AE5" s="16"/>
    </row>
    <row r="6" spans="1:31" x14ac:dyDescent="0.35">
      <c r="A6" t="s">
        <v>40</v>
      </c>
      <c r="B6" t="s">
        <v>41</v>
      </c>
      <c r="C6" s="42">
        <v>513</v>
      </c>
      <c r="D6" s="42">
        <v>113</v>
      </c>
      <c r="E6" s="43">
        <v>22.027290448343077</v>
      </c>
      <c r="F6" s="42">
        <v>527</v>
      </c>
      <c r="G6" s="42">
        <v>81</v>
      </c>
      <c r="H6" s="43">
        <v>15.370018975332068</v>
      </c>
      <c r="I6" s="16"/>
      <c r="J6" s="16"/>
      <c r="L6" s="16"/>
      <c r="M6" s="16"/>
      <c r="O6" s="16"/>
      <c r="P6" s="16"/>
      <c r="R6" s="16"/>
      <c r="S6" s="16"/>
      <c r="U6" s="16"/>
      <c r="V6" s="16"/>
      <c r="X6" s="16"/>
      <c r="Y6" s="16"/>
      <c r="AA6" s="16"/>
      <c r="AB6" s="16"/>
      <c r="AD6" s="16"/>
      <c r="AE6" s="16"/>
    </row>
    <row r="7" spans="1:31" x14ac:dyDescent="0.35">
      <c r="A7" t="s">
        <v>42</v>
      </c>
      <c r="B7" t="s">
        <v>43</v>
      </c>
      <c r="C7" s="42">
        <v>861</v>
      </c>
      <c r="D7" s="42">
        <v>203</v>
      </c>
      <c r="E7" s="43">
        <v>23.577235772357724</v>
      </c>
      <c r="F7" s="42">
        <v>924</v>
      </c>
      <c r="G7" s="42">
        <v>171</v>
      </c>
      <c r="H7" s="43">
        <v>18.506493506493506</v>
      </c>
      <c r="I7" s="16"/>
      <c r="J7" s="16"/>
      <c r="L7" s="16"/>
      <c r="M7" s="16"/>
      <c r="O7" s="16"/>
      <c r="P7" s="16"/>
      <c r="R7" s="16"/>
      <c r="S7" s="16"/>
      <c r="U7" s="16"/>
      <c r="V7" s="16"/>
      <c r="X7" s="16"/>
      <c r="Y7" s="16"/>
      <c r="AA7" s="16"/>
      <c r="AB7" s="16"/>
      <c r="AD7" s="16"/>
      <c r="AE7" s="16"/>
    </row>
    <row r="8" spans="1:31" x14ac:dyDescent="0.35">
      <c r="A8" t="s">
        <v>44</v>
      </c>
      <c r="B8" t="s">
        <v>45</v>
      </c>
      <c r="C8" s="42">
        <v>427</v>
      </c>
      <c r="D8" s="42">
        <v>71</v>
      </c>
      <c r="E8" s="43">
        <v>16.627634660421545</v>
      </c>
      <c r="F8" s="42">
        <v>414</v>
      </c>
      <c r="G8" s="42">
        <v>31</v>
      </c>
      <c r="H8" s="43">
        <v>7.4879227053140092</v>
      </c>
      <c r="I8" s="16"/>
      <c r="J8" s="16"/>
      <c r="L8" s="16"/>
      <c r="M8" s="16"/>
      <c r="O8" s="16"/>
      <c r="P8" s="16"/>
      <c r="R8" s="16"/>
      <c r="S8" s="16"/>
      <c r="U8" s="16"/>
      <c r="V8" s="16"/>
      <c r="X8" s="16"/>
      <c r="Y8" s="16"/>
      <c r="AA8" s="16"/>
      <c r="AB8" s="16"/>
      <c r="AD8" s="16"/>
      <c r="AE8" s="16"/>
    </row>
    <row r="9" spans="1:31" x14ac:dyDescent="0.35">
      <c r="A9" t="s">
        <v>46</v>
      </c>
      <c r="B9" t="s">
        <v>47</v>
      </c>
      <c r="C9" s="42">
        <v>539</v>
      </c>
      <c r="D9" s="42">
        <v>104</v>
      </c>
      <c r="E9" s="43">
        <v>19.294990723562151</v>
      </c>
      <c r="F9" s="42">
        <v>584</v>
      </c>
      <c r="G9" s="42">
        <v>99</v>
      </c>
      <c r="H9" s="43">
        <v>16.952054794520549</v>
      </c>
      <c r="I9" s="16"/>
      <c r="J9" s="16"/>
      <c r="L9" s="16"/>
      <c r="M9" s="16"/>
      <c r="O9" s="16"/>
      <c r="P9" s="16"/>
      <c r="R9" s="16"/>
      <c r="S9" s="16"/>
      <c r="U9" s="16"/>
      <c r="V9" s="16"/>
      <c r="X9" s="16"/>
      <c r="Y9" s="16"/>
      <c r="AA9" s="16"/>
      <c r="AB9" s="16"/>
      <c r="AD9" s="16"/>
      <c r="AE9" s="16"/>
    </row>
    <row r="10" spans="1:31" x14ac:dyDescent="0.35">
      <c r="A10" t="s">
        <v>48</v>
      </c>
      <c r="B10" t="s">
        <v>49</v>
      </c>
      <c r="C10" s="42">
        <v>763</v>
      </c>
      <c r="D10" s="42">
        <v>157</v>
      </c>
      <c r="E10" s="43">
        <v>20.576671035386632</v>
      </c>
      <c r="F10" s="42">
        <v>855</v>
      </c>
      <c r="G10" s="42">
        <v>103</v>
      </c>
      <c r="H10" s="43">
        <v>12.046783625730995</v>
      </c>
      <c r="I10" s="16"/>
      <c r="J10" s="16"/>
      <c r="L10" s="16"/>
      <c r="M10" s="16"/>
      <c r="O10" s="16"/>
      <c r="P10" s="16"/>
      <c r="R10" s="16"/>
      <c r="S10" s="16"/>
      <c r="U10" s="16"/>
      <c r="V10" s="16"/>
      <c r="X10" s="16"/>
      <c r="Y10" s="16"/>
      <c r="AA10" s="16"/>
      <c r="AB10" s="16"/>
      <c r="AD10" s="16"/>
      <c r="AE10" s="16"/>
    </row>
    <row r="11" spans="1:31" x14ac:dyDescent="0.35">
      <c r="A11" t="s">
        <v>50</v>
      </c>
      <c r="B11" t="s">
        <v>51</v>
      </c>
      <c r="C11" s="42">
        <v>556</v>
      </c>
      <c r="D11" s="42">
        <v>126</v>
      </c>
      <c r="E11" s="43">
        <v>22.661870503597122</v>
      </c>
      <c r="F11" s="42">
        <v>590</v>
      </c>
      <c r="G11" s="42">
        <v>100</v>
      </c>
      <c r="H11" s="43">
        <v>16.949152542372879</v>
      </c>
      <c r="I11" s="16"/>
      <c r="J11" s="16"/>
      <c r="L11" s="16"/>
      <c r="M11" s="16"/>
      <c r="O11" s="16"/>
      <c r="P11" s="16"/>
      <c r="R11" s="16"/>
      <c r="S11" s="16"/>
      <c r="U11" s="16"/>
      <c r="V11" s="16"/>
      <c r="X11" s="16"/>
      <c r="Y11" s="16"/>
      <c r="AA11" s="16"/>
      <c r="AB11" s="16"/>
      <c r="AD11" s="16"/>
      <c r="AE11" s="16"/>
    </row>
    <row r="12" spans="1:31" x14ac:dyDescent="0.35">
      <c r="A12" t="s">
        <v>52</v>
      </c>
      <c r="B12" t="s">
        <v>53</v>
      </c>
      <c r="C12" s="42">
        <v>522</v>
      </c>
      <c r="D12" s="42">
        <v>133</v>
      </c>
      <c r="E12" s="43">
        <v>25.478927203065133</v>
      </c>
      <c r="F12" s="42">
        <v>559</v>
      </c>
      <c r="G12" s="42">
        <v>81</v>
      </c>
      <c r="H12" s="43">
        <v>14.490161001788909</v>
      </c>
      <c r="I12" s="16"/>
      <c r="J12" s="16"/>
      <c r="L12" s="16"/>
      <c r="M12" s="16"/>
      <c r="O12" s="16"/>
      <c r="P12" s="16"/>
      <c r="R12" s="16"/>
      <c r="S12" s="16"/>
      <c r="U12" s="16"/>
      <c r="V12" s="16"/>
      <c r="X12" s="16"/>
      <c r="Y12" s="16"/>
      <c r="AA12" s="16"/>
      <c r="AB12" s="16"/>
      <c r="AD12" s="16"/>
      <c r="AE12" s="16"/>
    </row>
    <row r="13" spans="1:31" x14ac:dyDescent="0.35">
      <c r="A13" t="s">
        <v>54</v>
      </c>
      <c r="B13" t="s">
        <v>55</v>
      </c>
      <c r="C13" s="42">
        <v>599</v>
      </c>
      <c r="D13" s="42">
        <v>88</v>
      </c>
      <c r="E13" s="43">
        <v>14.691151919866444</v>
      </c>
      <c r="F13" s="42">
        <v>699</v>
      </c>
      <c r="G13" s="42">
        <v>65</v>
      </c>
      <c r="H13" s="43">
        <v>9.2989985693848354</v>
      </c>
      <c r="I13" s="16"/>
      <c r="J13" s="16"/>
      <c r="L13" s="16"/>
      <c r="M13" s="16"/>
      <c r="O13" s="16"/>
      <c r="P13" s="16"/>
      <c r="R13" s="16"/>
      <c r="S13" s="16"/>
      <c r="U13" s="16"/>
      <c r="V13" s="16"/>
      <c r="X13" s="16"/>
      <c r="Y13" s="16"/>
      <c r="AA13" s="16"/>
      <c r="AB13" s="16"/>
      <c r="AD13" s="16"/>
      <c r="AE13" s="16"/>
    </row>
    <row r="14" spans="1:31" x14ac:dyDescent="0.35">
      <c r="A14" t="s">
        <v>56</v>
      </c>
      <c r="B14" t="s">
        <v>57</v>
      </c>
      <c r="C14" s="42">
        <v>1136</v>
      </c>
      <c r="D14" s="42">
        <v>218</v>
      </c>
      <c r="E14" s="43">
        <v>19.19014084507042</v>
      </c>
      <c r="F14" s="42">
        <v>1176</v>
      </c>
      <c r="G14" s="42">
        <v>120</v>
      </c>
      <c r="H14" s="43">
        <v>10.204081632653061</v>
      </c>
      <c r="I14" s="16"/>
      <c r="J14" s="16"/>
      <c r="L14" s="16"/>
      <c r="M14" s="16"/>
      <c r="O14" s="16"/>
      <c r="P14" s="16"/>
      <c r="R14" s="16"/>
      <c r="S14" s="16"/>
      <c r="U14" s="16"/>
      <c r="V14" s="16"/>
      <c r="X14" s="16"/>
      <c r="Y14" s="16"/>
      <c r="AA14" s="16"/>
      <c r="AB14" s="16"/>
      <c r="AD14" s="16"/>
      <c r="AE14" s="16"/>
    </row>
    <row r="15" spans="1:31" x14ac:dyDescent="0.35">
      <c r="A15" t="s">
        <v>58</v>
      </c>
      <c r="B15" t="s">
        <v>59</v>
      </c>
      <c r="C15" s="42">
        <v>579</v>
      </c>
      <c r="D15" s="42">
        <v>112</v>
      </c>
      <c r="E15" s="43">
        <v>19.343696027633854</v>
      </c>
      <c r="F15" s="42">
        <v>650</v>
      </c>
      <c r="G15" s="42">
        <v>63</v>
      </c>
      <c r="H15" s="43">
        <v>9.6923076923076916</v>
      </c>
      <c r="I15" s="16"/>
      <c r="J15" s="16"/>
      <c r="L15" s="16"/>
      <c r="M15" s="16"/>
      <c r="O15" s="16"/>
      <c r="P15" s="16"/>
      <c r="R15" s="16"/>
      <c r="S15" s="16"/>
      <c r="U15" s="16"/>
      <c r="V15" s="16"/>
      <c r="X15" s="16"/>
      <c r="Y15" s="16"/>
      <c r="AA15" s="16"/>
      <c r="AB15" s="16"/>
      <c r="AD15" s="16"/>
      <c r="AE15" s="16"/>
    </row>
    <row r="16" spans="1:31" x14ac:dyDescent="0.35">
      <c r="A16" t="s">
        <v>60</v>
      </c>
      <c r="B16" t="s">
        <v>61</v>
      </c>
      <c r="C16" s="42">
        <v>557</v>
      </c>
      <c r="D16" s="42">
        <v>144</v>
      </c>
      <c r="E16" s="43">
        <v>25.852782764811487</v>
      </c>
      <c r="F16" s="42">
        <v>620</v>
      </c>
      <c r="G16" s="42">
        <v>103</v>
      </c>
      <c r="H16" s="43">
        <v>16.612903225806452</v>
      </c>
      <c r="I16" s="16"/>
      <c r="J16" s="16"/>
      <c r="L16" s="16"/>
      <c r="M16" s="16"/>
      <c r="O16" s="16"/>
      <c r="P16" s="16"/>
      <c r="R16" s="16"/>
      <c r="S16" s="16"/>
      <c r="U16" s="16"/>
      <c r="V16" s="16"/>
      <c r="X16" s="16"/>
      <c r="Y16" s="16"/>
      <c r="AA16" s="16"/>
      <c r="AB16" s="16"/>
      <c r="AD16" s="16"/>
      <c r="AE16" s="16"/>
    </row>
    <row r="17" spans="1:31" x14ac:dyDescent="0.35">
      <c r="A17" t="s">
        <v>62</v>
      </c>
      <c r="B17" t="s">
        <v>63</v>
      </c>
      <c r="C17" s="42">
        <v>373</v>
      </c>
      <c r="D17" s="42">
        <v>72</v>
      </c>
      <c r="E17" s="43">
        <v>19.302949061662197</v>
      </c>
      <c r="F17" s="42">
        <v>411</v>
      </c>
      <c r="G17" s="42">
        <v>50</v>
      </c>
      <c r="H17" s="43">
        <v>12.165450121654501</v>
      </c>
      <c r="I17" s="16"/>
      <c r="J17" s="16"/>
      <c r="L17" s="16"/>
      <c r="M17" s="16"/>
      <c r="O17" s="16"/>
      <c r="P17" s="16"/>
      <c r="R17" s="16"/>
      <c r="S17" s="16"/>
      <c r="U17" s="16"/>
      <c r="V17" s="16"/>
      <c r="X17" s="16"/>
      <c r="Y17" s="16"/>
      <c r="AA17" s="16"/>
      <c r="AB17" s="16"/>
      <c r="AD17" s="16"/>
      <c r="AE17" s="16"/>
    </row>
    <row r="18" spans="1:31" x14ac:dyDescent="0.35">
      <c r="A18" t="s">
        <v>64</v>
      </c>
      <c r="B18" t="s">
        <v>65</v>
      </c>
      <c r="C18" s="42">
        <v>618</v>
      </c>
      <c r="D18" s="42">
        <v>124</v>
      </c>
      <c r="E18" s="43">
        <v>20.064724919093852</v>
      </c>
      <c r="F18" s="42">
        <v>677</v>
      </c>
      <c r="G18" s="42">
        <v>97</v>
      </c>
      <c r="H18" s="43">
        <v>14.32791728212703</v>
      </c>
      <c r="I18" s="16"/>
      <c r="J18" s="16"/>
      <c r="L18" s="16"/>
      <c r="M18" s="16"/>
      <c r="O18" s="16"/>
      <c r="P18" s="16"/>
      <c r="R18" s="16"/>
      <c r="S18" s="16"/>
      <c r="U18" s="16"/>
      <c r="V18" s="16"/>
      <c r="X18" s="16"/>
      <c r="Y18" s="16"/>
      <c r="AA18" s="16"/>
      <c r="AB18" s="16"/>
      <c r="AD18" s="16"/>
      <c r="AE18" s="16"/>
    </row>
    <row r="19" spans="1:31" x14ac:dyDescent="0.35">
      <c r="A19" t="s">
        <v>66</v>
      </c>
      <c r="B19" t="s">
        <v>67</v>
      </c>
      <c r="C19" s="42">
        <v>1152</v>
      </c>
      <c r="D19" s="42">
        <v>198</v>
      </c>
      <c r="E19" s="43">
        <v>17.1875</v>
      </c>
      <c r="F19" s="42">
        <v>1220</v>
      </c>
      <c r="G19" s="42">
        <v>173</v>
      </c>
      <c r="H19" s="43">
        <v>14.18032786885246</v>
      </c>
      <c r="I19" s="16"/>
      <c r="J19" s="16"/>
      <c r="L19" s="16"/>
      <c r="M19" s="16"/>
      <c r="O19" s="16"/>
      <c r="P19" s="16"/>
      <c r="R19" s="16"/>
      <c r="S19" s="16"/>
      <c r="U19" s="16"/>
      <c r="V19" s="16"/>
      <c r="X19" s="16"/>
      <c r="Y19" s="16"/>
      <c r="AA19" s="16"/>
      <c r="AB19" s="16"/>
      <c r="AD19" s="16"/>
      <c r="AE19" s="16"/>
    </row>
    <row r="20" spans="1:31" x14ac:dyDescent="0.35">
      <c r="A20" t="s">
        <v>68</v>
      </c>
      <c r="B20" t="s">
        <v>69</v>
      </c>
      <c r="C20" s="42">
        <v>549</v>
      </c>
      <c r="D20" s="42">
        <v>117</v>
      </c>
      <c r="E20" s="43">
        <v>21.311475409836063</v>
      </c>
      <c r="F20" s="42">
        <v>577</v>
      </c>
      <c r="G20" s="42">
        <v>103</v>
      </c>
      <c r="H20" s="43">
        <v>17.850953206239168</v>
      </c>
      <c r="I20" s="16"/>
      <c r="J20" s="16"/>
      <c r="L20" s="16"/>
      <c r="M20" s="16"/>
      <c r="O20" s="16"/>
      <c r="P20" s="16"/>
      <c r="R20" s="16"/>
      <c r="S20" s="16"/>
      <c r="U20" s="16"/>
      <c r="V20" s="16"/>
      <c r="X20" s="16"/>
      <c r="Y20" s="16"/>
      <c r="AA20" s="16"/>
      <c r="AB20" s="16"/>
      <c r="AD20" s="16"/>
      <c r="AE20" s="16"/>
    </row>
    <row r="21" spans="1:31" x14ac:dyDescent="0.35">
      <c r="A21" t="s">
        <v>70</v>
      </c>
      <c r="B21" t="s">
        <v>71</v>
      </c>
      <c r="C21" s="42">
        <v>1112</v>
      </c>
      <c r="D21" s="42">
        <v>238</v>
      </c>
      <c r="E21" s="43">
        <v>21.402877697841728</v>
      </c>
      <c r="F21" s="42">
        <v>1273</v>
      </c>
      <c r="G21" s="42">
        <v>194</v>
      </c>
      <c r="H21" s="43">
        <v>15.239591516103692</v>
      </c>
      <c r="I21" s="16"/>
      <c r="J21" s="16"/>
      <c r="L21" s="16"/>
      <c r="M21" s="16"/>
      <c r="O21" s="16"/>
      <c r="P21" s="16"/>
      <c r="R21" s="16"/>
      <c r="S21" s="16"/>
      <c r="U21" s="16"/>
      <c r="V21" s="16"/>
      <c r="X21" s="16"/>
      <c r="Y21" s="16"/>
      <c r="AA21" s="16"/>
      <c r="AB21" s="16"/>
      <c r="AD21" s="16"/>
      <c r="AE21" s="16"/>
    </row>
    <row r="22" spans="1:31" x14ac:dyDescent="0.35">
      <c r="A22" t="s">
        <v>72</v>
      </c>
      <c r="B22" t="s">
        <v>73</v>
      </c>
      <c r="C22" s="42">
        <v>512</v>
      </c>
      <c r="D22" s="42">
        <v>65</v>
      </c>
      <c r="E22" s="43">
        <v>12.6953125</v>
      </c>
      <c r="F22" s="42">
        <v>522</v>
      </c>
      <c r="G22" s="42">
        <v>57</v>
      </c>
      <c r="H22" s="43">
        <v>10.919540229885058</v>
      </c>
      <c r="I22" s="16"/>
      <c r="J22" s="16"/>
      <c r="L22" s="16"/>
      <c r="M22" s="16"/>
      <c r="O22" s="16"/>
      <c r="P22" s="16"/>
      <c r="R22" s="16"/>
      <c r="S22" s="16"/>
      <c r="U22" s="16"/>
      <c r="V22" s="16"/>
      <c r="X22" s="16"/>
      <c r="Y22" s="16"/>
      <c r="AA22" s="16"/>
      <c r="AB22" s="16"/>
      <c r="AD22" s="16"/>
      <c r="AE22" s="16"/>
    </row>
    <row r="23" spans="1:31" x14ac:dyDescent="0.35">
      <c r="A23" t="s">
        <v>74</v>
      </c>
      <c r="B23" t="s">
        <v>75</v>
      </c>
      <c r="C23" s="42">
        <v>449</v>
      </c>
      <c r="D23" s="42">
        <v>91</v>
      </c>
      <c r="E23" s="43">
        <v>20.26726057906459</v>
      </c>
      <c r="F23" s="42">
        <v>478</v>
      </c>
      <c r="G23" s="42">
        <v>59</v>
      </c>
      <c r="H23" s="43">
        <v>12.343096234309623</v>
      </c>
      <c r="I23" s="16"/>
      <c r="J23" s="16"/>
      <c r="L23" s="16"/>
      <c r="M23" s="16"/>
      <c r="O23" s="16"/>
      <c r="P23" s="16"/>
      <c r="R23" s="16"/>
      <c r="S23" s="16"/>
      <c r="U23" s="16"/>
      <c r="V23" s="16"/>
      <c r="X23" s="16"/>
      <c r="Y23" s="16"/>
      <c r="AA23" s="16"/>
      <c r="AB23" s="16"/>
      <c r="AD23" s="16"/>
      <c r="AE23" s="16"/>
    </row>
    <row r="24" spans="1:31" x14ac:dyDescent="0.35">
      <c r="A24" t="s">
        <v>76</v>
      </c>
      <c r="B24" t="s">
        <v>77</v>
      </c>
      <c r="C24" s="42">
        <v>880</v>
      </c>
      <c r="D24" s="42">
        <v>233</v>
      </c>
      <c r="E24" s="43">
        <v>26.477272727272727</v>
      </c>
      <c r="F24" s="42">
        <v>943</v>
      </c>
      <c r="G24" s="42">
        <v>158</v>
      </c>
      <c r="H24" s="43">
        <v>16.755037115588546</v>
      </c>
      <c r="I24" s="16"/>
      <c r="J24" s="16"/>
      <c r="L24" s="16"/>
      <c r="M24" s="16"/>
      <c r="O24" s="16"/>
      <c r="P24" s="16"/>
      <c r="R24" s="16"/>
      <c r="S24" s="16"/>
      <c r="U24" s="16"/>
      <c r="V24" s="16"/>
      <c r="X24" s="16"/>
      <c r="Y24" s="16"/>
      <c r="AA24" s="16"/>
      <c r="AB24" s="16"/>
      <c r="AD24" s="16"/>
      <c r="AE24" s="16"/>
    </row>
    <row r="25" spans="1:31" x14ac:dyDescent="0.35">
      <c r="A25" t="s">
        <v>78</v>
      </c>
      <c r="B25" t="s">
        <v>79</v>
      </c>
      <c r="C25" s="42">
        <v>635</v>
      </c>
      <c r="D25" s="42">
        <v>129</v>
      </c>
      <c r="E25" s="43">
        <v>20.314960629921259</v>
      </c>
      <c r="F25" s="42">
        <v>592</v>
      </c>
      <c r="G25" s="42">
        <v>97</v>
      </c>
      <c r="H25" s="43">
        <v>16.385135135135133</v>
      </c>
      <c r="I25" s="16"/>
      <c r="J25" s="16"/>
      <c r="L25" s="16"/>
      <c r="M25" s="16"/>
      <c r="O25" s="16"/>
      <c r="P25" s="16"/>
      <c r="R25" s="16"/>
      <c r="S25" s="16"/>
      <c r="U25" s="16"/>
      <c r="V25" s="16"/>
      <c r="X25" s="16"/>
      <c r="Y25" s="16"/>
      <c r="AA25" s="16"/>
      <c r="AB25" s="16"/>
      <c r="AD25" s="16"/>
      <c r="AE25" s="16"/>
    </row>
    <row r="26" spans="1:31" x14ac:dyDescent="0.35">
      <c r="A26" t="s">
        <v>80</v>
      </c>
      <c r="B26" t="s">
        <v>81</v>
      </c>
      <c r="C26" s="42">
        <v>555</v>
      </c>
      <c r="D26" s="42">
        <v>76</v>
      </c>
      <c r="E26" s="43">
        <v>13.693693693693692</v>
      </c>
      <c r="F26" s="42">
        <v>641</v>
      </c>
      <c r="G26" s="42">
        <v>59</v>
      </c>
      <c r="H26" s="43">
        <v>9.204368174726989</v>
      </c>
      <c r="I26" s="16"/>
      <c r="J26" s="16"/>
      <c r="L26" s="16"/>
      <c r="M26" s="16"/>
      <c r="O26" s="16"/>
      <c r="P26" s="16"/>
      <c r="R26" s="16"/>
      <c r="S26" s="16"/>
      <c r="U26" s="16"/>
      <c r="V26" s="16"/>
      <c r="X26" s="16"/>
      <c r="Y26" s="16"/>
      <c r="AA26" s="16"/>
      <c r="AB26" s="16"/>
      <c r="AD26" s="16"/>
      <c r="AE26" s="16"/>
    </row>
    <row r="27" spans="1:31" x14ac:dyDescent="0.35">
      <c r="A27" t="s">
        <v>82</v>
      </c>
      <c r="B27" t="s">
        <v>83</v>
      </c>
      <c r="C27" s="42">
        <v>598</v>
      </c>
      <c r="D27" s="42">
        <v>104</v>
      </c>
      <c r="E27" s="43">
        <v>17.391304347826086</v>
      </c>
      <c r="F27" s="42">
        <v>654</v>
      </c>
      <c r="G27" s="42">
        <v>82</v>
      </c>
      <c r="H27" s="43">
        <v>12.538226299694188</v>
      </c>
      <c r="I27" s="16"/>
      <c r="J27" s="16"/>
      <c r="L27" s="16"/>
      <c r="M27" s="16"/>
      <c r="O27" s="16"/>
      <c r="P27" s="16"/>
      <c r="R27" s="16"/>
      <c r="S27" s="16"/>
      <c r="U27" s="16"/>
      <c r="V27" s="16"/>
      <c r="X27" s="16"/>
      <c r="Y27" s="16"/>
      <c r="AA27" s="16"/>
      <c r="AB27" s="16"/>
      <c r="AD27" s="16"/>
      <c r="AE27" s="16"/>
    </row>
    <row r="28" spans="1:31" x14ac:dyDescent="0.35">
      <c r="A28" t="s">
        <v>84</v>
      </c>
      <c r="B28" t="s">
        <v>85</v>
      </c>
      <c r="C28" s="42">
        <v>622</v>
      </c>
      <c r="D28" s="42">
        <v>134</v>
      </c>
      <c r="E28" s="43">
        <v>21.54340836012862</v>
      </c>
      <c r="F28" s="42">
        <v>670</v>
      </c>
      <c r="G28" s="42">
        <v>94</v>
      </c>
      <c r="H28" s="43">
        <v>14.029850746268657</v>
      </c>
      <c r="I28" s="16"/>
      <c r="J28" s="16"/>
      <c r="L28" s="16"/>
      <c r="M28" s="16"/>
      <c r="O28" s="16"/>
      <c r="P28" s="16"/>
      <c r="R28" s="16"/>
      <c r="S28" s="16"/>
      <c r="U28" s="16"/>
      <c r="V28" s="16"/>
      <c r="X28" s="16"/>
      <c r="Y28" s="16"/>
      <c r="AA28" s="16"/>
      <c r="AB28" s="16"/>
      <c r="AD28" s="16"/>
      <c r="AE28" s="16"/>
    </row>
    <row r="29" spans="1:31" x14ac:dyDescent="0.35">
      <c r="A29" t="s">
        <v>86</v>
      </c>
      <c r="B29" t="s">
        <v>87</v>
      </c>
      <c r="C29" s="42">
        <v>388</v>
      </c>
      <c r="D29" s="42">
        <v>95</v>
      </c>
      <c r="E29" s="43">
        <v>24.484536082474225</v>
      </c>
      <c r="F29" s="42">
        <v>372</v>
      </c>
      <c r="G29" s="42">
        <v>71</v>
      </c>
      <c r="H29" s="43">
        <v>19.086021505376344</v>
      </c>
      <c r="I29" s="16"/>
      <c r="J29" s="16"/>
      <c r="L29" s="16"/>
      <c r="M29" s="16"/>
      <c r="O29" s="16"/>
      <c r="P29" s="16"/>
      <c r="R29" s="16"/>
      <c r="S29" s="16"/>
      <c r="U29" s="16"/>
      <c r="V29" s="16"/>
      <c r="X29" s="16"/>
      <c r="Y29" s="16"/>
      <c r="AA29" s="16"/>
      <c r="AB29" s="16"/>
      <c r="AD29" s="16"/>
      <c r="AE29" s="16"/>
    </row>
    <row r="30" spans="1:31" x14ac:dyDescent="0.35">
      <c r="A30" t="s">
        <v>88</v>
      </c>
      <c r="B30" t="s">
        <v>89</v>
      </c>
      <c r="C30" s="42">
        <v>949</v>
      </c>
      <c r="D30" s="42">
        <v>269</v>
      </c>
      <c r="E30" s="43">
        <v>28.34562697576396</v>
      </c>
      <c r="F30" s="42">
        <v>1001</v>
      </c>
      <c r="G30" s="42">
        <v>206</v>
      </c>
      <c r="H30" s="43">
        <v>20.579420579420578</v>
      </c>
      <c r="I30" s="16"/>
      <c r="J30" s="16"/>
      <c r="L30" s="16"/>
      <c r="M30" s="16"/>
      <c r="O30" s="16"/>
      <c r="P30" s="16"/>
      <c r="R30" s="16"/>
      <c r="S30" s="16"/>
      <c r="U30" s="16"/>
      <c r="V30" s="16"/>
      <c r="X30" s="16"/>
      <c r="Y30" s="16"/>
      <c r="AA30" s="16"/>
      <c r="AB30" s="16"/>
      <c r="AD30" s="16"/>
      <c r="AE30" s="16"/>
    </row>
    <row r="31" spans="1:31" x14ac:dyDescent="0.35">
      <c r="A31" t="s">
        <v>90</v>
      </c>
      <c r="B31" t="s">
        <v>91</v>
      </c>
      <c r="C31" s="42">
        <v>681</v>
      </c>
      <c r="D31" s="42">
        <v>132</v>
      </c>
      <c r="E31" s="43">
        <v>19.383259911894275</v>
      </c>
      <c r="F31" s="42">
        <v>723</v>
      </c>
      <c r="G31" s="42">
        <v>105</v>
      </c>
      <c r="H31" s="43">
        <v>14.522821576763487</v>
      </c>
      <c r="I31" s="16"/>
      <c r="J31" s="16"/>
      <c r="L31" s="16"/>
      <c r="M31" s="16"/>
      <c r="O31" s="16"/>
      <c r="P31" s="16"/>
      <c r="R31" s="16"/>
      <c r="S31" s="16"/>
      <c r="U31" s="16"/>
      <c r="V31" s="16"/>
      <c r="X31" s="16"/>
      <c r="Y31" s="16"/>
      <c r="AA31" s="16"/>
      <c r="AB31" s="16"/>
      <c r="AD31" s="16"/>
      <c r="AE31" s="16"/>
    </row>
    <row r="32" spans="1:31" x14ac:dyDescent="0.35">
      <c r="A32" t="s">
        <v>92</v>
      </c>
      <c r="B32" t="s">
        <v>93</v>
      </c>
      <c r="C32" s="42">
        <v>809</v>
      </c>
      <c r="D32" s="42">
        <v>176</v>
      </c>
      <c r="E32" s="43">
        <v>21.755253399258343</v>
      </c>
      <c r="F32" s="42">
        <v>774</v>
      </c>
      <c r="G32" s="42">
        <v>133</v>
      </c>
      <c r="H32" s="43">
        <v>17.183462532299743</v>
      </c>
      <c r="I32" s="16"/>
      <c r="J32" s="16"/>
      <c r="L32" s="16"/>
      <c r="M32" s="16"/>
      <c r="O32" s="16"/>
      <c r="P32" s="16"/>
      <c r="R32" s="16"/>
      <c r="S32" s="16"/>
      <c r="U32" s="16"/>
      <c r="V32" s="16"/>
      <c r="X32" s="16"/>
      <c r="Y32" s="16"/>
      <c r="AA32" s="16"/>
      <c r="AB32" s="16"/>
      <c r="AD32" s="16"/>
      <c r="AE32" s="16"/>
    </row>
    <row r="33" spans="1:31" x14ac:dyDescent="0.35">
      <c r="A33" t="s">
        <v>94</v>
      </c>
      <c r="B33" t="s">
        <v>95</v>
      </c>
      <c r="C33" s="42">
        <v>358</v>
      </c>
      <c r="D33" s="42">
        <v>96</v>
      </c>
      <c r="E33" s="43">
        <v>26.815642458100559</v>
      </c>
      <c r="F33" s="42">
        <v>382</v>
      </c>
      <c r="G33" s="42">
        <v>73</v>
      </c>
      <c r="H33" s="43">
        <v>19.109947643979059</v>
      </c>
      <c r="I33" s="16"/>
      <c r="J33" s="16"/>
      <c r="L33" s="16"/>
      <c r="M33" s="16"/>
      <c r="O33" s="16"/>
      <c r="P33" s="16"/>
      <c r="R33" s="16"/>
      <c r="S33" s="16"/>
      <c r="U33" s="16"/>
      <c r="V33" s="16"/>
      <c r="X33" s="16"/>
      <c r="Y33" s="16"/>
      <c r="AA33" s="16"/>
      <c r="AB33" s="16"/>
      <c r="AD33" s="16"/>
      <c r="AE33" s="16"/>
    </row>
    <row r="34" spans="1:31" x14ac:dyDescent="0.35">
      <c r="A34" t="s">
        <v>96</v>
      </c>
      <c r="B34" t="s">
        <v>97</v>
      </c>
      <c r="C34" s="42">
        <v>619</v>
      </c>
      <c r="D34" s="42">
        <v>143</v>
      </c>
      <c r="E34" s="43">
        <v>23.101777059773827</v>
      </c>
      <c r="F34" s="42">
        <v>625</v>
      </c>
      <c r="G34" s="42">
        <v>98</v>
      </c>
      <c r="H34" s="43">
        <v>15.68</v>
      </c>
      <c r="I34" s="16"/>
      <c r="J34" s="16"/>
      <c r="L34" s="16"/>
      <c r="M34" s="16"/>
      <c r="O34" s="16"/>
      <c r="P34" s="16"/>
      <c r="R34" s="16"/>
      <c r="S34" s="16"/>
      <c r="U34" s="16"/>
      <c r="V34" s="16"/>
      <c r="X34" s="16"/>
      <c r="Y34" s="16"/>
      <c r="AA34" s="16"/>
      <c r="AB34" s="16"/>
      <c r="AD34" s="16"/>
      <c r="AE34" s="16"/>
    </row>
    <row r="35" spans="1:31" x14ac:dyDescent="0.35">
      <c r="A35" t="s">
        <v>98</v>
      </c>
      <c r="B35" t="s">
        <v>99</v>
      </c>
      <c r="C35" s="42">
        <v>963</v>
      </c>
      <c r="D35" s="42">
        <v>261</v>
      </c>
      <c r="E35" s="43">
        <v>27.102803738317753</v>
      </c>
      <c r="F35" s="42">
        <v>1047</v>
      </c>
      <c r="G35" s="42">
        <v>153</v>
      </c>
      <c r="H35" s="43">
        <v>14.613180515759314</v>
      </c>
      <c r="I35" s="16"/>
      <c r="J35" s="16"/>
      <c r="L35" s="16"/>
      <c r="M35" s="16"/>
      <c r="O35" s="16"/>
      <c r="P35" s="16"/>
      <c r="R35" s="16"/>
      <c r="S35" s="16"/>
      <c r="U35" s="16"/>
      <c r="V35" s="16"/>
      <c r="X35" s="16"/>
      <c r="Y35" s="16"/>
      <c r="AA35" s="16"/>
      <c r="AB35" s="16"/>
      <c r="AD35" s="16"/>
      <c r="AE35" s="16"/>
    </row>
    <row r="36" spans="1:31" x14ac:dyDescent="0.35">
      <c r="A36" t="s">
        <v>100</v>
      </c>
      <c r="B36" t="s">
        <v>101</v>
      </c>
      <c r="C36" s="42">
        <v>1070</v>
      </c>
      <c r="D36" s="42">
        <v>300</v>
      </c>
      <c r="E36" s="43">
        <v>28.037383177570092</v>
      </c>
      <c r="F36" s="42">
        <v>1145</v>
      </c>
      <c r="G36" s="42">
        <v>254</v>
      </c>
      <c r="H36" s="43">
        <v>22.183406113537117</v>
      </c>
      <c r="I36" s="16"/>
      <c r="J36" s="16"/>
      <c r="L36" s="16"/>
      <c r="M36" s="16"/>
      <c r="O36" s="16"/>
      <c r="P36" s="16"/>
      <c r="R36" s="16"/>
      <c r="S36" s="16"/>
      <c r="U36" s="16"/>
      <c r="V36" s="16"/>
      <c r="X36" s="16"/>
      <c r="Y36" s="16"/>
      <c r="AA36" s="16"/>
      <c r="AB36" s="16"/>
      <c r="AD36" s="16"/>
      <c r="AE36" s="16"/>
    </row>
    <row r="37" spans="1:31" x14ac:dyDescent="0.35">
      <c r="A37" t="s">
        <v>102</v>
      </c>
      <c r="B37" t="s">
        <v>103</v>
      </c>
      <c r="C37" s="42">
        <v>803</v>
      </c>
      <c r="D37" s="42">
        <v>148</v>
      </c>
      <c r="E37" s="43">
        <v>18.430884184308841</v>
      </c>
      <c r="F37" s="42">
        <v>801</v>
      </c>
      <c r="G37" s="42">
        <v>105</v>
      </c>
      <c r="H37" s="43">
        <v>13.108614232209737</v>
      </c>
      <c r="I37" s="16"/>
      <c r="J37" s="16"/>
      <c r="L37" s="16"/>
      <c r="M37" s="16"/>
      <c r="O37" s="16"/>
      <c r="P37" s="16"/>
      <c r="R37" s="16"/>
      <c r="S37" s="16"/>
      <c r="U37" s="16"/>
      <c r="V37" s="16"/>
      <c r="X37" s="16"/>
      <c r="Y37" s="16"/>
      <c r="AA37" s="16"/>
      <c r="AB37" s="16"/>
      <c r="AD37" s="16"/>
      <c r="AE37" s="16"/>
    </row>
    <row r="38" spans="1:31" x14ac:dyDescent="0.35">
      <c r="A38" t="s">
        <v>104</v>
      </c>
      <c r="B38" t="s">
        <v>105</v>
      </c>
      <c r="C38" s="42">
        <v>510</v>
      </c>
      <c r="D38" s="42">
        <v>90</v>
      </c>
      <c r="E38" s="43">
        <v>17.647058823529413</v>
      </c>
      <c r="F38" s="42">
        <v>549</v>
      </c>
      <c r="G38" s="42">
        <v>84</v>
      </c>
      <c r="H38" s="43">
        <v>15.300546448087433</v>
      </c>
      <c r="I38" s="16"/>
      <c r="J38" s="16"/>
      <c r="L38" s="16"/>
      <c r="M38" s="16"/>
      <c r="O38" s="16"/>
      <c r="P38" s="16"/>
      <c r="R38" s="16"/>
      <c r="S38" s="16"/>
      <c r="U38" s="16"/>
      <c r="V38" s="16"/>
      <c r="X38" s="16"/>
      <c r="Y38" s="16"/>
      <c r="AA38" s="16"/>
      <c r="AB38" s="16"/>
      <c r="AD38" s="16"/>
      <c r="AE38" s="16"/>
    </row>
    <row r="39" spans="1:31" x14ac:dyDescent="0.35">
      <c r="A39" t="s">
        <v>106</v>
      </c>
      <c r="B39" t="s">
        <v>107</v>
      </c>
      <c r="C39" s="42">
        <v>598</v>
      </c>
      <c r="D39" s="42">
        <v>156</v>
      </c>
      <c r="E39" s="43">
        <v>26.086956521739129</v>
      </c>
      <c r="F39" s="42">
        <v>613</v>
      </c>
      <c r="G39" s="42">
        <v>99</v>
      </c>
      <c r="H39" s="43">
        <v>16.150081566068515</v>
      </c>
      <c r="I39" s="16"/>
      <c r="J39" s="16"/>
      <c r="L39" s="16"/>
      <c r="M39" s="16"/>
      <c r="O39" s="16"/>
      <c r="P39" s="16"/>
      <c r="R39" s="16"/>
      <c r="S39" s="16"/>
      <c r="U39" s="16"/>
      <c r="V39" s="16"/>
      <c r="X39" s="16"/>
      <c r="Y39" s="16"/>
      <c r="AA39" s="16"/>
      <c r="AB39" s="16"/>
      <c r="AD39" s="16"/>
      <c r="AE39" s="16"/>
    </row>
    <row r="40" spans="1:31" x14ac:dyDescent="0.35">
      <c r="A40" t="s">
        <v>108</v>
      </c>
      <c r="B40" t="s">
        <v>109</v>
      </c>
      <c r="C40" s="42">
        <v>747</v>
      </c>
      <c r="D40" s="42">
        <v>163</v>
      </c>
      <c r="E40" s="43">
        <v>21.820615796519409</v>
      </c>
      <c r="F40" s="42">
        <v>821</v>
      </c>
      <c r="G40" s="42">
        <v>127</v>
      </c>
      <c r="H40" s="43">
        <v>15.468940316686966</v>
      </c>
      <c r="I40" s="16"/>
      <c r="J40" s="16"/>
      <c r="L40" s="16"/>
      <c r="M40" s="16"/>
      <c r="O40" s="16"/>
      <c r="P40" s="16"/>
      <c r="R40" s="16"/>
      <c r="S40" s="16"/>
      <c r="U40" s="16"/>
      <c r="V40" s="16"/>
      <c r="X40" s="16"/>
      <c r="Y40" s="16"/>
      <c r="AA40" s="16"/>
      <c r="AB40" s="16"/>
      <c r="AD40" s="16"/>
      <c r="AE40" s="16"/>
    </row>
    <row r="41" spans="1:31" x14ac:dyDescent="0.35">
      <c r="A41" t="s">
        <v>110</v>
      </c>
      <c r="B41" t="s">
        <v>111</v>
      </c>
      <c r="C41" s="42">
        <v>1408</v>
      </c>
      <c r="D41" s="42">
        <v>304</v>
      </c>
      <c r="E41" s="43">
        <v>21.59090909090909</v>
      </c>
      <c r="F41" s="42">
        <v>1529</v>
      </c>
      <c r="G41" s="42">
        <v>207</v>
      </c>
      <c r="H41" s="43">
        <v>13.538260300850229</v>
      </c>
      <c r="I41" s="16"/>
      <c r="J41" s="16"/>
      <c r="L41" s="16"/>
      <c r="M41" s="16"/>
      <c r="O41" s="16"/>
      <c r="P41" s="16"/>
      <c r="R41" s="16"/>
      <c r="S41" s="16"/>
      <c r="U41" s="16"/>
      <c r="V41" s="16"/>
      <c r="X41" s="16"/>
      <c r="Y41" s="16"/>
      <c r="AA41" s="16"/>
      <c r="AB41" s="16"/>
      <c r="AD41" s="16"/>
      <c r="AE41" s="16"/>
    </row>
    <row r="42" spans="1:31" x14ac:dyDescent="0.35">
      <c r="A42" t="s">
        <v>112</v>
      </c>
      <c r="B42" t="s">
        <v>113</v>
      </c>
      <c r="C42" s="42">
        <v>999</v>
      </c>
      <c r="D42" s="42">
        <v>287</v>
      </c>
      <c r="E42" s="43">
        <v>28.728728728728729</v>
      </c>
      <c r="F42" s="42">
        <v>1145</v>
      </c>
      <c r="G42" s="42">
        <v>224</v>
      </c>
      <c r="H42" s="43">
        <v>19.563318777292576</v>
      </c>
      <c r="I42" s="16"/>
      <c r="J42" s="16"/>
      <c r="L42" s="16"/>
      <c r="M42" s="16"/>
      <c r="O42" s="16"/>
      <c r="P42" s="16"/>
      <c r="R42" s="16"/>
      <c r="S42" s="16"/>
      <c r="U42" s="16"/>
      <c r="V42" s="16"/>
      <c r="X42" s="16"/>
      <c r="Y42" s="16"/>
      <c r="AA42" s="16"/>
      <c r="AB42" s="16"/>
      <c r="AD42" s="16"/>
      <c r="AE42" s="16"/>
    </row>
    <row r="43" spans="1:31" x14ac:dyDescent="0.35">
      <c r="A43" t="s">
        <v>114</v>
      </c>
      <c r="B43" t="s">
        <v>115</v>
      </c>
      <c r="C43" s="42">
        <v>1050</v>
      </c>
      <c r="D43" s="42">
        <v>226</v>
      </c>
      <c r="E43" s="43">
        <v>21.523809523809522</v>
      </c>
      <c r="F43" s="42">
        <v>1153</v>
      </c>
      <c r="G43" s="42">
        <v>153</v>
      </c>
      <c r="H43" s="43">
        <v>13.269731136166522</v>
      </c>
      <c r="I43" s="16"/>
      <c r="J43" s="16"/>
      <c r="L43" s="16"/>
      <c r="M43" s="16"/>
      <c r="O43" s="16"/>
      <c r="P43" s="16"/>
      <c r="R43" s="16"/>
      <c r="S43" s="16"/>
      <c r="U43" s="16"/>
      <c r="V43" s="16"/>
      <c r="X43" s="16"/>
      <c r="Y43" s="16"/>
      <c r="AA43" s="16"/>
      <c r="AB43" s="16"/>
      <c r="AD43" s="16"/>
      <c r="AE43" s="16"/>
    </row>
    <row r="44" spans="1:31" x14ac:dyDescent="0.35">
      <c r="A44" t="s">
        <v>116</v>
      </c>
      <c r="B44" t="s">
        <v>117</v>
      </c>
      <c r="C44" s="42">
        <v>1118</v>
      </c>
      <c r="D44" s="42">
        <v>192</v>
      </c>
      <c r="E44" s="43">
        <v>17.173524150268335</v>
      </c>
      <c r="F44" s="42">
        <v>1089</v>
      </c>
      <c r="G44" s="42">
        <v>142</v>
      </c>
      <c r="H44" s="43">
        <v>13.039485766758494</v>
      </c>
      <c r="I44" s="16"/>
      <c r="J44" s="16"/>
      <c r="L44" s="16"/>
      <c r="M44" s="16"/>
      <c r="O44" s="16"/>
      <c r="P44" s="16"/>
      <c r="R44" s="16"/>
      <c r="S44" s="16"/>
      <c r="U44" s="16"/>
      <c r="V44" s="16"/>
      <c r="X44" s="16"/>
      <c r="Y44" s="16"/>
      <c r="AA44" s="16"/>
      <c r="AB44" s="16"/>
      <c r="AD44" s="16"/>
      <c r="AE44" s="16"/>
    </row>
    <row r="45" spans="1:31" x14ac:dyDescent="0.35">
      <c r="A45" t="s">
        <v>118</v>
      </c>
      <c r="B45" t="s">
        <v>119</v>
      </c>
      <c r="C45" s="42">
        <v>889</v>
      </c>
      <c r="D45" s="42">
        <v>114</v>
      </c>
      <c r="E45" s="43">
        <v>12.823397075365579</v>
      </c>
      <c r="F45" s="42">
        <v>947</v>
      </c>
      <c r="G45" s="42">
        <v>66</v>
      </c>
      <c r="H45" s="43">
        <v>6.9693769799366425</v>
      </c>
      <c r="I45" s="16"/>
      <c r="J45" s="16"/>
      <c r="L45" s="16"/>
      <c r="M45" s="16"/>
      <c r="O45" s="16"/>
      <c r="P45" s="16"/>
      <c r="R45" s="16"/>
      <c r="S45" s="16"/>
      <c r="U45" s="16"/>
      <c r="V45" s="16"/>
      <c r="X45" s="16"/>
      <c r="Y45" s="16"/>
      <c r="AA45" s="16"/>
      <c r="AB45" s="16"/>
      <c r="AD45" s="16"/>
      <c r="AE45" s="16"/>
    </row>
    <row r="46" spans="1:31" x14ac:dyDescent="0.35">
      <c r="A46" t="s">
        <v>120</v>
      </c>
      <c r="B46" t="s">
        <v>121</v>
      </c>
      <c r="C46" s="42">
        <v>1122</v>
      </c>
      <c r="D46" s="42">
        <v>305</v>
      </c>
      <c r="E46" s="43">
        <v>27.183600713012478</v>
      </c>
      <c r="F46" s="42">
        <v>1184</v>
      </c>
      <c r="G46" s="42">
        <v>262</v>
      </c>
      <c r="H46" s="43">
        <v>22.128378378378379</v>
      </c>
      <c r="I46" s="16"/>
      <c r="J46" s="16"/>
      <c r="L46" s="16"/>
      <c r="M46" s="16"/>
      <c r="O46" s="16"/>
      <c r="P46" s="16"/>
      <c r="R46" s="16"/>
      <c r="S46" s="16"/>
      <c r="U46" s="16"/>
      <c r="V46" s="16"/>
      <c r="X46" s="16"/>
      <c r="Y46" s="16"/>
      <c r="AA46" s="16"/>
      <c r="AB46" s="16"/>
      <c r="AD46" s="16"/>
      <c r="AE46" s="16"/>
    </row>
    <row r="47" spans="1:31" x14ac:dyDescent="0.35">
      <c r="A47" t="s">
        <v>122</v>
      </c>
      <c r="B47" t="s">
        <v>123</v>
      </c>
      <c r="C47" s="42">
        <v>385</v>
      </c>
      <c r="D47" s="42">
        <v>79</v>
      </c>
      <c r="E47" s="43">
        <v>20.519480519480521</v>
      </c>
      <c r="F47" s="42">
        <v>388</v>
      </c>
      <c r="G47" s="42">
        <v>59</v>
      </c>
      <c r="H47" s="43">
        <v>15.206185567010309</v>
      </c>
      <c r="I47" s="16"/>
      <c r="J47" s="16"/>
      <c r="L47" s="16"/>
      <c r="M47" s="16"/>
      <c r="O47" s="16"/>
      <c r="P47" s="16"/>
      <c r="R47" s="16"/>
      <c r="S47" s="16"/>
      <c r="U47" s="16"/>
      <c r="V47" s="16"/>
      <c r="X47" s="16"/>
      <c r="Y47" s="16"/>
      <c r="AA47" s="16"/>
      <c r="AB47" s="16"/>
      <c r="AD47" s="16"/>
      <c r="AE47" s="16"/>
    </row>
    <row r="48" spans="1:31" x14ac:dyDescent="0.35">
      <c r="A48" t="s">
        <v>124</v>
      </c>
      <c r="B48" t="s">
        <v>125</v>
      </c>
      <c r="C48" s="42">
        <v>440</v>
      </c>
      <c r="D48" s="42">
        <v>140</v>
      </c>
      <c r="E48" s="43">
        <v>31.818181818181817</v>
      </c>
      <c r="F48" s="42">
        <v>428</v>
      </c>
      <c r="G48" s="42">
        <v>84</v>
      </c>
      <c r="H48" s="43">
        <v>19.626168224299064</v>
      </c>
      <c r="I48" s="16"/>
      <c r="J48" s="16"/>
      <c r="L48" s="16"/>
      <c r="M48" s="16"/>
      <c r="O48" s="16"/>
      <c r="P48" s="16"/>
      <c r="R48" s="16"/>
      <c r="S48" s="16"/>
      <c r="U48" s="16"/>
      <c r="V48" s="16"/>
      <c r="X48" s="16"/>
      <c r="Y48" s="16"/>
      <c r="AA48" s="16"/>
      <c r="AB48" s="16"/>
      <c r="AD48" s="16"/>
      <c r="AE48" s="16"/>
    </row>
    <row r="49" spans="1:31" x14ac:dyDescent="0.35">
      <c r="A49" t="s">
        <v>126</v>
      </c>
      <c r="B49" t="s">
        <v>127</v>
      </c>
      <c r="C49" s="42">
        <v>697</v>
      </c>
      <c r="D49" s="42">
        <v>146</v>
      </c>
      <c r="E49" s="43">
        <v>20.946915351506455</v>
      </c>
      <c r="F49" s="42">
        <v>669</v>
      </c>
      <c r="G49" s="42">
        <v>116</v>
      </c>
      <c r="H49" s="43">
        <v>17.339312406576983</v>
      </c>
      <c r="I49" s="16"/>
      <c r="J49" s="16"/>
      <c r="L49" s="16"/>
      <c r="M49" s="16"/>
      <c r="O49" s="16"/>
      <c r="P49" s="16"/>
      <c r="R49" s="16"/>
      <c r="S49" s="16"/>
      <c r="U49" s="16"/>
      <c r="V49" s="16"/>
      <c r="X49" s="16"/>
      <c r="Y49" s="16"/>
      <c r="AA49" s="16"/>
      <c r="AB49" s="16"/>
      <c r="AD49" s="16"/>
      <c r="AE49" s="16"/>
    </row>
    <row r="50" spans="1:31" x14ac:dyDescent="0.35">
      <c r="A50" t="s">
        <v>128</v>
      </c>
      <c r="B50" t="s">
        <v>129</v>
      </c>
      <c r="C50" s="42">
        <v>626</v>
      </c>
      <c r="D50" s="42">
        <v>158</v>
      </c>
      <c r="E50" s="43">
        <v>25.23961661341853</v>
      </c>
      <c r="F50" s="42">
        <v>703</v>
      </c>
      <c r="G50" s="42">
        <v>147</v>
      </c>
      <c r="H50" s="43">
        <v>20.910384068278805</v>
      </c>
      <c r="I50" s="16"/>
      <c r="J50" s="16"/>
      <c r="L50" s="16"/>
      <c r="M50" s="16"/>
      <c r="O50" s="16"/>
      <c r="P50" s="16"/>
      <c r="R50" s="16"/>
      <c r="S50" s="16"/>
      <c r="U50" s="16"/>
      <c r="V50" s="16"/>
      <c r="X50" s="16"/>
      <c r="Y50" s="16"/>
      <c r="AA50" s="16"/>
      <c r="AB50" s="16"/>
      <c r="AD50" s="16"/>
      <c r="AE50" s="16"/>
    </row>
    <row r="51" spans="1:31" x14ac:dyDescent="0.35">
      <c r="A51" t="s">
        <v>130</v>
      </c>
      <c r="B51" t="s">
        <v>131</v>
      </c>
      <c r="C51" s="42">
        <v>453</v>
      </c>
      <c r="D51" s="42">
        <v>111</v>
      </c>
      <c r="E51" s="43">
        <v>24.503311258278146</v>
      </c>
      <c r="F51" s="42">
        <v>521</v>
      </c>
      <c r="G51" s="42">
        <v>86</v>
      </c>
      <c r="H51" s="43">
        <v>16.506717850287909</v>
      </c>
      <c r="I51" s="16"/>
      <c r="J51" s="16"/>
      <c r="L51" s="16"/>
      <c r="M51" s="16"/>
      <c r="O51" s="16"/>
      <c r="P51" s="16"/>
      <c r="R51" s="16"/>
      <c r="S51" s="16"/>
      <c r="U51" s="16"/>
      <c r="V51" s="16"/>
      <c r="X51" s="16"/>
      <c r="Y51" s="16"/>
      <c r="AA51" s="16"/>
      <c r="AB51" s="16"/>
      <c r="AD51" s="16"/>
      <c r="AE51" s="16"/>
    </row>
    <row r="52" spans="1:31" x14ac:dyDescent="0.35">
      <c r="A52" t="s">
        <v>132</v>
      </c>
      <c r="B52" t="s">
        <v>133</v>
      </c>
      <c r="C52" s="42">
        <v>772</v>
      </c>
      <c r="D52" s="42">
        <v>202</v>
      </c>
      <c r="E52" s="43">
        <v>26.165803108808287</v>
      </c>
      <c r="F52" s="42">
        <v>775</v>
      </c>
      <c r="G52" s="42">
        <v>153</v>
      </c>
      <c r="H52" s="43">
        <v>19.741935483870968</v>
      </c>
      <c r="I52" s="16"/>
      <c r="J52" s="16"/>
      <c r="L52" s="16"/>
      <c r="M52" s="16"/>
      <c r="O52" s="16"/>
      <c r="P52" s="16"/>
      <c r="R52" s="16"/>
      <c r="S52" s="16"/>
      <c r="U52" s="16"/>
      <c r="V52" s="16"/>
      <c r="X52" s="16"/>
      <c r="Y52" s="16"/>
      <c r="AA52" s="16"/>
      <c r="AB52" s="16"/>
      <c r="AD52" s="16"/>
      <c r="AE52" s="16"/>
    </row>
    <row r="53" spans="1:31" x14ac:dyDescent="0.35">
      <c r="A53" t="s">
        <v>134</v>
      </c>
      <c r="B53" t="s">
        <v>135</v>
      </c>
      <c r="C53" s="42">
        <v>2337</v>
      </c>
      <c r="D53" s="42">
        <v>631</v>
      </c>
      <c r="E53" s="43">
        <v>27.000427899015833</v>
      </c>
      <c r="F53" s="42">
        <v>2465</v>
      </c>
      <c r="G53" s="42">
        <v>407</v>
      </c>
      <c r="H53" s="43">
        <v>16.511156186612578</v>
      </c>
      <c r="I53" s="16"/>
      <c r="J53" s="16"/>
      <c r="L53" s="16"/>
      <c r="M53" s="16"/>
      <c r="O53" s="16"/>
      <c r="P53" s="16"/>
      <c r="R53" s="16"/>
      <c r="S53" s="16"/>
      <c r="U53" s="16"/>
      <c r="V53" s="16"/>
      <c r="X53" s="16"/>
      <c r="Y53" s="16"/>
      <c r="AA53" s="16"/>
      <c r="AB53" s="16"/>
      <c r="AD53" s="16"/>
      <c r="AE53" s="16"/>
    </row>
    <row r="54" spans="1:31" x14ac:dyDescent="0.35">
      <c r="A54" t="s">
        <v>136</v>
      </c>
      <c r="B54" t="s">
        <v>137</v>
      </c>
      <c r="C54" s="42">
        <v>1593</v>
      </c>
      <c r="D54" s="42">
        <v>423</v>
      </c>
      <c r="E54" s="43">
        <v>26.55367231638418</v>
      </c>
      <c r="F54" s="42">
        <v>1671</v>
      </c>
      <c r="G54" s="42">
        <v>264</v>
      </c>
      <c r="H54" s="43">
        <v>15.798922800718133</v>
      </c>
      <c r="I54" s="16"/>
      <c r="J54" s="16"/>
      <c r="L54" s="16"/>
      <c r="M54" s="16"/>
      <c r="O54" s="16"/>
      <c r="P54" s="16"/>
      <c r="R54" s="16"/>
      <c r="S54" s="16"/>
      <c r="U54" s="16"/>
      <c r="V54" s="16"/>
      <c r="X54" s="16"/>
      <c r="Y54" s="16"/>
      <c r="AA54" s="16"/>
      <c r="AB54" s="16"/>
      <c r="AD54" s="16"/>
      <c r="AE54" s="16"/>
    </row>
    <row r="55" spans="1:31" x14ac:dyDescent="0.35">
      <c r="A55" t="s">
        <v>138</v>
      </c>
      <c r="B55" t="s">
        <v>139</v>
      </c>
      <c r="C55" s="42">
        <v>1277</v>
      </c>
      <c r="D55" s="42">
        <v>471</v>
      </c>
      <c r="E55" s="43">
        <v>36.883320281910734</v>
      </c>
      <c r="F55" s="42">
        <v>1206</v>
      </c>
      <c r="G55" s="42">
        <v>345</v>
      </c>
      <c r="H55" s="43">
        <v>28.60696517412935</v>
      </c>
      <c r="I55" s="16"/>
      <c r="J55" s="16"/>
      <c r="L55" s="16"/>
      <c r="M55" s="16"/>
      <c r="O55" s="16"/>
      <c r="P55" s="16"/>
      <c r="R55" s="16"/>
      <c r="S55" s="16"/>
      <c r="U55" s="16"/>
      <c r="V55" s="16"/>
      <c r="X55" s="16"/>
      <c r="Y55" s="16"/>
      <c r="AA55" s="16"/>
      <c r="AB55" s="16"/>
      <c r="AD55" s="16"/>
      <c r="AE55" s="16"/>
    </row>
    <row r="56" spans="1:31" x14ac:dyDescent="0.35">
      <c r="A56" t="s">
        <v>140</v>
      </c>
      <c r="B56" t="s">
        <v>141</v>
      </c>
      <c r="C56" s="42">
        <v>1639</v>
      </c>
      <c r="D56" s="42">
        <v>449</v>
      </c>
      <c r="E56" s="43">
        <v>27.394752898108603</v>
      </c>
      <c r="F56" s="42">
        <v>1740</v>
      </c>
      <c r="G56" s="42">
        <v>347</v>
      </c>
      <c r="H56" s="43">
        <v>19.942528735632184</v>
      </c>
      <c r="I56" s="16"/>
      <c r="J56" s="16"/>
      <c r="L56" s="16"/>
      <c r="M56" s="16"/>
      <c r="O56" s="16"/>
      <c r="P56" s="16"/>
      <c r="R56" s="16"/>
      <c r="S56" s="16"/>
      <c r="U56" s="16"/>
      <c r="V56" s="16"/>
      <c r="X56" s="16"/>
      <c r="Y56" s="16"/>
      <c r="AA56" s="16"/>
      <c r="AB56" s="16"/>
      <c r="AD56" s="16"/>
      <c r="AE56" s="16"/>
    </row>
    <row r="57" spans="1:31" x14ac:dyDescent="0.35">
      <c r="A57" t="s">
        <v>142</v>
      </c>
      <c r="B57" t="s">
        <v>143</v>
      </c>
      <c r="C57" s="42">
        <v>1123</v>
      </c>
      <c r="D57" s="42">
        <v>240</v>
      </c>
      <c r="E57" s="43">
        <v>21.371326803205697</v>
      </c>
      <c r="F57" s="42">
        <v>1139</v>
      </c>
      <c r="G57" s="42">
        <v>102</v>
      </c>
      <c r="H57" s="43">
        <v>8.9552238805970141</v>
      </c>
      <c r="I57" s="16"/>
      <c r="J57" s="16"/>
      <c r="L57" s="16"/>
      <c r="M57" s="16"/>
      <c r="O57" s="16"/>
      <c r="P57" s="16"/>
      <c r="R57" s="16"/>
      <c r="S57" s="16"/>
      <c r="U57" s="16"/>
      <c r="V57" s="16"/>
      <c r="X57" s="16"/>
      <c r="Y57" s="16"/>
      <c r="AA57" s="16"/>
      <c r="AB57" s="16"/>
      <c r="AD57" s="16"/>
      <c r="AE57" s="16"/>
    </row>
    <row r="58" spans="1:31" x14ac:dyDescent="0.35">
      <c r="A58" t="s">
        <v>144</v>
      </c>
      <c r="B58" t="s">
        <v>145</v>
      </c>
      <c r="C58" s="42">
        <v>988</v>
      </c>
      <c r="D58" s="42">
        <v>273</v>
      </c>
      <c r="E58" s="43">
        <v>27.631578947368425</v>
      </c>
      <c r="F58" s="42">
        <v>1080</v>
      </c>
      <c r="G58" s="42">
        <v>228</v>
      </c>
      <c r="H58" s="43">
        <v>21.111111111111111</v>
      </c>
      <c r="I58" s="16"/>
      <c r="J58" s="16"/>
      <c r="L58" s="16"/>
      <c r="M58" s="16"/>
      <c r="O58" s="16"/>
      <c r="P58" s="16"/>
      <c r="R58" s="16"/>
      <c r="S58" s="16"/>
      <c r="U58" s="16"/>
      <c r="V58" s="16"/>
      <c r="X58" s="16"/>
      <c r="Y58" s="16"/>
      <c r="AA58" s="16"/>
      <c r="AB58" s="16"/>
      <c r="AD58" s="16"/>
      <c r="AE58" s="16"/>
    </row>
    <row r="59" spans="1:31" x14ac:dyDescent="0.35">
      <c r="A59" t="s">
        <v>146</v>
      </c>
      <c r="B59" t="s">
        <v>147</v>
      </c>
      <c r="C59" s="42">
        <v>391</v>
      </c>
      <c r="D59" s="42">
        <v>70</v>
      </c>
      <c r="E59" s="43">
        <v>17.902813299232736</v>
      </c>
      <c r="F59" s="42">
        <v>389</v>
      </c>
      <c r="G59" s="42">
        <v>30</v>
      </c>
      <c r="H59" s="43">
        <v>7.7120822622107967</v>
      </c>
      <c r="I59" s="16"/>
      <c r="J59" s="16"/>
      <c r="L59" s="16"/>
      <c r="M59" s="16"/>
      <c r="O59" s="16"/>
      <c r="P59" s="16"/>
      <c r="R59" s="16"/>
      <c r="S59" s="16"/>
      <c r="U59" s="16"/>
      <c r="V59" s="16"/>
      <c r="X59" s="16"/>
      <c r="Y59" s="16"/>
      <c r="AA59" s="16"/>
      <c r="AB59" s="16"/>
      <c r="AD59" s="16"/>
      <c r="AE59" s="16"/>
    </row>
    <row r="60" spans="1:31" x14ac:dyDescent="0.35">
      <c r="A60" t="s">
        <v>148</v>
      </c>
      <c r="B60" t="s">
        <v>149</v>
      </c>
      <c r="C60" s="42">
        <v>868</v>
      </c>
      <c r="D60" s="42">
        <v>148</v>
      </c>
      <c r="E60" s="43">
        <v>17.050691244239633</v>
      </c>
      <c r="F60" s="42">
        <v>958</v>
      </c>
      <c r="G60" s="42">
        <v>74</v>
      </c>
      <c r="H60" s="43">
        <v>7.7244258872651352</v>
      </c>
      <c r="I60" s="16"/>
      <c r="J60" s="16"/>
      <c r="L60" s="16"/>
      <c r="M60" s="16"/>
      <c r="O60" s="16"/>
      <c r="P60" s="16"/>
      <c r="R60" s="16"/>
      <c r="S60" s="16"/>
      <c r="U60" s="16"/>
      <c r="V60" s="16"/>
      <c r="X60" s="16"/>
      <c r="Y60" s="16"/>
      <c r="AA60" s="16"/>
      <c r="AB60" s="16"/>
      <c r="AD60" s="16"/>
      <c r="AE60" s="16"/>
    </row>
    <row r="61" spans="1:31" x14ac:dyDescent="0.35">
      <c r="A61" t="s">
        <v>150</v>
      </c>
      <c r="B61" t="s">
        <v>151</v>
      </c>
      <c r="C61" s="42">
        <v>772</v>
      </c>
      <c r="D61" s="42">
        <v>206</v>
      </c>
      <c r="E61" s="43">
        <v>26.683937823834196</v>
      </c>
      <c r="F61" s="42">
        <v>816</v>
      </c>
      <c r="G61" s="42">
        <v>147</v>
      </c>
      <c r="H61" s="43">
        <v>18.014705882352942</v>
      </c>
      <c r="I61" s="16"/>
      <c r="J61" s="16"/>
      <c r="L61" s="16"/>
      <c r="M61" s="16"/>
      <c r="O61" s="16"/>
      <c r="P61" s="16"/>
      <c r="R61" s="16"/>
      <c r="S61" s="16"/>
      <c r="U61" s="16"/>
      <c r="V61" s="16"/>
      <c r="X61" s="16"/>
      <c r="Y61" s="16"/>
      <c r="AA61" s="16"/>
      <c r="AB61" s="16"/>
      <c r="AD61" s="16"/>
      <c r="AE61" s="16"/>
    </row>
    <row r="62" spans="1:31" x14ac:dyDescent="0.35">
      <c r="A62" t="s">
        <v>152</v>
      </c>
      <c r="B62" t="s">
        <v>153</v>
      </c>
      <c r="C62" s="42">
        <v>737</v>
      </c>
      <c r="D62" s="42">
        <v>172</v>
      </c>
      <c r="E62" s="43">
        <v>23.337856173677068</v>
      </c>
      <c r="F62" s="42">
        <v>743</v>
      </c>
      <c r="G62" s="42">
        <v>93</v>
      </c>
      <c r="H62" s="43">
        <v>12.516823687752353</v>
      </c>
      <c r="I62" s="16"/>
      <c r="J62" s="16"/>
      <c r="L62" s="16"/>
      <c r="M62" s="16"/>
      <c r="O62" s="16"/>
      <c r="P62" s="16"/>
      <c r="R62" s="16"/>
      <c r="S62" s="16"/>
      <c r="U62" s="16"/>
      <c r="V62" s="16"/>
      <c r="X62" s="16"/>
      <c r="Y62" s="16"/>
      <c r="AA62" s="16"/>
      <c r="AB62" s="16"/>
      <c r="AD62" s="16"/>
      <c r="AE62" s="16"/>
    </row>
    <row r="63" spans="1:31" x14ac:dyDescent="0.35">
      <c r="A63" t="s">
        <v>154</v>
      </c>
      <c r="B63" t="s">
        <v>155</v>
      </c>
      <c r="C63" s="42">
        <v>2002</v>
      </c>
      <c r="D63" s="42">
        <v>596</v>
      </c>
      <c r="E63" s="43">
        <v>29.770229770229772</v>
      </c>
      <c r="F63" s="42">
        <v>2002</v>
      </c>
      <c r="G63" s="42">
        <v>432</v>
      </c>
      <c r="H63" s="43">
        <v>21.578421578421576</v>
      </c>
      <c r="I63" s="16"/>
      <c r="J63" s="16"/>
      <c r="L63" s="16"/>
      <c r="M63" s="16"/>
      <c r="O63" s="16"/>
      <c r="P63" s="16"/>
      <c r="R63" s="16"/>
      <c r="S63" s="16"/>
      <c r="U63" s="16"/>
      <c r="V63" s="16"/>
      <c r="X63" s="16"/>
      <c r="Y63" s="16"/>
      <c r="AA63" s="16"/>
      <c r="AB63" s="16"/>
      <c r="AD63" s="16"/>
      <c r="AE63" s="16"/>
    </row>
    <row r="64" spans="1:31" x14ac:dyDescent="0.35">
      <c r="A64" t="s">
        <v>156</v>
      </c>
      <c r="B64" t="s">
        <v>157</v>
      </c>
      <c r="C64" s="42">
        <v>498</v>
      </c>
      <c r="D64" s="42">
        <v>160</v>
      </c>
      <c r="E64" s="43">
        <v>32.128514056224901</v>
      </c>
      <c r="F64" s="42">
        <v>548</v>
      </c>
      <c r="G64" s="42">
        <v>143</v>
      </c>
      <c r="H64" s="43">
        <v>26.094890510948904</v>
      </c>
      <c r="I64" s="16"/>
      <c r="J64" s="16"/>
      <c r="L64" s="16"/>
      <c r="M64" s="16"/>
      <c r="O64" s="16"/>
      <c r="P64" s="16"/>
      <c r="R64" s="16"/>
      <c r="S64" s="16"/>
      <c r="U64" s="16"/>
      <c r="V64" s="16"/>
      <c r="X64" s="16"/>
      <c r="Y64" s="16"/>
      <c r="AA64" s="16"/>
      <c r="AB64" s="16"/>
      <c r="AD64" s="16"/>
      <c r="AE64" s="16"/>
    </row>
    <row r="65" spans="1:31" x14ac:dyDescent="0.35">
      <c r="A65" t="s">
        <v>158</v>
      </c>
      <c r="B65" t="s">
        <v>159</v>
      </c>
      <c r="C65" s="42">
        <v>2524</v>
      </c>
      <c r="D65" s="42">
        <v>740</v>
      </c>
      <c r="E65" s="43">
        <v>29.318541996830426</v>
      </c>
      <c r="F65" s="42">
        <v>2625</v>
      </c>
      <c r="G65" s="42">
        <v>626</v>
      </c>
      <c r="H65" s="43">
        <v>23.847619047619048</v>
      </c>
      <c r="I65" s="16"/>
      <c r="J65" s="16"/>
      <c r="L65" s="16"/>
      <c r="M65" s="16"/>
      <c r="O65" s="16"/>
      <c r="P65" s="16"/>
      <c r="R65" s="16"/>
      <c r="S65" s="16"/>
      <c r="U65" s="16"/>
      <c r="V65" s="16"/>
      <c r="X65" s="16"/>
      <c r="Y65" s="16"/>
      <c r="AA65" s="16"/>
      <c r="AB65" s="16"/>
      <c r="AD65" s="16"/>
      <c r="AE65" s="16"/>
    </row>
    <row r="66" spans="1:31" x14ac:dyDescent="0.35">
      <c r="A66" t="s">
        <v>160</v>
      </c>
      <c r="B66" t="s">
        <v>161</v>
      </c>
      <c r="C66" s="42">
        <v>2089</v>
      </c>
      <c r="D66" s="42">
        <v>600</v>
      </c>
      <c r="E66" s="43">
        <v>28.72187649593107</v>
      </c>
      <c r="F66" s="42">
        <v>2133</v>
      </c>
      <c r="G66" s="42">
        <v>443</v>
      </c>
      <c r="H66" s="43">
        <v>20.768870135958746</v>
      </c>
      <c r="I66" s="16"/>
      <c r="J66" s="16"/>
      <c r="L66" s="16"/>
      <c r="M66" s="16"/>
      <c r="O66" s="16"/>
      <c r="P66" s="16"/>
      <c r="R66" s="16"/>
      <c r="S66" s="16"/>
      <c r="U66" s="16"/>
      <c r="V66" s="16"/>
      <c r="X66" s="16"/>
      <c r="Y66" s="16"/>
      <c r="AA66" s="16"/>
      <c r="AB66" s="16"/>
      <c r="AD66" s="16"/>
      <c r="AE66" s="16"/>
    </row>
    <row r="67" spans="1:31" x14ac:dyDescent="0.35">
      <c r="A67" t="s">
        <v>162</v>
      </c>
      <c r="B67" t="s">
        <v>163</v>
      </c>
      <c r="C67" s="42">
        <v>1952</v>
      </c>
      <c r="D67" s="42">
        <v>471</v>
      </c>
      <c r="E67" s="43">
        <v>24.129098360655739</v>
      </c>
      <c r="F67" s="42">
        <v>2054</v>
      </c>
      <c r="G67" s="42">
        <v>323</v>
      </c>
      <c r="H67" s="43">
        <v>15.725413826679649</v>
      </c>
      <c r="I67" s="16"/>
      <c r="J67" s="16"/>
      <c r="L67" s="16"/>
      <c r="M67" s="16"/>
      <c r="O67" s="16"/>
      <c r="P67" s="16"/>
      <c r="R67" s="16"/>
      <c r="S67" s="16"/>
      <c r="U67" s="16"/>
      <c r="V67" s="16"/>
      <c r="X67" s="16"/>
      <c r="Y67" s="16"/>
      <c r="AA67" s="16"/>
      <c r="AB67" s="16"/>
      <c r="AD67" s="16"/>
      <c r="AE67" s="16"/>
    </row>
    <row r="68" spans="1:31" x14ac:dyDescent="0.35">
      <c r="A68" t="s">
        <v>164</v>
      </c>
      <c r="B68" t="s">
        <v>165</v>
      </c>
      <c r="C68" s="42">
        <v>1910</v>
      </c>
      <c r="D68" s="42">
        <v>506</v>
      </c>
      <c r="E68" s="43">
        <v>26.492146596858639</v>
      </c>
      <c r="F68" s="42">
        <v>1959</v>
      </c>
      <c r="G68" s="42">
        <v>351</v>
      </c>
      <c r="H68" s="43">
        <v>17.917304747320063</v>
      </c>
      <c r="I68" s="16"/>
      <c r="J68" s="16"/>
      <c r="L68" s="16"/>
      <c r="M68" s="16"/>
      <c r="O68" s="16"/>
      <c r="P68" s="16"/>
      <c r="R68" s="16"/>
      <c r="S68" s="16"/>
      <c r="U68" s="16"/>
      <c r="V68" s="16"/>
      <c r="X68" s="16"/>
      <c r="Y68" s="16"/>
      <c r="AA68" s="16"/>
      <c r="AB68" s="16"/>
      <c r="AD68" s="16"/>
      <c r="AE68" s="16"/>
    </row>
    <row r="69" spans="1:31" x14ac:dyDescent="0.35">
      <c r="A69" t="s">
        <v>166</v>
      </c>
      <c r="B69" t="s">
        <v>167</v>
      </c>
      <c r="C69" s="42">
        <v>1083</v>
      </c>
      <c r="D69" s="42">
        <v>284</v>
      </c>
      <c r="E69" s="43">
        <v>26.223453370267773</v>
      </c>
      <c r="F69" s="42">
        <v>1126</v>
      </c>
      <c r="G69" s="42">
        <v>176</v>
      </c>
      <c r="H69" s="43">
        <v>15.630550621669629</v>
      </c>
      <c r="I69" s="16"/>
      <c r="J69" s="16"/>
      <c r="L69" s="16"/>
      <c r="M69" s="16"/>
      <c r="O69" s="16"/>
      <c r="P69" s="16"/>
      <c r="R69" s="16"/>
      <c r="S69" s="16"/>
      <c r="U69" s="16"/>
      <c r="V69" s="16"/>
      <c r="X69" s="16"/>
      <c r="Y69" s="16"/>
      <c r="AA69" s="16"/>
      <c r="AB69" s="16"/>
      <c r="AD69" s="16"/>
      <c r="AE69" s="16"/>
    </row>
    <row r="70" spans="1:31" x14ac:dyDescent="0.35">
      <c r="A70" t="s">
        <v>168</v>
      </c>
      <c r="B70" t="s">
        <v>169</v>
      </c>
      <c r="C70" s="42">
        <v>1289</v>
      </c>
      <c r="D70" s="42">
        <v>279</v>
      </c>
      <c r="E70" s="43">
        <v>21.644685802948022</v>
      </c>
      <c r="F70" s="42">
        <v>1395</v>
      </c>
      <c r="G70" s="42">
        <v>212</v>
      </c>
      <c r="H70" s="43">
        <v>15.197132616487455</v>
      </c>
      <c r="I70" s="16"/>
      <c r="J70" s="16"/>
      <c r="L70" s="16"/>
      <c r="M70" s="16"/>
      <c r="O70" s="16"/>
      <c r="P70" s="16"/>
      <c r="R70" s="16"/>
      <c r="S70" s="16"/>
      <c r="U70" s="16"/>
      <c r="V70" s="16"/>
      <c r="X70" s="16"/>
      <c r="Y70" s="16"/>
      <c r="AA70" s="16"/>
      <c r="AB70" s="16"/>
      <c r="AD70" s="16"/>
      <c r="AE70" s="16"/>
    </row>
    <row r="71" spans="1:31" x14ac:dyDescent="0.35">
      <c r="A71" t="s">
        <v>170</v>
      </c>
      <c r="B71" t="s">
        <v>171</v>
      </c>
      <c r="C71" s="42">
        <v>1120</v>
      </c>
      <c r="D71" s="42">
        <v>145</v>
      </c>
      <c r="E71" s="43">
        <v>12.946428571428573</v>
      </c>
      <c r="F71" s="42">
        <v>1455</v>
      </c>
      <c r="G71" s="42">
        <v>105</v>
      </c>
      <c r="H71" s="43">
        <v>7.216494845360824</v>
      </c>
      <c r="I71" s="16"/>
      <c r="J71" s="16"/>
      <c r="L71" s="16"/>
      <c r="M71" s="16"/>
      <c r="O71" s="16"/>
      <c r="P71" s="16"/>
      <c r="R71" s="16"/>
      <c r="S71" s="16"/>
      <c r="U71" s="16"/>
      <c r="V71" s="16"/>
      <c r="X71" s="16"/>
      <c r="Y71" s="16"/>
      <c r="AA71" s="16"/>
      <c r="AB71" s="16"/>
      <c r="AD71" s="16"/>
      <c r="AE71" s="16"/>
    </row>
    <row r="72" spans="1:31" x14ac:dyDescent="0.35">
      <c r="A72" t="s">
        <v>172</v>
      </c>
      <c r="B72" t="s">
        <v>173</v>
      </c>
      <c r="C72" s="42">
        <v>1457</v>
      </c>
      <c r="D72" s="42">
        <v>395</v>
      </c>
      <c r="E72" s="43">
        <v>27.110501029512697</v>
      </c>
      <c r="F72" s="42">
        <v>1635</v>
      </c>
      <c r="G72" s="42">
        <v>296</v>
      </c>
      <c r="H72" s="43">
        <v>18.103975535168196</v>
      </c>
      <c r="I72" s="16"/>
      <c r="J72" s="16"/>
      <c r="L72" s="16"/>
      <c r="M72" s="16"/>
      <c r="O72" s="16"/>
      <c r="P72" s="16"/>
      <c r="R72" s="16"/>
      <c r="S72" s="16"/>
      <c r="U72" s="16"/>
      <c r="V72" s="16"/>
      <c r="X72" s="16"/>
      <c r="Y72" s="16"/>
      <c r="AA72" s="16"/>
      <c r="AB72" s="16"/>
      <c r="AD72" s="16"/>
      <c r="AE72" s="16"/>
    </row>
    <row r="73" spans="1:31" x14ac:dyDescent="0.35">
      <c r="A73" t="s">
        <v>174</v>
      </c>
      <c r="B73" t="s">
        <v>175</v>
      </c>
      <c r="C73" s="42">
        <v>1275</v>
      </c>
      <c r="D73" s="42">
        <v>306</v>
      </c>
      <c r="E73" s="43">
        <v>24</v>
      </c>
      <c r="F73" s="42">
        <v>1418</v>
      </c>
      <c r="G73" s="42">
        <v>265</v>
      </c>
      <c r="H73" s="43">
        <v>18.68829337094499</v>
      </c>
      <c r="I73" s="16"/>
      <c r="J73" s="16"/>
      <c r="L73" s="16"/>
      <c r="M73" s="16"/>
      <c r="O73" s="16"/>
      <c r="P73" s="16"/>
      <c r="R73" s="16"/>
      <c r="S73" s="16"/>
      <c r="U73" s="16"/>
      <c r="V73" s="16"/>
      <c r="X73" s="16"/>
      <c r="Y73" s="16"/>
      <c r="AA73" s="16"/>
      <c r="AB73" s="16"/>
      <c r="AD73" s="16"/>
      <c r="AE73" s="16"/>
    </row>
    <row r="74" spans="1:31" x14ac:dyDescent="0.35">
      <c r="A74" t="s">
        <v>176</v>
      </c>
      <c r="B74" t="s">
        <v>177</v>
      </c>
      <c r="C74" s="42">
        <v>2359</v>
      </c>
      <c r="D74" s="42">
        <v>668</v>
      </c>
      <c r="E74" s="43">
        <v>28.317083509961847</v>
      </c>
      <c r="F74" s="42">
        <v>2551</v>
      </c>
      <c r="G74" s="42">
        <v>490</v>
      </c>
      <c r="H74" s="43">
        <v>19.208153665229322</v>
      </c>
      <c r="I74" s="16"/>
      <c r="J74" s="16"/>
      <c r="L74" s="16"/>
      <c r="M74" s="16"/>
      <c r="O74" s="16"/>
      <c r="P74" s="16"/>
      <c r="R74" s="16"/>
      <c r="S74" s="16"/>
      <c r="U74" s="16"/>
      <c r="V74" s="16"/>
      <c r="X74" s="16"/>
      <c r="Y74" s="16"/>
      <c r="AA74" s="16"/>
      <c r="AB74" s="16"/>
      <c r="AD74" s="16"/>
      <c r="AE74" s="16"/>
    </row>
    <row r="75" spans="1:31" x14ac:dyDescent="0.35">
      <c r="A75" t="s">
        <v>178</v>
      </c>
      <c r="B75" t="s">
        <v>179</v>
      </c>
      <c r="C75" s="42">
        <v>3238</v>
      </c>
      <c r="D75" s="42">
        <v>562</v>
      </c>
      <c r="E75" s="43">
        <v>17.356392835083383</v>
      </c>
      <c r="F75" s="42">
        <v>3892</v>
      </c>
      <c r="G75" s="42">
        <v>451</v>
      </c>
      <c r="H75" s="43">
        <v>11.58787255909558</v>
      </c>
      <c r="I75" s="16"/>
      <c r="J75" s="16"/>
      <c r="L75" s="16"/>
      <c r="M75" s="16"/>
      <c r="O75" s="16"/>
      <c r="P75" s="16"/>
      <c r="R75" s="16"/>
      <c r="S75" s="16"/>
      <c r="U75" s="16"/>
      <c r="V75" s="16"/>
      <c r="X75" s="16"/>
      <c r="Y75" s="16"/>
      <c r="AA75" s="16"/>
      <c r="AB75" s="16"/>
      <c r="AD75" s="16"/>
      <c r="AE75" s="16"/>
    </row>
    <row r="76" spans="1:31" x14ac:dyDescent="0.35">
      <c r="A76" t="s">
        <v>180</v>
      </c>
      <c r="B76" t="s">
        <v>181</v>
      </c>
      <c r="C76" s="42">
        <v>1931</v>
      </c>
      <c r="D76" s="42">
        <v>436</v>
      </c>
      <c r="E76" s="43">
        <v>22.578974624546866</v>
      </c>
      <c r="F76" s="42">
        <v>2035</v>
      </c>
      <c r="G76" s="42">
        <v>308</v>
      </c>
      <c r="H76" s="43">
        <v>15.135135135135137</v>
      </c>
      <c r="I76" s="16"/>
      <c r="J76" s="16"/>
      <c r="L76" s="16"/>
      <c r="M76" s="16"/>
      <c r="O76" s="16"/>
      <c r="P76" s="16"/>
      <c r="R76" s="16"/>
      <c r="S76" s="16"/>
      <c r="U76" s="16"/>
      <c r="V76" s="16"/>
      <c r="X76" s="16"/>
      <c r="Y76" s="16"/>
      <c r="AA76" s="16"/>
      <c r="AB76" s="16"/>
      <c r="AD76" s="16"/>
      <c r="AE76" s="16"/>
    </row>
    <row r="77" spans="1:31" x14ac:dyDescent="0.35">
      <c r="A77" t="s">
        <v>182</v>
      </c>
      <c r="B77" t="s">
        <v>183</v>
      </c>
      <c r="C77" s="42">
        <v>3256</v>
      </c>
      <c r="D77" s="42">
        <v>975</v>
      </c>
      <c r="E77" s="43">
        <v>29.944717444717444</v>
      </c>
      <c r="F77" s="42">
        <v>3358</v>
      </c>
      <c r="G77" s="42">
        <v>802</v>
      </c>
      <c r="H77" s="43">
        <v>23.883263847528291</v>
      </c>
      <c r="I77" s="16"/>
      <c r="J77" s="16"/>
      <c r="L77" s="16"/>
      <c r="M77" s="16"/>
      <c r="O77" s="16"/>
      <c r="P77" s="16"/>
      <c r="R77" s="16"/>
      <c r="S77" s="16"/>
      <c r="U77" s="16"/>
      <c r="V77" s="16"/>
      <c r="X77" s="16"/>
      <c r="Y77" s="16"/>
      <c r="AA77" s="16"/>
      <c r="AB77" s="16"/>
      <c r="AD77" s="16"/>
      <c r="AE77" s="16"/>
    </row>
    <row r="78" spans="1:31" x14ac:dyDescent="0.35">
      <c r="A78" t="s">
        <v>184</v>
      </c>
      <c r="B78" t="s">
        <v>185</v>
      </c>
      <c r="C78" s="42">
        <v>4014</v>
      </c>
      <c r="D78" s="42">
        <v>1115</v>
      </c>
      <c r="E78" s="43">
        <v>27.777777777777779</v>
      </c>
      <c r="F78" s="42">
        <v>4132</v>
      </c>
      <c r="G78" s="42">
        <v>764</v>
      </c>
      <c r="H78" s="43">
        <v>18.489835430784122</v>
      </c>
      <c r="I78" s="16"/>
      <c r="J78" s="16"/>
      <c r="L78" s="16"/>
      <c r="M78" s="16"/>
      <c r="O78" s="16"/>
      <c r="P78" s="16"/>
      <c r="R78" s="16"/>
      <c r="S78" s="16"/>
      <c r="U78" s="16"/>
      <c r="V78" s="16"/>
      <c r="X78" s="16"/>
      <c r="Y78" s="16"/>
      <c r="AA78" s="16"/>
      <c r="AB78" s="16"/>
      <c r="AD78" s="16"/>
      <c r="AE78" s="16"/>
    </row>
    <row r="79" spans="1:31" x14ac:dyDescent="0.35">
      <c r="A79" t="s">
        <v>186</v>
      </c>
      <c r="B79" t="s">
        <v>187</v>
      </c>
      <c r="C79" s="42">
        <v>2123</v>
      </c>
      <c r="D79" s="42">
        <v>552</v>
      </c>
      <c r="E79" s="43">
        <v>26.000942063118227</v>
      </c>
      <c r="F79" s="42">
        <v>2173</v>
      </c>
      <c r="G79" s="42">
        <v>380</v>
      </c>
      <c r="H79" s="43">
        <v>17.487344684767603</v>
      </c>
      <c r="I79" s="16"/>
      <c r="J79" s="16"/>
      <c r="L79" s="16"/>
      <c r="M79" s="16"/>
      <c r="O79" s="16"/>
      <c r="P79" s="16"/>
      <c r="R79" s="16"/>
      <c r="S79" s="16"/>
      <c r="U79" s="16"/>
      <c r="V79" s="16"/>
      <c r="X79" s="16"/>
      <c r="Y79" s="16"/>
      <c r="AA79" s="16"/>
      <c r="AB79" s="16"/>
      <c r="AD79" s="16"/>
      <c r="AE79" s="16"/>
    </row>
    <row r="80" spans="1:31" x14ac:dyDescent="0.35">
      <c r="A80" t="s">
        <v>188</v>
      </c>
      <c r="B80" t="s">
        <v>189</v>
      </c>
      <c r="C80" s="42">
        <v>2436</v>
      </c>
      <c r="D80" s="42">
        <v>611</v>
      </c>
      <c r="E80" s="43">
        <v>25.082101806239738</v>
      </c>
      <c r="F80" s="42">
        <v>2563</v>
      </c>
      <c r="G80" s="42">
        <v>515</v>
      </c>
      <c r="H80" s="43">
        <v>20.093640265314086</v>
      </c>
      <c r="I80" s="16"/>
      <c r="J80" s="16"/>
      <c r="L80" s="16"/>
      <c r="M80" s="16"/>
      <c r="O80" s="16"/>
      <c r="P80" s="16"/>
      <c r="R80" s="16"/>
      <c r="S80" s="16"/>
      <c r="U80" s="16"/>
      <c r="V80" s="16"/>
      <c r="X80" s="16"/>
      <c r="Y80" s="16"/>
      <c r="AA80" s="16"/>
      <c r="AB80" s="16"/>
      <c r="AD80" s="16"/>
      <c r="AE80" s="16"/>
    </row>
    <row r="81" spans="1:31" x14ac:dyDescent="0.35">
      <c r="A81" t="s">
        <v>190</v>
      </c>
      <c r="B81" t="s">
        <v>191</v>
      </c>
      <c r="C81" s="42">
        <v>3183</v>
      </c>
      <c r="D81" s="42">
        <v>935</v>
      </c>
      <c r="E81" s="43">
        <v>29.374803644360664</v>
      </c>
      <c r="F81" s="42">
        <v>3379</v>
      </c>
      <c r="G81" s="42">
        <v>673</v>
      </c>
      <c r="H81" s="43">
        <v>19.91713524711453</v>
      </c>
      <c r="I81" s="16"/>
      <c r="J81" s="16"/>
      <c r="L81" s="16"/>
      <c r="M81" s="16"/>
      <c r="O81" s="16"/>
      <c r="P81" s="16"/>
      <c r="R81" s="16"/>
      <c r="S81" s="16"/>
      <c r="U81" s="16"/>
      <c r="V81" s="16"/>
      <c r="X81" s="16"/>
      <c r="Y81" s="16"/>
      <c r="AA81" s="16"/>
      <c r="AB81" s="16"/>
      <c r="AD81" s="16"/>
      <c r="AE81" s="16"/>
    </row>
    <row r="82" spans="1:31" x14ac:dyDescent="0.35">
      <c r="A82" t="s">
        <v>192</v>
      </c>
      <c r="B82" t="s">
        <v>193</v>
      </c>
      <c r="C82" s="42">
        <v>2393</v>
      </c>
      <c r="D82" s="42">
        <v>732</v>
      </c>
      <c r="E82" s="43">
        <v>30.589218554116172</v>
      </c>
      <c r="F82" s="42">
        <v>2650</v>
      </c>
      <c r="G82" s="42">
        <v>608</v>
      </c>
      <c r="H82" s="43">
        <v>22.943396226415093</v>
      </c>
      <c r="I82" s="16"/>
      <c r="J82" s="16"/>
      <c r="L82" s="16"/>
      <c r="M82" s="16"/>
      <c r="O82" s="16"/>
      <c r="P82" s="16"/>
      <c r="R82" s="16"/>
      <c r="S82" s="16"/>
      <c r="U82" s="16"/>
      <c r="V82" s="16"/>
      <c r="X82" s="16"/>
      <c r="Y82" s="16"/>
      <c r="AA82" s="16"/>
      <c r="AB82" s="16"/>
      <c r="AD82" s="16"/>
      <c r="AE82" s="16"/>
    </row>
    <row r="83" spans="1:31" x14ac:dyDescent="0.35">
      <c r="A83" t="s">
        <v>194</v>
      </c>
      <c r="B83" t="s">
        <v>195</v>
      </c>
      <c r="C83" s="42">
        <v>1515</v>
      </c>
      <c r="D83" s="42">
        <v>319</v>
      </c>
      <c r="E83" s="43">
        <v>21.056105610561058</v>
      </c>
      <c r="F83" s="42">
        <v>1822</v>
      </c>
      <c r="G83" s="42">
        <v>270</v>
      </c>
      <c r="H83" s="43">
        <v>14.818880351262347</v>
      </c>
      <c r="I83" s="16"/>
      <c r="J83" s="16"/>
      <c r="L83" s="16"/>
      <c r="M83" s="16"/>
      <c r="O83" s="16"/>
      <c r="P83" s="16"/>
      <c r="R83" s="16"/>
      <c r="S83" s="16"/>
      <c r="U83" s="16"/>
      <c r="V83" s="16"/>
      <c r="X83" s="16"/>
      <c r="Y83" s="16"/>
      <c r="AA83" s="16"/>
      <c r="AB83" s="16"/>
      <c r="AD83" s="16"/>
      <c r="AE83" s="16"/>
    </row>
    <row r="84" spans="1:31" x14ac:dyDescent="0.35">
      <c r="A84" t="s">
        <v>196</v>
      </c>
      <c r="B84" t="s">
        <v>197</v>
      </c>
      <c r="C84" s="42">
        <v>3666</v>
      </c>
      <c r="D84" s="42">
        <v>738</v>
      </c>
      <c r="E84" s="43">
        <v>20.130932896890343</v>
      </c>
      <c r="F84" s="42">
        <v>3936</v>
      </c>
      <c r="G84" s="42">
        <v>595</v>
      </c>
      <c r="H84" s="43">
        <v>15.116869918699186</v>
      </c>
      <c r="I84" s="16"/>
      <c r="J84" s="16"/>
      <c r="L84" s="16"/>
      <c r="M84" s="16"/>
      <c r="O84" s="16"/>
      <c r="P84" s="16"/>
      <c r="R84" s="16"/>
      <c r="S84" s="16"/>
      <c r="U84" s="16"/>
      <c r="V84" s="16"/>
      <c r="X84" s="16"/>
      <c r="Y84" s="16"/>
      <c r="AA84" s="16"/>
      <c r="AB84" s="16"/>
      <c r="AD84" s="16"/>
      <c r="AE84" s="16"/>
    </row>
    <row r="85" spans="1:31" x14ac:dyDescent="0.35">
      <c r="A85" t="s">
        <v>198</v>
      </c>
      <c r="B85" t="s">
        <v>199</v>
      </c>
      <c r="C85" s="42">
        <v>1518</v>
      </c>
      <c r="D85" s="42">
        <v>471</v>
      </c>
      <c r="E85" s="43">
        <v>31.027667984189723</v>
      </c>
      <c r="F85" s="42">
        <v>1598</v>
      </c>
      <c r="G85" s="42">
        <v>402</v>
      </c>
      <c r="H85" s="43">
        <v>25.156445556946181</v>
      </c>
      <c r="I85" s="16"/>
      <c r="J85" s="16"/>
      <c r="L85" s="16"/>
      <c r="M85" s="16"/>
      <c r="O85" s="16"/>
      <c r="P85" s="16"/>
      <c r="R85" s="16"/>
      <c r="S85" s="16"/>
      <c r="U85" s="16"/>
      <c r="V85" s="16"/>
      <c r="X85" s="16"/>
      <c r="Y85" s="16"/>
      <c r="AA85" s="16"/>
      <c r="AB85" s="16"/>
      <c r="AD85" s="16"/>
      <c r="AE85" s="16"/>
    </row>
    <row r="86" spans="1:31" x14ac:dyDescent="0.35">
      <c r="A86" t="s">
        <v>200</v>
      </c>
      <c r="B86" t="s">
        <v>201</v>
      </c>
      <c r="C86" s="42">
        <v>2829</v>
      </c>
      <c r="D86" s="42">
        <v>631</v>
      </c>
      <c r="E86" s="43">
        <v>22.304701307882642</v>
      </c>
      <c r="F86" s="42">
        <v>3102</v>
      </c>
      <c r="G86" s="42">
        <v>426</v>
      </c>
      <c r="H86" s="43">
        <v>13.733075435203096</v>
      </c>
      <c r="I86" s="16"/>
      <c r="J86" s="16"/>
      <c r="L86" s="16"/>
      <c r="M86" s="16"/>
      <c r="O86" s="16"/>
      <c r="P86" s="16"/>
      <c r="R86" s="16"/>
      <c r="S86" s="16"/>
      <c r="U86" s="16"/>
      <c r="V86" s="16"/>
      <c r="X86" s="16"/>
      <c r="Y86" s="16"/>
      <c r="AA86" s="16"/>
      <c r="AB86" s="16"/>
      <c r="AD86" s="16"/>
      <c r="AE86" s="16"/>
    </row>
    <row r="87" spans="1:31" x14ac:dyDescent="0.35">
      <c r="A87" t="s">
        <v>202</v>
      </c>
      <c r="B87" t="s">
        <v>203</v>
      </c>
      <c r="C87" s="42">
        <v>2577</v>
      </c>
      <c r="D87" s="42">
        <v>657</v>
      </c>
      <c r="E87" s="43">
        <v>25.494761350407451</v>
      </c>
      <c r="F87" s="42">
        <v>2916</v>
      </c>
      <c r="G87" s="42">
        <v>504</v>
      </c>
      <c r="H87" s="43">
        <v>17.283950617283949</v>
      </c>
      <c r="I87" s="16"/>
      <c r="J87" s="16"/>
      <c r="L87" s="16"/>
      <c r="M87" s="16"/>
      <c r="O87" s="16"/>
      <c r="P87" s="16"/>
      <c r="R87" s="16"/>
      <c r="S87" s="16"/>
      <c r="U87" s="16"/>
      <c r="V87" s="16"/>
      <c r="X87" s="16"/>
      <c r="Y87" s="16"/>
      <c r="AA87" s="16"/>
      <c r="AB87" s="16"/>
      <c r="AD87" s="16"/>
      <c r="AE87" s="16"/>
    </row>
    <row r="88" spans="1:31" x14ac:dyDescent="0.35">
      <c r="A88" t="s">
        <v>204</v>
      </c>
      <c r="B88" t="s">
        <v>205</v>
      </c>
      <c r="C88" s="42">
        <v>2537</v>
      </c>
      <c r="D88" s="42">
        <v>651</v>
      </c>
      <c r="E88" s="43">
        <v>25.660228616476154</v>
      </c>
      <c r="F88" s="42">
        <v>2685</v>
      </c>
      <c r="G88" s="42">
        <v>514</v>
      </c>
      <c r="H88" s="43">
        <v>19.143389199255122</v>
      </c>
      <c r="I88" s="16"/>
      <c r="J88" s="16"/>
      <c r="L88" s="16"/>
      <c r="M88" s="16"/>
      <c r="O88" s="16"/>
      <c r="P88" s="16"/>
      <c r="R88" s="16"/>
      <c r="S88" s="16"/>
      <c r="U88" s="16"/>
      <c r="V88" s="16"/>
      <c r="X88" s="16"/>
      <c r="Y88" s="16"/>
      <c r="AA88" s="16"/>
      <c r="AB88" s="16"/>
      <c r="AD88" s="16"/>
      <c r="AE88" s="16"/>
    </row>
    <row r="89" spans="1:31" x14ac:dyDescent="0.35">
      <c r="A89" t="s">
        <v>206</v>
      </c>
      <c r="B89" t="s">
        <v>207</v>
      </c>
      <c r="C89" s="42">
        <v>4367</v>
      </c>
      <c r="D89" s="42">
        <v>634</v>
      </c>
      <c r="E89" s="43">
        <v>14.517975727043735</v>
      </c>
      <c r="F89" s="42">
        <v>4795</v>
      </c>
      <c r="G89" s="42">
        <v>401</v>
      </c>
      <c r="H89" s="43">
        <v>8.3628779979144952</v>
      </c>
      <c r="I89" s="16"/>
      <c r="J89" s="16"/>
      <c r="L89" s="16"/>
      <c r="M89" s="16"/>
      <c r="O89" s="16"/>
      <c r="P89" s="16"/>
      <c r="R89" s="16"/>
      <c r="S89" s="16"/>
      <c r="U89" s="16"/>
      <c r="V89" s="16"/>
      <c r="X89" s="16"/>
      <c r="Y89" s="16"/>
      <c r="AA89" s="16"/>
      <c r="AB89" s="16"/>
      <c r="AD89" s="16"/>
      <c r="AE89" s="16"/>
    </row>
    <row r="90" spans="1:31" x14ac:dyDescent="0.35">
      <c r="A90" t="s">
        <v>208</v>
      </c>
      <c r="B90" t="s">
        <v>209</v>
      </c>
      <c r="C90" s="42">
        <v>1983</v>
      </c>
      <c r="D90" s="42">
        <v>341</v>
      </c>
      <c r="E90" s="43">
        <v>17.196167423096316</v>
      </c>
      <c r="F90" s="42">
        <v>2142</v>
      </c>
      <c r="G90" s="42">
        <v>267</v>
      </c>
      <c r="H90" s="43">
        <v>12.464985994397759</v>
      </c>
      <c r="I90" s="16"/>
      <c r="J90" s="16"/>
      <c r="L90" s="16"/>
      <c r="M90" s="16"/>
      <c r="O90" s="16"/>
      <c r="P90" s="16"/>
      <c r="R90" s="16"/>
      <c r="S90" s="16"/>
      <c r="U90" s="16"/>
      <c r="V90" s="16"/>
      <c r="X90" s="16"/>
      <c r="Y90" s="16"/>
      <c r="AA90" s="16"/>
      <c r="AB90" s="16"/>
      <c r="AD90" s="16"/>
      <c r="AE90" s="16"/>
    </row>
    <row r="91" spans="1:31" x14ac:dyDescent="0.35">
      <c r="A91" t="s">
        <v>210</v>
      </c>
      <c r="B91" t="s">
        <v>211</v>
      </c>
      <c r="C91" s="42">
        <v>1791</v>
      </c>
      <c r="D91" s="42">
        <v>452</v>
      </c>
      <c r="E91" s="43">
        <v>25.237297599106647</v>
      </c>
      <c r="F91" s="42">
        <v>1739</v>
      </c>
      <c r="G91" s="42">
        <v>334</v>
      </c>
      <c r="H91" s="43">
        <v>19.206440483036229</v>
      </c>
      <c r="I91" s="16"/>
      <c r="J91" s="16"/>
      <c r="L91" s="16"/>
      <c r="M91" s="16"/>
      <c r="O91" s="16"/>
      <c r="P91" s="16"/>
      <c r="R91" s="16"/>
      <c r="S91" s="16"/>
      <c r="U91" s="16"/>
      <c r="V91" s="16"/>
      <c r="X91" s="16"/>
      <c r="Y91" s="16"/>
      <c r="AA91" s="16"/>
      <c r="AB91" s="16"/>
      <c r="AD91" s="16"/>
      <c r="AE91" s="16"/>
    </row>
    <row r="92" spans="1:31" x14ac:dyDescent="0.35">
      <c r="A92" t="s">
        <v>212</v>
      </c>
      <c r="B92" t="s">
        <v>213</v>
      </c>
      <c r="C92" s="42">
        <v>5334</v>
      </c>
      <c r="D92" s="42">
        <v>1460</v>
      </c>
      <c r="E92" s="43">
        <v>27.371578552680916</v>
      </c>
      <c r="F92" s="42">
        <v>5539</v>
      </c>
      <c r="G92" s="42">
        <v>1034</v>
      </c>
      <c r="H92" s="43">
        <v>18.667629536017333</v>
      </c>
      <c r="I92" s="16"/>
      <c r="J92" s="16"/>
      <c r="L92" s="16"/>
      <c r="M92" s="16"/>
      <c r="O92" s="16"/>
      <c r="P92" s="16"/>
      <c r="R92" s="16"/>
      <c r="S92" s="16"/>
      <c r="U92" s="16"/>
      <c r="V92" s="16"/>
      <c r="X92" s="16"/>
      <c r="Y92" s="16"/>
      <c r="AA92" s="16"/>
      <c r="AB92" s="16"/>
      <c r="AD92" s="16"/>
      <c r="AE92" s="16"/>
    </row>
    <row r="93" spans="1:31" x14ac:dyDescent="0.35">
      <c r="A93" t="s">
        <v>214</v>
      </c>
      <c r="B93" t="s">
        <v>215</v>
      </c>
      <c r="C93" s="42">
        <v>2833</v>
      </c>
      <c r="D93" s="42">
        <v>746</v>
      </c>
      <c r="E93" s="43">
        <v>26.332509707024354</v>
      </c>
      <c r="F93" s="42">
        <v>3092</v>
      </c>
      <c r="G93" s="42">
        <v>590</v>
      </c>
      <c r="H93" s="43">
        <v>19.081500646830531</v>
      </c>
      <c r="I93" s="16"/>
      <c r="J93" s="16"/>
      <c r="L93" s="16"/>
      <c r="M93" s="16"/>
      <c r="O93" s="16"/>
      <c r="P93" s="16"/>
      <c r="R93" s="16"/>
      <c r="S93" s="16"/>
      <c r="U93" s="16"/>
      <c r="V93" s="16"/>
      <c r="X93" s="16"/>
      <c r="Y93" s="16"/>
      <c r="AA93" s="16"/>
      <c r="AB93" s="16"/>
      <c r="AD93" s="16"/>
      <c r="AE93" s="16"/>
    </row>
    <row r="94" spans="1:31" x14ac:dyDescent="0.35">
      <c r="A94" t="s">
        <v>216</v>
      </c>
      <c r="B94" t="s">
        <v>217</v>
      </c>
      <c r="C94" s="42">
        <v>2843</v>
      </c>
      <c r="D94" s="42">
        <v>803</v>
      </c>
      <c r="E94" s="43">
        <v>28.244811818501582</v>
      </c>
      <c r="F94" s="42">
        <v>3001</v>
      </c>
      <c r="G94" s="42">
        <v>625</v>
      </c>
      <c r="H94" s="43">
        <v>20.826391202932356</v>
      </c>
      <c r="I94" s="16"/>
      <c r="J94" s="16"/>
      <c r="L94" s="16"/>
      <c r="M94" s="16"/>
      <c r="O94" s="16"/>
      <c r="P94" s="16"/>
      <c r="R94" s="16"/>
      <c r="S94" s="16"/>
      <c r="U94" s="16"/>
      <c r="V94" s="16"/>
      <c r="X94" s="16"/>
      <c r="Y94" s="16"/>
      <c r="AA94" s="16"/>
      <c r="AB94" s="16"/>
      <c r="AD94" s="16"/>
      <c r="AE94" s="16"/>
    </row>
    <row r="95" spans="1:31" x14ac:dyDescent="0.35">
      <c r="A95" t="s">
        <v>218</v>
      </c>
      <c r="B95" t="s">
        <v>219</v>
      </c>
      <c r="C95" s="42">
        <v>3518</v>
      </c>
      <c r="D95" s="42">
        <v>473</v>
      </c>
      <c r="E95" s="43">
        <v>13.445139283683909</v>
      </c>
      <c r="F95" s="42">
        <v>3945</v>
      </c>
      <c r="G95" s="42">
        <v>296</v>
      </c>
      <c r="H95" s="43">
        <v>7.5031685678073519</v>
      </c>
      <c r="I95" s="16"/>
      <c r="J95" s="16"/>
      <c r="L95" s="16"/>
      <c r="M95" s="16"/>
      <c r="O95" s="16"/>
      <c r="P95" s="16"/>
      <c r="R95" s="16"/>
      <c r="S95" s="16"/>
      <c r="U95" s="16"/>
      <c r="V95" s="16"/>
      <c r="X95" s="16"/>
      <c r="Y95" s="16"/>
      <c r="AA95" s="16"/>
      <c r="AB95" s="16"/>
      <c r="AD95" s="16"/>
      <c r="AE95" s="16"/>
    </row>
    <row r="96" spans="1:31" x14ac:dyDescent="0.35">
      <c r="A96" t="s">
        <v>220</v>
      </c>
      <c r="B96" t="s">
        <v>221</v>
      </c>
      <c r="C96" s="42">
        <v>1812</v>
      </c>
      <c r="D96" s="42">
        <v>477</v>
      </c>
      <c r="E96" s="43">
        <v>26.32450331125828</v>
      </c>
      <c r="F96" s="42">
        <v>2045</v>
      </c>
      <c r="G96" s="42">
        <v>313</v>
      </c>
      <c r="H96" s="43">
        <v>15.30562347188264</v>
      </c>
      <c r="I96" s="16"/>
      <c r="J96" s="16"/>
      <c r="L96" s="16"/>
      <c r="M96" s="16"/>
      <c r="O96" s="16"/>
      <c r="P96" s="16"/>
      <c r="R96" s="16"/>
      <c r="S96" s="16"/>
      <c r="U96" s="16"/>
      <c r="V96" s="16"/>
      <c r="X96" s="16"/>
      <c r="Y96" s="16"/>
      <c r="AA96" s="16"/>
      <c r="AB96" s="16"/>
      <c r="AD96" s="16"/>
      <c r="AE96" s="16"/>
    </row>
    <row r="97" spans="1:31" x14ac:dyDescent="0.35">
      <c r="A97" t="s">
        <v>222</v>
      </c>
      <c r="B97" t="s">
        <v>223</v>
      </c>
      <c r="C97" s="42">
        <v>1452</v>
      </c>
      <c r="D97" s="42">
        <v>207</v>
      </c>
      <c r="E97" s="43">
        <v>14.256198347107437</v>
      </c>
      <c r="F97" s="42">
        <v>1518</v>
      </c>
      <c r="G97" s="42">
        <v>133</v>
      </c>
      <c r="H97" s="43">
        <v>8.7615283267457187</v>
      </c>
      <c r="I97" s="16"/>
      <c r="J97" s="16"/>
      <c r="L97" s="16"/>
      <c r="M97" s="16"/>
      <c r="O97" s="16"/>
      <c r="P97" s="16"/>
      <c r="R97" s="16"/>
      <c r="S97" s="16"/>
      <c r="U97" s="16"/>
      <c r="V97" s="16"/>
      <c r="X97" s="16"/>
      <c r="Y97" s="16"/>
      <c r="AA97" s="16"/>
      <c r="AB97" s="16"/>
      <c r="AD97" s="16"/>
      <c r="AE97" s="16"/>
    </row>
    <row r="98" spans="1:31" x14ac:dyDescent="0.35">
      <c r="A98" t="s">
        <v>224</v>
      </c>
      <c r="B98" t="s">
        <v>225</v>
      </c>
      <c r="C98" s="42">
        <v>654</v>
      </c>
      <c r="D98" s="42">
        <v>134</v>
      </c>
      <c r="E98" s="43">
        <v>20.489296636085626</v>
      </c>
      <c r="F98" s="42">
        <v>702</v>
      </c>
      <c r="G98" s="42">
        <v>107</v>
      </c>
      <c r="H98" s="43">
        <v>15.242165242165242</v>
      </c>
      <c r="I98" s="16"/>
      <c r="J98" s="16"/>
      <c r="L98" s="16"/>
      <c r="M98" s="16"/>
      <c r="O98" s="16"/>
      <c r="P98" s="16"/>
      <c r="R98" s="16"/>
      <c r="S98" s="16"/>
      <c r="U98" s="16"/>
      <c r="V98" s="16"/>
      <c r="X98" s="16"/>
      <c r="Y98" s="16"/>
      <c r="AA98" s="16"/>
      <c r="AB98" s="16"/>
      <c r="AD98" s="16"/>
      <c r="AE98" s="16"/>
    </row>
    <row r="99" spans="1:31" x14ac:dyDescent="0.35">
      <c r="A99" t="s">
        <v>226</v>
      </c>
      <c r="B99" t="s">
        <v>227</v>
      </c>
      <c r="C99" s="42">
        <v>731</v>
      </c>
      <c r="D99" s="42">
        <v>185</v>
      </c>
      <c r="E99" s="43">
        <v>25.307797537619699</v>
      </c>
      <c r="F99" s="42">
        <v>800</v>
      </c>
      <c r="G99" s="42">
        <v>126</v>
      </c>
      <c r="H99" s="43">
        <v>15.75</v>
      </c>
      <c r="I99" s="16"/>
      <c r="J99" s="16"/>
      <c r="L99" s="16"/>
      <c r="M99" s="16"/>
      <c r="O99" s="16"/>
      <c r="P99" s="16"/>
      <c r="R99" s="16"/>
      <c r="S99" s="16"/>
      <c r="U99" s="16"/>
      <c r="V99" s="16"/>
      <c r="X99" s="16"/>
      <c r="Y99" s="16"/>
      <c r="AA99" s="16"/>
      <c r="AB99" s="16"/>
      <c r="AD99" s="16"/>
      <c r="AE99" s="16"/>
    </row>
    <row r="100" spans="1:31" x14ac:dyDescent="0.35">
      <c r="A100" t="s">
        <v>228</v>
      </c>
      <c r="B100" t="s">
        <v>229</v>
      </c>
      <c r="C100" s="42">
        <v>520</v>
      </c>
      <c r="D100" s="42">
        <v>82</v>
      </c>
      <c r="E100" s="43">
        <v>15.769230769230768</v>
      </c>
      <c r="F100" s="42">
        <v>579</v>
      </c>
      <c r="G100" s="42">
        <v>60</v>
      </c>
      <c r="H100" s="43">
        <v>10.362694300518134</v>
      </c>
      <c r="I100" s="16"/>
      <c r="J100" s="16"/>
      <c r="L100" s="16"/>
      <c r="M100" s="16"/>
      <c r="O100" s="16"/>
      <c r="P100" s="16"/>
      <c r="R100" s="16"/>
      <c r="S100" s="16"/>
      <c r="U100" s="16"/>
      <c r="V100" s="16"/>
      <c r="X100" s="16"/>
      <c r="Y100" s="16"/>
      <c r="AA100" s="16"/>
      <c r="AB100" s="16"/>
      <c r="AD100" s="16"/>
      <c r="AE100" s="16"/>
    </row>
    <row r="101" spans="1:31" x14ac:dyDescent="0.35">
      <c r="A101" t="s">
        <v>230</v>
      </c>
      <c r="B101" t="s">
        <v>231</v>
      </c>
      <c r="C101" s="42">
        <v>513</v>
      </c>
      <c r="D101" s="42">
        <v>56</v>
      </c>
      <c r="E101" s="43">
        <v>10.916179337231968</v>
      </c>
      <c r="F101" s="42">
        <v>553</v>
      </c>
      <c r="G101" s="42">
        <v>36</v>
      </c>
      <c r="H101" s="43">
        <v>6.5099457504520801</v>
      </c>
      <c r="I101" s="16"/>
      <c r="J101" s="16"/>
      <c r="L101" s="16"/>
      <c r="M101" s="16"/>
      <c r="O101" s="16"/>
      <c r="P101" s="16"/>
      <c r="R101" s="16"/>
      <c r="S101" s="16"/>
      <c r="U101" s="16"/>
      <c r="V101" s="16"/>
      <c r="X101" s="16"/>
      <c r="Y101" s="16"/>
      <c r="AA101" s="16"/>
      <c r="AB101" s="16"/>
      <c r="AD101" s="16"/>
      <c r="AE101" s="16"/>
    </row>
    <row r="102" spans="1:31" x14ac:dyDescent="0.35">
      <c r="A102" t="s">
        <v>232</v>
      </c>
      <c r="B102" t="s">
        <v>233</v>
      </c>
      <c r="C102" s="42">
        <v>4013</v>
      </c>
      <c r="D102" s="42">
        <v>641</v>
      </c>
      <c r="E102" s="43">
        <v>15.973087465736358</v>
      </c>
      <c r="F102" s="42">
        <v>4898</v>
      </c>
      <c r="G102" s="42">
        <v>444</v>
      </c>
      <c r="H102" s="43">
        <v>9.0649244589628424</v>
      </c>
      <c r="I102" s="16"/>
      <c r="J102" s="16"/>
      <c r="L102" s="16"/>
      <c r="M102" s="16"/>
      <c r="O102" s="16"/>
      <c r="P102" s="16"/>
      <c r="R102" s="16"/>
      <c r="S102" s="16"/>
      <c r="U102" s="16"/>
      <c r="V102" s="16"/>
      <c r="X102" s="16"/>
      <c r="Y102" s="16"/>
      <c r="AA102" s="16"/>
      <c r="AB102" s="16"/>
      <c r="AD102" s="16"/>
      <c r="AE102" s="16"/>
    </row>
    <row r="103" spans="1:31" x14ac:dyDescent="0.35">
      <c r="A103" t="s">
        <v>234</v>
      </c>
      <c r="B103" t="s">
        <v>235</v>
      </c>
      <c r="C103" s="42">
        <v>2597</v>
      </c>
      <c r="D103" s="42">
        <v>693</v>
      </c>
      <c r="E103" s="43">
        <v>26.68463611859838</v>
      </c>
      <c r="F103" s="42">
        <v>2848</v>
      </c>
      <c r="G103" s="42">
        <v>563</v>
      </c>
      <c r="H103" s="43">
        <v>19.768258426966291</v>
      </c>
      <c r="I103" s="16"/>
      <c r="J103" s="16"/>
      <c r="L103" s="16"/>
      <c r="M103" s="16"/>
      <c r="O103" s="16"/>
      <c r="P103" s="16"/>
      <c r="R103" s="16"/>
      <c r="S103" s="16"/>
      <c r="U103" s="16"/>
      <c r="V103" s="16"/>
      <c r="X103" s="16"/>
      <c r="Y103" s="16"/>
      <c r="AA103" s="16"/>
      <c r="AB103" s="16"/>
      <c r="AD103" s="16"/>
      <c r="AE103" s="16"/>
    </row>
    <row r="104" spans="1:31" x14ac:dyDescent="0.35">
      <c r="A104" t="s">
        <v>236</v>
      </c>
      <c r="B104" t="s">
        <v>237</v>
      </c>
      <c r="C104" s="42">
        <v>2951</v>
      </c>
      <c r="D104" s="42">
        <v>523</v>
      </c>
      <c r="E104" s="43">
        <v>17.722805828532699</v>
      </c>
      <c r="F104" s="42">
        <v>3414</v>
      </c>
      <c r="G104" s="42">
        <v>395</v>
      </c>
      <c r="H104" s="43">
        <v>11.570005858230815</v>
      </c>
      <c r="I104" s="16"/>
      <c r="J104" s="16"/>
      <c r="L104" s="16"/>
      <c r="M104" s="16"/>
      <c r="O104" s="16"/>
      <c r="P104" s="16"/>
      <c r="R104" s="16"/>
      <c r="S104" s="16"/>
      <c r="U104" s="16"/>
      <c r="V104" s="16"/>
      <c r="X104" s="16"/>
      <c r="Y104" s="16"/>
      <c r="AA104" s="16"/>
      <c r="AB104" s="16"/>
      <c r="AD104" s="16"/>
      <c r="AE104" s="16"/>
    </row>
    <row r="105" spans="1:31" x14ac:dyDescent="0.35">
      <c r="A105" t="s">
        <v>238</v>
      </c>
      <c r="B105" t="s">
        <v>239</v>
      </c>
      <c r="C105" s="42">
        <v>1922</v>
      </c>
      <c r="D105" s="42">
        <v>488</v>
      </c>
      <c r="E105" s="43">
        <v>25.390218522372525</v>
      </c>
      <c r="F105" s="42">
        <v>2187</v>
      </c>
      <c r="G105" s="42">
        <v>447</v>
      </c>
      <c r="H105" s="43">
        <v>20.438957475994513</v>
      </c>
      <c r="I105" s="16"/>
      <c r="J105" s="16"/>
      <c r="L105" s="16"/>
      <c r="M105" s="16"/>
      <c r="O105" s="16"/>
      <c r="P105" s="16"/>
      <c r="R105" s="16"/>
      <c r="S105" s="16"/>
      <c r="U105" s="16"/>
      <c r="V105" s="16"/>
      <c r="X105" s="16"/>
      <c r="Y105" s="16"/>
      <c r="AA105" s="16"/>
      <c r="AB105" s="16"/>
      <c r="AD105" s="16"/>
      <c r="AE105" s="16"/>
    </row>
    <row r="106" spans="1:31" x14ac:dyDescent="0.35">
      <c r="A106" t="s">
        <v>240</v>
      </c>
      <c r="B106" t="s">
        <v>241</v>
      </c>
      <c r="C106" s="42">
        <v>4936</v>
      </c>
      <c r="D106" s="42">
        <v>1322</v>
      </c>
      <c r="E106" s="43">
        <v>26.782820097244731</v>
      </c>
      <c r="F106" s="42">
        <v>5138</v>
      </c>
      <c r="G106" s="42">
        <v>1009</v>
      </c>
      <c r="H106" s="43">
        <v>19.637991436356558</v>
      </c>
      <c r="I106" s="16"/>
      <c r="J106" s="16"/>
      <c r="L106" s="16"/>
      <c r="M106" s="16"/>
      <c r="O106" s="16"/>
      <c r="P106" s="16"/>
      <c r="R106" s="16"/>
      <c r="S106" s="16"/>
      <c r="U106" s="16"/>
      <c r="V106" s="16"/>
      <c r="X106" s="16"/>
      <c r="Y106" s="16"/>
      <c r="AA106" s="16"/>
      <c r="AB106" s="16"/>
      <c r="AD106" s="16"/>
      <c r="AE106" s="16"/>
    </row>
    <row r="107" spans="1:31" x14ac:dyDescent="0.35">
      <c r="A107" t="s">
        <v>242</v>
      </c>
      <c r="B107" t="s">
        <v>243</v>
      </c>
      <c r="C107" s="42">
        <v>2456</v>
      </c>
      <c r="D107" s="42">
        <v>530</v>
      </c>
      <c r="E107" s="43">
        <v>21.579804560260587</v>
      </c>
      <c r="F107" s="42">
        <v>2815</v>
      </c>
      <c r="G107" s="42">
        <v>335</v>
      </c>
      <c r="H107" s="43">
        <v>11.900532859680284</v>
      </c>
      <c r="I107" s="16"/>
      <c r="J107" s="16"/>
      <c r="L107" s="16"/>
      <c r="M107" s="16"/>
      <c r="O107" s="16"/>
      <c r="P107" s="16"/>
      <c r="R107" s="16"/>
      <c r="S107" s="16"/>
      <c r="U107" s="16"/>
      <c r="V107" s="16"/>
      <c r="X107" s="16"/>
      <c r="Y107" s="16"/>
      <c r="AA107" s="16"/>
      <c r="AB107" s="16"/>
      <c r="AD107" s="16"/>
      <c r="AE107" s="16"/>
    </row>
    <row r="108" spans="1:31" x14ac:dyDescent="0.35">
      <c r="A108" t="s">
        <v>244</v>
      </c>
      <c r="B108" t="s">
        <v>245</v>
      </c>
      <c r="C108" s="42">
        <v>1530</v>
      </c>
      <c r="D108" s="42">
        <v>349</v>
      </c>
      <c r="E108" s="43">
        <v>22.81045751633987</v>
      </c>
      <c r="F108" s="42">
        <v>1674</v>
      </c>
      <c r="G108" s="42">
        <v>297</v>
      </c>
      <c r="H108" s="43">
        <v>17.741935483870968</v>
      </c>
      <c r="I108" s="16"/>
      <c r="J108" s="16"/>
      <c r="L108" s="16"/>
      <c r="M108" s="16"/>
      <c r="O108" s="16"/>
      <c r="P108" s="16"/>
      <c r="R108" s="16"/>
      <c r="S108" s="16"/>
      <c r="U108" s="16"/>
      <c r="V108" s="16"/>
      <c r="X108" s="16"/>
      <c r="Y108" s="16"/>
      <c r="AA108" s="16"/>
      <c r="AB108" s="16"/>
      <c r="AD108" s="16"/>
      <c r="AE108" s="16"/>
    </row>
    <row r="109" spans="1:31" x14ac:dyDescent="0.35">
      <c r="A109" t="s">
        <v>246</v>
      </c>
      <c r="B109" t="s">
        <v>247</v>
      </c>
      <c r="C109" s="42">
        <v>5388</v>
      </c>
      <c r="D109" s="42">
        <v>666</v>
      </c>
      <c r="E109" s="43">
        <v>12.360801781737193</v>
      </c>
      <c r="F109" s="42">
        <v>6174</v>
      </c>
      <c r="G109" s="42">
        <v>456</v>
      </c>
      <c r="H109" s="43">
        <v>7.3858114674441202</v>
      </c>
      <c r="I109" s="16"/>
      <c r="J109" s="16"/>
      <c r="L109" s="16"/>
      <c r="M109" s="16"/>
      <c r="O109" s="16"/>
      <c r="P109" s="16"/>
      <c r="R109" s="16"/>
      <c r="S109" s="16"/>
      <c r="U109" s="16"/>
      <c r="V109" s="16"/>
      <c r="X109" s="16"/>
      <c r="Y109" s="16"/>
      <c r="AA109" s="16"/>
      <c r="AB109" s="16"/>
      <c r="AD109" s="16"/>
      <c r="AE109" s="16"/>
    </row>
    <row r="110" spans="1:31" x14ac:dyDescent="0.35">
      <c r="A110" t="s">
        <v>248</v>
      </c>
      <c r="B110" t="s">
        <v>249</v>
      </c>
      <c r="C110" s="42">
        <v>1115</v>
      </c>
      <c r="D110" s="42">
        <v>277</v>
      </c>
      <c r="E110" s="43">
        <v>24.843049327354262</v>
      </c>
      <c r="F110" s="42">
        <v>1277</v>
      </c>
      <c r="G110" s="42">
        <v>204</v>
      </c>
      <c r="H110" s="43">
        <v>15.974941268598277</v>
      </c>
      <c r="I110" s="16"/>
      <c r="J110" s="16"/>
      <c r="L110" s="16"/>
      <c r="M110" s="16"/>
      <c r="O110" s="16"/>
      <c r="P110" s="16"/>
      <c r="R110" s="16"/>
      <c r="S110" s="16"/>
      <c r="U110" s="16"/>
      <c r="V110" s="16"/>
      <c r="X110" s="16"/>
      <c r="Y110" s="16"/>
      <c r="AA110" s="16"/>
      <c r="AB110" s="16"/>
      <c r="AD110" s="16"/>
      <c r="AE110" s="16"/>
    </row>
    <row r="111" spans="1:31" x14ac:dyDescent="0.35">
      <c r="A111" s="12" t="s">
        <v>250</v>
      </c>
      <c r="B111" s="12" t="s">
        <v>250</v>
      </c>
      <c r="C111" s="44">
        <v>158559</v>
      </c>
      <c r="D111" s="44">
        <v>36810</v>
      </c>
      <c r="E111" s="45">
        <v>23.215333093674907</v>
      </c>
      <c r="F111" s="44">
        <v>171153</v>
      </c>
      <c r="G111" s="44">
        <v>27291</v>
      </c>
      <c r="H111" s="45">
        <v>15.945382201889538</v>
      </c>
      <c r="I111" s="16"/>
      <c r="J111" s="16"/>
      <c r="L111" s="16"/>
      <c r="M111" s="16"/>
      <c r="O111" s="16"/>
      <c r="P111" s="16"/>
      <c r="R111" s="16"/>
      <c r="S111" s="16"/>
      <c r="U111" s="16"/>
      <c r="V111" s="16"/>
      <c r="X111" s="16"/>
      <c r="Y111" s="16"/>
      <c r="AA111" s="16"/>
      <c r="AB111" s="16"/>
      <c r="AD111" s="16"/>
      <c r="AE111" s="16"/>
    </row>
    <row r="112" spans="1:31" x14ac:dyDescent="0.35">
      <c r="C112" s="46"/>
      <c r="D112" s="46"/>
      <c r="F112" s="46"/>
      <c r="G112" s="46"/>
      <c r="I112" s="16"/>
      <c r="J112" s="16"/>
      <c r="L112" s="16"/>
      <c r="M112" s="16"/>
      <c r="O112" s="16"/>
      <c r="P112" s="16"/>
      <c r="R112" s="16"/>
      <c r="S112" s="16"/>
      <c r="U112" s="16"/>
      <c r="V112" s="16"/>
      <c r="X112" s="16"/>
      <c r="Y112" s="16"/>
      <c r="AA112" s="16"/>
      <c r="AB112" s="16"/>
      <c r="AD112" s="16"/>
      <c r="AE112" s="16"/>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12"/>
  <sheetViews>
    <sheetView zoomScale="70" zoomScaleNormal="70" workbookViewId="0">
      <selection activeCell="C1" sqref="C1:H1048576"/>
    </sheetView>
  </sheetViews>
  <sheetFormatPr defaultColWidth="11.23046875" defaultRowHeight="15.5" x14ac:dyDescent="0.35"/>
  <cols>
    <col min="1" max="1" width="11.23046875" style="29" customWidth="1"/>
    <col min="2" max="2" width="84.3046875" style="29" customWidth="1"/>
    <col min="3" max="3" width="61.23046875" style="39" customWidth="1"/>
    <col min="4" max="4" width="47.53515625" style="39" customWidth="1"/>
    <col min="5" max="5" width="40.765625" style="39" customWidth="1"/>
    <col min="6" max="6" width="47.3046875" style="39" customWidth="1"/>
    <col min="7" max="7" width="48.23046875" style="39" customWidth="1"/>
    <col min="8" max="8" width="45.4609375" style="39" customWidth="1"/>
    <col min="9" max="9" width="11.23046875" style="29" customWidth="1"/>
    <col min="10" max="16384" width="11.23046875" style="29"/>
  </cols>
  <sheetData>
    <row r="1" spans="1:31" ht="20" x14ac:dyDescent="0.35">
      <c r="A1" s="27" t="s">
        <v>251</v>
      </c>
      <c r="B1" s="28"/>
      <c r="C1" s="38"/>
      <c r="D1" s="38"/>
      <c r="E1" s="38"/>
    </row>
    <row r="2" spans="1:31" ht="18" x14ac:dyDescent="0.35">
      <c r="A2" s="30" t="s">
        <v>32</v>
      </c>
      <c r="B2" s="31"/>
      <c r="C2" s="47"/>
      <c r="D2" s="47"/>
      <c r="E2" s="47"/>
    </row>
    <row r="3" spans="1:31" x14ac:dyDescent="0.35">
      <c r="A3" s="29" t="s">
        <v>33</v>
      </c>
    </row>
    <row r="4" spans="1:31" x14ac:dyDescent="0.35">
      <c r="A4" s="23" t="s">
        <v>252</v>
      </c>
      <c r="B4" s="23" t="s">
        <v>253</v>
      </c>
      <c r="C4" s="21" t="s">
        <v>678</v>
      </c>
      <c r="D4" s="21" t="s">
        <v>682</v>
      </c>
      <c r="E4" s="21" t="s">
        <v>36</v>
      </c>
      <c r="F4" s="21" t="s">
        <v>681</v>
      </c>
      <c r="G4" s="21" t="s">
        <v>677</v>
      </c>
      <c r="H4" s="21" t="s">
        <v>37</v>
      </c>
    </row>
    <row r="5" spans="1:31" x14ac:dyDescent="0.35">
      <c r="A5" s="29" t="s">
        <v>302</v>
      </c>
      <c r="B5" s="29" t="s">
        <v>303</v>
      </c>
      <c r="C5" s="48">
        <v>2843</v>
      </c>
      <c r="D5" s="48">
        <v>803</v>
      </c>
      <c r="E5" s="49">
        <f>uptake_in_those_aged_70_by_ccg9[[#This Row],[Number of adults turning 65 in quarter 1 vaccinated]]/uptake_in_those_aged_70_by_ccg9[[#This Row],[Number of adults turning 65 in quarter 1]]*100</f>
        <v>28.244811818501582</v>
      </c>
      <c r="F5" s="48">
        <v>3001</v>
      </c>
      <c r="G5" s="48">
        <v>625</v>
      </c>
      <c r="H5" s="49">
        <f>uptake_in_those_aged_70_by_ccg9[[#This Row],[Number of adults turning 65 in quarter 2 vaccinated]]/uptake_in_those_aged_70_by_ccg9[[#This Row],[Number of adults turning 65 in quarter 2]]*100</f>
        <v>20.826391202932356</v>
      </c>
      <c r="I5" s="33"/>
      <c r="J5" s="33"/>
      <c r="L5" s="33"/>
      <c r="M5" s="33"/>
      <c r="O5" s="33"/>
      <c r="P5" s="33"/>
      <c r="R5" s="33"/>
      <c r="S5" s="33"/>
      <c r="U5" s="33"/>
      <c r="V5" s="33"/>
      <c r="X5" s="33"/>
      <c r="Y5" s="33"/>
      <c r="AA5" s="33"/>
      <c r="AB5" s="33"/>
      <c r="AD5" s="33"/>
      <c r="AE5" s="33"/>
    </row>
    <row r="6" spans="1:31" x14ac:dyDescent="0.35">
      <c r="A6" s="29" t="s">
        <v>262</v>
      </c>
      <c r="B6" s="29" t="s">
        <v>263</v>
      </c>
      <c r="C6" s="48">
        <v>2456</v>
      </c>
      <c r="D6" s="48">
        <v>530</v>
      </c>
      <c r="E6" s="49">
        <f>uptake_in_those_aged_70_by_ccg9[[#This Row],[Number of adults turning 65 in quarter 1 vaccinated]]/uptake_in_those_aged_70_by_ccg9[[#This Row],[Number of adults turning 65 in quarter 1]]*100</f>
        <v>21.579804560260587</v>
      </c>
      <c r="F6" s="48">
        <v>2815</v>
      </c>
      <c r="G6" s="48">
        <v>335</v>
      </c>
      <c r="H6" s="49">
        <f>uptake_in_those_aged_70_by_ccg9[[#This Row],[Number of adults turning 65 in quarter 2 vaccinated]]/uptake_in_those_aged_70_by_ccg9[[#This Row],[Number of adults turning 65 in quarter 2]]*100</f>
        <v>11.900532859680284</v>
      </c>
      <c r="I6" s="33"/>
      <c r="J6" s="33"/>
      <c r="L6" s="33"/>
      <c r="M6" s="33"/>
      <c r="O6" s="33"/>
      <c r="P6" s="33"/>
      <c r="R6" s="33"/>
      <c r="S6" s="33"/>
      <c r="U6" s="33"/>
      <c r="V6" s="33"/>
      <c r="X6" s="33"/>
      <c r="Y6" s="33"/>
      <c r="AA6" s="33"/>
      <c r="AB6" s="33"/>
      <c r="AD6" s="33"/>
      <c r="AE6" s="33"/>
    </row>
    <row r="7" spans="1:31" x14ac:dyDescent="0.35">
      <c r="A7" s="29" t="s">
        <v>264</v>
      </c>
      <c r="B7" s="29" t="s">
        <v>265</v>
      </c>
      <c r="C7" s="48">
        <v>3238</v>
      </c>
      <c r="D7" s="48">
        <v>562</v>
      </c>
      <c r="E7" s="49">
        <f>uptake_in_those_aged_70_by_ccg9[[#This Row],[Number of adults turning 65 in quarter 1 vaccinated]]/uptake_in_those_aged_70_by_ccg9[[#This Row],[Number of adults turning 65 in quarter 1]]*100</f>
        <v>17.356392835083383</v>
      </c>
      <c r="F7" s="48">
        <v>3892</v>
      </c>
      <c r="G7" s="48">
        <v>451</v>
      </c>
      <c r="H7" s="49">
        <f>uptake_in_those_aged_70_by_ccg9[[#This Row],[Number of adults turning 65 in quarter 2 vaccinated]]/uptake_in_those_aged_70_by_ccg9[[#This Row],[Number of adults turning 65 in quarter 2]]*100</f>
        <v>11.58787255909558</v>
      </c>
      <c r="I7" s="33"/>
      <c r="J7" s="33"/>
      <c r="L7" s="33"/>
      <c r="M7" s="33"/>
      <c r="O7" s="33"/>
      <c r="P7" s="33"/>
      <c r="R7" s="33"/>
      <c r="S7" s="33"/>
      <c r="U7" s="33"/>
      <c r="V7" s="33"/>
      <c r="X7" s="33"/>
      <c r="Y7" s="33"/>
      <c r="AA7" s="33"/>
      <c r="AB7" s="33"/>
      <c r="AD7" s="33"/>
      <c r="AE7" s="33"/>
    </row>
    <row r="8" spans="1:31" x14ac:dyDescent="0.35">
      <c r="A8" s="29" t="s">
        <v>320</v>
      </c>
      <c r="B8" s="29" t="s">
        <v>321</v>
      </c>
      <c r="C8" s="48">
        <v>2951</v>
      </c>
      <c r="D8" s="48">
        <v>523</v>
      </c>
      <c r="E8" s="49">
        <f>uptake_in_those_aged_70_by_ccg9[[#This Row],[Number of adults turning 65 in quarter 1 vaccinated]]/uptake_in_those_aged_70_by_ccg9[[#This Row],[Number of adults turning 65 in quarter 1]]*100</f>
        <v>17.722805828532699</v>
      </c>
      <c r="F8" s="48">
        <v>3414</v>
      </c>
      <c r="G8" s="48">
        <v>395</v>
      </c>
      <c r="H8" s="49">
        <f>uptake_in_those_aged_70_by_ccg9[[#This Row],[Number of adults turning 65 in quarter 2 vaccinated]]/uptake_in_those_aged_70_by_ccg9[[#This Row],[Number of adults turning 65 in quarter 2]]*100</f>
        <v>11.570005858230815</v>
      </c>
      <c r="I8" s="33"/>
      <c r="J8" s="33"/>
      <c r="L8" s="33"/>
      <c r="M8" s="33"/>
      <c r="O8" s="33"/>
      <c r="P8" s="33"/>
      <c r="R8" s="33"/>
      <c r="S8" s="33"/>
      <c r="U8" s="33"/>
      <c r="V8" s="33"/>
      <c r="X8" s="33"/>
      <c r="Y8" s="33"/>
      <c r="AA8" s="33"/>
      <c r="AB8" s="33"/>
      <c r="AD8" s="33"/>
      <c r="AE8" s="33"/>
    </row>
    <row r="9" spans="1:31" x14ac:dyDescent="0.35">
      <c r="A9" s="29" t="s">
        <v>324</v>
      </c>
      <c r="B9" s="29" t="s">
        <v>325</v>
      </c>
      <c r="C9" s="48">
        <v>2359</v>
      </c>
      <c r="D9" s="48">
        <v>668</v>
      </c>
      <c r="E9" s="49">
        <f>uptake_in_those_aged_70_by_ccg9[[#This Row],[Number of adults turning 65 in quarter 1 vaccinated]]/uptake_in_those_aged_70_by_ccg9[[#This Row],[Number of adults turning 65 in quarter 1]]*100</f>
        <v>28.317083509961847</v>
      </c>
      <c r="F9" s="48">
        <v>2551</v>
      </c>
      <c r="G9" s="48">
        <v>490</v>
      </c>
      <c r="H9" s="49">
        <f>uptake_in_those_aged_70_by_ccg9[[#This Row],[Number of adults turning 65 in quarter 2 vaccinated]]/uptake_in_those_aged_70_by_ccg9[[#This Row],[Number of adults turning 65 in quarter 2]]*100</f>
        <v>19.208153665229322</v>
      </c>
      <c r="I9" s="33"/>
      <c r="J9" s="33"/>
      <c r="L9" s="33"/>
      <c r="M9" s="33"/>
      <c r="O9" s="33"/>
      <c r="P9" s="33"/>
      <c r="R9" s="33"/>
      <c r="S9" s="33"/>
      <c r="U9" s="33"/>
      <c r="V9" s="33"/>
      <c r="X9" s="33"/>
      <c r="Y9" s="33"/>
      <c r="AA9" s="33"/>
      <c r="AB9" s="33"/>
      <c r="AD9" s="33"/>
      <c r="AE9" s="33"/>
    </row>
    <row r="10" spans="1:31" x14ac:dyDescent="0.35">
      <c r="A10" s="29" t="s">
        <v>318</v>
      </c>
      <c r="B10" s="29" t="s">
        <v>319</v>
      </c>
      <c r="C10" s="48">
        <v>4734</v>
      </c>
      <c r="D10" s="48">
        <v>1297</v>
      </c>
      <c r="E10" s="49">
        <f>uptake_in_those_aged_70_by_ccg9[[#This Row],[Number of adults turning 65 in quarter 1 vaccinated]]/uptake_in_those_aged_70_by_ccg9[[#This Row],[Number of adults turning 65 in quarter 1]]*100</f>
        <v>27.397549640895647</v>
      </c>
      <c r="F10" s="48">
        <v>5055</v>
      </c>
      <c r="G10" s="48">
        <v>993</v>
      </c>
      <c r="H10" s="49">
        <f>uptake_in_those_aged_70_by_ccg9[[#This Row],[Number of adults turning 65 in quarter 2 vaccinated]]/uptake_in_those_aged_70_by_ccg9[[#This Row],[Number of adults turning 65 in quarter 2]]*100</f>
        <v>19.643916913946587</v>
      </c>
      <c r="I10" s="33"/>
      <c r="J10" s="33"/>
      <c r="L10" s="33"/>
      <c r="M10" s="33"/>
      <c r="O10" s="33"/>
      <c r="P10" s="33"/>
      <c r="R10" s="33"/>
      <c r="S10" s="33"/>
      <c r="U10" s="33"/>
      <c r="V10" s="33"/>
      <c r="X10" s="33"/>
      <c r="Y10" s="33"/>
      <c r="AA10" s="33"/>
      <c r="AB10" s="33"/>
      <c r="AD10" s="33"/>
      <c r="AE10" s="33"/>
    </row>
    <row r="11" spans="1:31" x14ac:dyDescent="0.35">
      <c r="A11" s="29" t="s">
        <v>322</v>
      </c>
      <c r="B11" s="29" t="s">
        <v>323</v>
      </c>
      <c r="C11" s="48">
        <v>2337</v>
      </c>
      <c r="D11" s="48">
        <v>631</v>
      </c>
      <c r="E11" s="49">
        <f>uptake_in_those_aged_70_by_ccg9[[#This Row],[Number of adults turning 65 in quarter 1 vaccinated]]/uptake_in_those_aged_70_by_ccg9[[#This Row],[Number of adults turning 65 in quarter 1]]*100</f>
        <v>27.000427899015833</v>
      </c>
      <c r="F11" s="48">
        <v>2465</v>
      </c>
      <c r="G11" s="48">
        <v>407</v>
      </c>
      <c r="H11" s="49">
        <f>uptake_in_those_aged_70_by_ccg9[[#This Row],[Number of adults turning 65 in quarter 2 vaccinated]]/uptake_in_those_aged_70_by_ccg9[[#This Row],[Number of adults turning 65 in quarter 2]]*100</f>
        <v>16.511156186612578</v>
      </c>
      <c r="I11" s="33"/>
      <c r="J11" s="33"/>
      <c r="L11" s="33"/>
      <c r="M11" s="33"/>
      <c r="O11" s="33"/>
      <c r="P11" s="33"/>
      <c r="R11" s="33"/>
      <c r="S11" s="33"/>
      <c r="U11" s="33"/>
      <c r="V11" s="33"/>
      <c r="X11" s="33"/>
      <c r="Y11" s="33"/>
      <c r="AA11" s="33"/>
      <c r="AB11" s="33"/>
      <c r="AD11" s="33"/>
      <c r="AE11" s="33"/>
    </row>
    <row r="12" spans="1:31" x14ac:dyDescent="0.35">
      <c r="A12" s="29" t="s">
        <v>336</v>
      </c>
      <c r="B12" s="29" t="s">
        <v>337</v>
      </c>
      <c r="C12" s="48">
        <v>8068</v>
      </c>
      <c r="D12" s="48">
        <v>1831</v>
      </c>
      <c r="E12" s="49">
        <f>uptake_in_those_aged_70_by_ccg9[[#This Row],[Number of adults turning 65 in quarter 1 vaccinated]]/uptake_in_those_aged_70_by_ccg9[[#This Row],[Number of adults turning 65 in quarter 1]]*100</f>
        <v>22.694595934556272</v>
      </c>
      <c r="F12" s="48">
        <v>8544</v>
      </c>
      <c r="G12" s="48">
        <v>1377</v>
      </c>
      <c r="H12" s="49">
        <f>uptake_in_those_aged_70_by_ccg9[[#This Row],[Number of adults turning 65 in quarter 2 vaccinated]]/uptake_in_those_aged_70_by_ccg9[[#This Row],[Number of adults turning 65 in quarter 2]]*100</f>
        <v>16.116573033707866</v>
      </c>
      <c r="I12" s="33"/>
      <c r="J12" s="33"/>
      <c r="L12" s="33"/>
      <c r="M12" s="33"/>
      <c r="O12" s="33"/>
      <c r="P12" s="33"/>
      <c r="R12" s="33"/>
      <c r="S12" s="33"/>
      <c r="U12" s="33"/>
      <c r="V12" s="33"/>
      <c r="X12" s="33"/>
      <c r="Y12" s="33"/>
      <c r="AA12" s="33"/>
      <c r="AB12" s="33"/>
      <c r="AD12" s="33"/>
      <c r="AE12" s="33"/>
    </row>
    <row r="13" spans="1:31" x14ac:dyDescent="0.35">
      <c r="A13" s="29" t="s">
        <v>316</v>
      </c>
      <c r="B13" s="29" t="s">
        <v>317</v>
      </c>
      <c r="C13" s="48">
        <v>1952</v>
      </c>
      <c r="D13" s="48">
        <v>471</v>
      </c>
      <c r="E13" s="49">
        <f>uptake_in_those_aged_70_by_ccg9[[#This Row],[Number of adults turning 65 in quarter 1 vaccinated]]/uptake_in_those_aged_70_by_ccg9[[#This Row],[Number of adults turning 65 in quarter 1]]*100</f>
        <v>24.129098360655739</v>
      </c>
      <c r="F13" s="48">
        <v>2054</v>
      </c>
      <c r="G13" s="48">
        <v>323</v>
      </c>
      <c r="H13" s="49">
        <f>uptake_in_those_aged_70_by_ccg9[[#This Row],[Number of adults turning 65 in quarter 2 vaccinated]]/uptake_in_those_aged_70_by_ccg9[[#This Row],[Number of adults turning 65 in quarter 2]]*100</f>
        <v>15.725413826679649</v>
      </c>
      <c r="I13" s="33"/>
      <c r="J13" s="33"/>
      <c r="L13" s="33"/>
      <c r="M13" s="33"/>
      <c r="O13" s="33"/>
      <c r="P13" s="33"/>
      <c r="R13" s="33"/>
      <c r="S13" s="33"/>
      <c r="U13" s="33"/>
      <c r="V13" s="33"/>
      <c r="X13" s="33"/>
      <c r="Y13" s="33"/>
      <c r="AA13" s="33"/>
      <c r="AB13" s="33"/>
      <c r="AD13" s="33"/>
      <c r="AE13" s="33"/>
    </row>
    <row r="14" spans="1:31" x14ac:dyDescent="0.35">
      <c r="A14" s="29" t="s">
        <v>332</v>
      </c>
      <c r="B14" s="29" t="s">
        <v>333</v>
      </c>
      <c r="C14" s="48">
        <v>2597</v>
      </c>
      <c r="D14" s="48">
        <v>693</v>
      </c>
      <c r="E14" s="49">
        <f>uptake_in_those_aged_70_by_ccg9[[#This Row],[Number of adults turning 65 in quarter 1 vaccinated]]/uptake_in_those_aged_70_by_ccg9[[#This Row],[Number of adults turning 65 in quarter 1]]*100</f>
        <v>26.68463611859838</v>
      </c>
      <c r="F14" s="48">
        <v>2848</v>
      </c>
      <c r="G14" s="48">
        <v>563</v>
      </c>
      <c r="H14" s="49">
        <f>uptake_in_those_aged_70_by_ccg9[[#This Row],[Number of adults turning 65 in quarter 2 vaccinated]]/uptake_in_those_aged_70_by_ccg9[[#This Row],[Number of adults turning 65 in quarter 2]]*100</f>
        <v>19.768258426966291</v>
      </c>
      <c r="I14" s="33"/>
      <c r="J14" s="33"/>
      <c r="L14" s="33"/>
      <c r="M14" s="33"/>
      <c r="O14" s="33"/>
      <c r="P14" s="33"/>
      <c r="R14" s="33"/>
      <c r="S14" s="33"/>
      <c r="U14" s="33"/>
      <c r="V14" s="33"/>
      <c r="X14" s="33"/>
      <c r="Y14" s="33"/>
      <c r="AA14" s="33"/>
      <c r="AB14" s="33"/>
      <c r="AD14" s="33"/>
      <c r="AE14" s="33"/>
    </row>
    <row r="15" spans="1:31" x14ac:dyDescent="0.35">
      <c r="A15" s="29" t="s">
        <v>268</v>
      </c>
      <c r="B15" s="29" t="s">
        <v>269</v>
      </c>
      <c r="C15" s="48">
        <v>3256</v>
      </c>
      <c r="D15" s="48">
        <v>975</v>
      </c>
      <c r="E15" s="49">
        <f>uptake_in_those_aged_70_by_ccg9[[#This Row],[Number of adults turning 65 in quarter 1 vaccinated]]/uptake_in_those_aged_70_by_ccg9[[#This Row],[Number of adults turning 65 in quarter 1]]*100</f>
        <v>29.944717444717444</v>
      </c>
      <c r="F15" s="48">
        <v>3358</v>
      </c>
      <c r="G15" s="48">
        <v>802</v>
      </c>
      <c r="H15" s="49">
        <f>uptake_in_those_aged_70_by_ccg9[[#This Row],[Number of adults turning 65 in quarter 2 vaccinated]]/uptake_in_those_aged_70_by_ccg9[[#This Row],[Number of adults turning 65 in quarter 2]]*100</f>
        <v>23.883263847528291</v>
      </c>
      <c r="I15" s="33"/>
      <c r="J15" s="33"/>
      <c r="L15" s="33"/>
      <c r="M15" s="33"/>
      <c r="O15" s="33"/>
      <c r="P15" s="33"/>
      <c r="R15" s="33"/>
      <c r="S15" s="33"/>
      <c r="U15" s="33"/>
      <c r="V15" s="33"/>
      <c r="X15" s="33"/>
      <c r="Y15" s="33"/>
      <c r="AA15" s="33"/>
      <c r="AB15" s="33"/>
      <c r="AD15" s="33"/>
      <c r="AE15" s="33"/>
    </row>
    <row r="16" spans="1:31" x14ac:dyDescent="0.35">
      <c r="A16" s="29" t="s">
        <v>272</v>
      </c>
      <c r="B16" s="29" t="s">
        <v>273</v>
      </c>
      <c r="C16" s="48">
        <v>4014</v>
      </c>
      <c r="D16" s="48">
        <v>1115</v>
      </c>
      <c r="E16" s="49">
        <f>uptake_in_those_aged_70_by_ccg9[[#This Row],[Number of adults turning 65 in quarter 1 vaccinated]]/uptake_in_those_aged_70_by_ccg9[[#This Row],[Number of adults turning 65 in quarter 1]]*100</f>
        <v>27.777777777777779</v>
      </c>
      <c r="F16" s="48">
        <v>4132</v>
      </c>
      <c r="G16" s="48">
        <v>764</v>
      </c>
      <c r="H16" s="49">
        <f>uptake_in_those_aged_70_by_ccg9[[#This Row],[Number of adults turning 65 in quarter 2 vaccinated]]/uptake_in_those_aged_70_by_ccg9[[#This Row],[Number of adults turning 65 in quarter 2]]*100</f>
        <v>18.489835430784122</v>
      </c>
      <c r="I16" s="33"/>
      <c r="J16" s="33"/>
      <c r="L16" s="33"/>
      <c r="M16" s="33"/>
      <c r="O16" s="33"/>
      <c r="P16" s="33"/>
      <c r="R16" s="33"/>
      <c r="S16" s="33"/>
      <c r="U16" s="33"/>
      <c r="V16" s="33"/>
      <c r="X16" s="33"/>
      <c r="Y16" s="33"/>
      <c r="AA16" s="33"/>
      <c r="AB16" s="33"/>
      <c r="AD16" s="33"/>
      <c r="AE16" s="33"/>
    </row>
    <row r="17" spans="1:31" x14ac:dyDescent="0.35">
      <c r="A17" s="29" t="s">
        <v>326</v>
      </c>
      <c r="B17" s="29" t="s">
        <v>327</v>
      </c>
      <c r="C17" s="48">
        <v>2524</v>
      </c>
      <c r="D17" s="48">
        <v>740</v>
      </c>
      <c r="E17" s="49">
        <f>uptake_in_those_aged_70_by_ccg9[[#This Row],[Number of adults turning 65 in quarter 1 vaccinated]]/uptake_in_those_aged_70_by_ccg9[[#This Row],[Number of adults turning 65 in quarter 1]]*100</f>
        <v>29.318541996830426</v>
      </c>
      <c r="F17" s="48">
        <v>2625</v>
      </c>
      <c r="G17" s="48">
        <v>626</v>
      </c>
      <c r="H17" s="49">
        <f>uptake_in_those_aged_70_by_ccg9[[#This Row],[Number of adults turning 65 in quarter 2 vaccinated]]/uptake_in_those_aged_70_by_ccg9[[#This Row],[Number of adults turning 65 in quarter 2]]*100</f>
        <v>23.847619047619048</v>
      </c>
      <c r="I17" s="33"/>
      <c r="J17" s="33"/>
      <c r="L17" s="33"/>
      <c r="M17" s="33"/>
      <c r="O17" s="33"/>
      <c r="P17" s="33"/>
      <c r="R17" s="33"/>
      <c r="S17" s="33"/>
      <c r="U17" s="33"/>
      <c r="V17" s="33"/>
      <c r="X17" s="33"/>
      <c r="Y17" s="33"/>
      <c r="AA17" s="33"/>
      <c r="AB17" s="33"/>
      <c r="AD17" s="33"/>
      <c r="AE17" s="33"/>
    </row>
    <row r="18" spans="1:31" x14ac:dyDescent="0.35">
      <c r="A18" s="29" t="s">
        <v>292</v>
      </c>
      <c r="B18" s="29" t="s">
        <v>293</v>
      </c>
      <c r="C18" s="48">
        <v>1922</v>
      </c>
      <c r="D18" s="48">
        <v>488</v>
      </c>
      <c r="E18" s="49">
        <f>uptake_in_those_aged_70_by_ccg9[[#This Row],[Number of adults turning 65 in quarter 1 vaccinated]]/uptake_in_those_aged_70_by_ccg9[[#This Row],[Number of adults turning 65 in quarter 1]]*100</f>
        <v>25.390218522372525</v>
      </c>
      <c r="F18" s="48">
        <v>2187</v>
      </c>
      <c r="G18" s="48">
        <v>447</v>
      </c>
      <c r="H18" s="49">
        <f>uptake_in_those_aged_70_by_ccg9[[#This Row],[Number of adults turning 65 in quarter 2 vaccinated]]/uptake_in_those_aged_70_by_ccg9[[#This Row],[Number of adults turning 65 in quarter 2]]*100</f>
        <v>20.438957475994513</v>
      </c>
      <c r="I18" s="33"/>
      <c r="J18" s="33"/>
      <c r="L18" s="33"/>
      <c r="M18" s="33"/>
      <c r="O18" s="33"/>
      <c r="P18" s="33"/>
      <c r="R18" s="33"/>
      <c r="S18" s="33"/>
      <c r="U18" s="33"/>
      <c r="V18" s="33"/>
      <c r="X18" s="33"/>
      <c r="Y18" s="33"/>
      <c r="AA18" s="33"/>
      <c r="AB18" s="33"/>
      <c r="AD18" s="33"/>
      <c r="AE18" s="33"/>
    </row>
    <row r="19" spans="1:31" x14ac:dyDescent="0.35">
      <c r="A19" s="29" t="s">
        <v>306</v>
      </c>
      <c r="B19" s="29" t="s">
        <v>307</v>
      </c>
      <c r="C19" s="48">
        <v>2089</v>
      </c>
      <c r="D19" s="48">
        <v>600</v>
      </c>
      <c r="E19" s="49">
        <f>uptake_in_those_aged_70_by_ccg9[[#This Row],[Number of adults turning 65 in quarter 1 vaccinated]]/uptake_in_those_aged_70_by_ccg9[[#This Row],[Number of adults turning 65 in quarter 1]]*100</f>
        <v>28.72187649593107</v>
      </c>
      <c r="F19" s="48">
        <v>2133</v>
      </c>
      <c r="G19" s="48">
        <v>443</v>
      </c>
      <c r="H19" s="49">
        <f>uptake_in_those_aged_70_by_ccg9[[#This Row],[Number of adults turning 65 in quarter 2 vaccinated]]/uptake_in_those_aged_70_by_ccg9[[#This Row],[Number of adults turning 65 in quarter 2]]*100</f>
        <v>20.768870135958746</v>
      </c>
      <c r="I19" s="33"/>
      <c r="J19" s="33"/>
      <c r="L19" s="33"/>
      <c r="M19" s="33"/>
      <c r="O19" s="33"/>
      <c r="P19" s="33"/>
      <c r="R19" s="33"/>
      <c r="S19" s="33"/>
      <c r="U19" s="33"/>
      <c r="V19" s="33"/>
      <c r="X19" s="33"/>
      <c r="Y19" s="33"/>
      <c r="AA19" s="33"/>
      <c r="AB19" s="33"/>
      <c r="AD19" s="33"/>
      <c r="AE19" s="33"/>
    </row>
    <row r="20" spans="1:31" x14ac:dyDescent="0.35">
      <c r="A20" s="29" t="s">
        <v>298</v>
      </c>
      <c r="B20" s="29" t="s">
        <v>299</v>
      </c>
      <c r="C20" s="48">
        <v>7217</v>
      </c>
      <c r="D20" s="48">
        <v>1434</v>
      </c>
      <c r="E20" s="49">
        <f>uptake_in_those_aged_70_by_ccg9[[#This Row],[Number of adults turning 65 in quarter 1 vaccinated]]/uptake_in_those_aged_70_by_ccg9[[#This Row],[Number of adults turning 65 in quarter 1]]*100</f>
        <v>19.869751974504641</v>
      </c>
      <c r="F20" s="48">
        <v>8165</v>
      </c>
      <c r="G20" s="48">
        <v>1038</v>
      </c>
      <c r="H20" s="49">
        <f>uptake_in_those_aged_70_by_ccg9[[#This Row],[Number of adults turning 65 in quarter 2 vaccinated]]/uptake_in_those_aged_70_by_ccg9[[#This Row],[Number of adults turning 65 in quarter 2]]*100</f>
        <v>12.712798530312309</v>
      </c>
      <c r="I20" s="33"/>
      <c r="J20" s="33"/>
      <c r="L20" s="33"/>
      <c r="M20" s="33"/>
      <c r="O20" s="33"/>
      <c r="P20" s="33"/>
      <c r="R20" s="33"/>
      <c r="S20" s="33"/>
      <c r="U20" s="33"/>
      <c r="V20" s="33"/>
      <c r="X20" s="33"/>
      <c r="Y20" s="33"/>
      <c r="AA20" s="33"/>
      <c r="AB20" s="33"/>
      <c r="AD20" s="33"/>
      <c r="AE20" s="33"/>
    </row>
    <row r="21" spans="1:31" x14ac:dyDescent="0.35">
      <c r="A21" s="29" t="s">
        <v>308</v>
      </c>
      <c r="B21" s="29" t="s">
        <v>309</v>
      </c>
      <c r="C21" s="48">
        <v>5434</v>
      </c>
      <c r="D21" s="48">
        <v>1482</v>
      </c>
      <c r="E21" s="49">
        <f>uptake_in_those_aged_70_by_ccg9[[#This Row],[Number of adults turning 65 in quarter 1 vaccinated]]/uptake_in_those_aged_70_by_ccg9[[#This Row],[Number of adults turning 65 in quarter 1]]*100</f>
        <v>27.27272727272727</v>
      </c>
      <c r="F21" s="48">
        <v>5686</v>
      </c>
      <c r="G21" s="48">
        <v>1152</v>
      </c>
      <c r="H21" s="49">
        <f>uptake_in_those_aged_70_by_ccg9[[#This Row],[Number of adults turning 65 in quarter 2 vaccinated]]/uptake_in_those_aged_70_by_ccg9[[#This Row],[Number of adults turning 65 in quarter 2]]*100</f>
        <v>20.2602884277172</v>
      </c>
      <c r="I21" s="33"/>
      <c r="J21" s="33"/>
      <c r="L21" s="33"/>
      <c r="M21" s="33"/>
      <c r="O21" s="33"/>
      <c r="P21" s="33"/>
      <c r="R21" s="33"/>
      <c r="S21" s="33"/>
      <c r="U21" s="33"/>
      <c r="V21" s="33"/>
      <c r="X21" s="33"/>
      <c r="Y21" s="33"/>
      <c r="AA21" s="33"/>
      <c r="AB21" s="33"/>
      <c r="AD21" s="33"/>
      <c r="AE21" s="33"/>
    </row>
    <row r="22" spans="1:31" x14ac:dyDescent="0.35">
      <c r="A22" s="29" t="s">
        <v>282</v>
      </c>
      <c r="B22" s="29" t="s">
        <v>283</v>
      </c>
      <c r="C22" s="48">
        <v>4100</v>
      </c>
      <c r="D22" s="48">
        <v>1020</v>
      </c>
      <c r="E22" s="49">
        <f>uptake_in_those_aged_70_by_ccg9[[#This Row],[Number of adults turning 65 in quarter 1 vaccinated]]/uptake_in_those_aged_70_by_ccg9[[#This Row],[Number of adults turning 65 in quarter 1]]*100</f>
        <v>24.878048780487806</v>
      </c>
      <c r="F22" s="48">
        <v>4369</v>
      </c>
      <c r="G22" s="48">
        <v>685</v>
      </c>
      <c r="H22" s="49">
        <f>uptake_in_those_aged_70_by_ccg9[[#This Row],[Number of adults turning 65 in quarter 2 vaccinated]]/uptake_in_those_aged_70_by_ccg9[[#This Row],[Number of adults turning 65 in quarter 2]]*100</f>
        <v>15.678644998855573</v>
      </c>
      <c r="I22" s="33"/>
      <c r="J22" s="33"/>
      <c r="L22" s="33"/>
      <c r="M22" s="33"/>
      <c r="O22" s="33"/>
      <c r="P22" s="33"/>
      <c r="R22" s="33"/>
      <c r="S22" s="33"/>
      <c r="U22" s="33"/>
      <c r="V22" s="33"/>
      <c r="X22" s="33"/>
      <c r="Y22" s="33"/>
      <c r="AA22" s="33"/>
      <c r="AB22" s="33"/>
      <c r="AD22" s="33"/>
      <c r="AE22" s="33"/>
    </row>
    <row r="23" spans="1:31" x14ac:dyDescent="0.35">
      <c r="A23" s="29" t="s">
        <v>258</v>
      </c>
      <c r="B23" s="29" t="s">
        <v>259</v>
      </c>
      <c r="C23" s="48">
        <v>2436</v>
      </c>
      <c r="D23" s="48">
        <v>611</v>
      </c>
      <c r="E23" s="49">
        <f>uptake_in_those_aged_70_by_ccg9[[#This Row],[Number of adults turning 65 in quarter 1 vaccinated]]/uptake_in_those_aged_70_by_ccg9[[#This Row],[Number of adults turning 65 in quarter 1]]*100</f>
        <v>25.082101806239738</v>
      </c>
      <c r="F23" s="48">
        <v>2563</v>
      </c>
      <c r="G23" s="48">
        <v>515</v>
      </c>
      <c r="H23" s="49">
        <f>uptake_in_those_aged_70_by_ccg9[[#This Row],[Number of adults turning 65 in quarter 2 vaccinated]]/uptake_in_those_aged_70_by_ccg9[[#This Row],[Number of adults turning 65 in quarter 2]]*100</f>
        <v>20.093640265314086</v>
      </c>
      <c r="I23" s="33"/>
      <c r="J23" s="33"/>
      <c r="L23" s="33"/>
      <c r="M23" s="33"/>
      <c r="O23" s="33"/>
      <c r="P23" s="33"/>
      <c r="R23" s="33"/>
      <c r="S23" s="33"/>
      <c r="U23" s="33"/>
      <c r="V23" s="33"/>
      <c r="X23" s="33"/>
      <c r="Y23" s="33"/>
      <c r="AA23" s="33"/>
      <c r="AB23" s="33"/>
      <c r="AD23" s="33"/>
      <c r="AE23" s="33"/>
    </row>
    <row r="24" spans="1:31" x14ac:dyDescent="0.35">
      <c r="A24" s="29" t="s">
        <v>300</v>
      </c>
      <c r="B24" s="29" t="s">
        <v>301</v>
      </c>
      <c r="C24" s="48">
        <v>5498</v>
      </c>
      <c r="D24" s="48">
        <v>1452</v>
      </c>
      <c r="E24" s="49">
        <f>uptake_in_those_aged_70_by_ccg9[[#This Row],[Number of adults turning 65 in quarter 1 vaccinated]]/uptake_in_those_aged_70_by_ccg9[[#This Row],[Number of adults turning 65 in quarter 1]]*100</f>
        <v>26.409603492178974</v>
      </c>
      <c r="F24" s="48">
        <v>5851</v>
      </c>
      <c r="G24" s="48">
        <v>1168</v>
      </c>
      <c r="H24" s="49">
        <f>uptake_in_those_aged_70_by_ccg9[[#This Row],[Number of adults turning 65 in quarter 2 vaccinated]]/uptake_in_those_aged_70_by_ccg9[[#This Row],[Number of adults turning 65 in quarter 2]]*100</f>
        <v>19.962399589813707</v>
      </c>
      <c r="I24" s="33"/>
      <c r="J24" s="33"/>
      <c r="L24" s="33"/>
      <c r="M24" s="33"/>
      <c r="O24" s="33"/>
      <c r="P24" s="33"/>
      <c r="R24" s="33"/>
      <c r="S24" s="33"/>
      <c r="U24" s="33"/>
      <c r="V24" s="33"/>
      <c r="X24" s="33"/>
      <c r="Y24" s="33"/>
      <c r="AA24" s="33"/>
      <c r="AB24" s="33"/>
      <c r="AD24" s="33"/>
      <c r="AE24" s="33"/>
    </row>
    <row r="25" spans="1:31" x14ac:dyDescent="0.35">
      <c r="A25" s="29" t="s">
        <v>280</v>
      </c>
      <c r="B25" s="29" t="s">
        <v>281</v>
      </c>
      <c r="C25" s="48">
        <v>5334</v>
      </c>
      <c r="D25" s="48">
        <v>1460</v>
      </c>
      <c r="E25" s="49">
        <f>uptake_in_those_aged_70_by_ccg9[[#This Row],[Number of adults turning 65 in quarter 1 vaccinated]]/uptake_in_those_aged_70_by_ccg9[[#This Row],[Number of adults turning 65 in quarter 1]]*100</f>
        <v>27.371578552680916</v>
      </c>
      <c r="F25" s="48">
        <v>5539</v>
      </c>
      <c r="G25" s="48">
        <v>1034</v>
      </c>
      <c r="H25" s="49">
        <f>uptake_in_those_aged_70_by_ccg9[[#This Row],[Number of adults turning 65 in quarter 2 vaccinated]]/uptake_in_those_aged_70_by_ccg9[[#This Row],[Number of adults turning 65 in quarter 2]]*100</f>
        <v>18.667629536017333</v>
      </c>
      <c r="I25" s="33"/>
      <c r="J25" s="33"/>
      <c r="L25" s="33"/>
      <c r="M25" s="33"/>
      <c r="O25" s="33"/>
      <c r="P25" s="33"/>
      <c r="R25" s="33"/>
      <c r="S25" s="33"/>
      <c r="U25" s="33"/>
      <c r="V25" s="33"/>
      <c r="X25" s="33"/>
      <c r="Y25" s="33"/>
      <c r="AA25" s="33"/>
      <c r="AB25" s="33"/>
      <c r="AD25" s="33"/>
      <c r="AE25" s="33"/>
    </row>
    <row r="26" spans="1:31" x14ac:dyDescent="0.35">
      <c r="A26" s="29" t="s">
        <v>254</v>
      </c>
      <c r="B26" s="29" t="s">
        <v>255</v>
      </c>
      <c r="C26" s="48">
        <v>5362</v>
      </c>
      <c r="D26" s="48">
        <v>1135</v>
      </c>
      <c r="E26" s="49">
        <f>uptake_in_those_aged_70_by_ccg9[[#This Row],[Number of adults turning 65 in quarter 1 vaccinated]]/uptake_in_those_aged_70_by_ccg9[[#This Row],[Number of adults turning 65 in quarter 1]]*100</f>
        <v>21.167474822827302</v>
      </c>
      <c r="F26" s="48">
        <v>5721</v>
      </c>
      <c r="G26" s="48">
        <v>804</v>
      </c>
      <c r="H26" s="49">
        <f>uptake_in_those_aged_70_by_ccg9[[#This Row],[Number of adults turning 65 in quarter 2 vaccinated]]/uptake_in_those_aged_70_by_ccg9[[#This Row],[Number of adults turning 65 in quarter 2]]*100</f>
        <v>14.0534871525957</v>
      </c>
      <c r="I26" s="33"/>
      <c r="J26" s="33"/>
      <c r="L26" s="33"/>
      <c r="M26" s="33"/>
      <c r="O26" s="33"/>
      <c r="P26" s="33"/>
      <c r="R26" s="33"/>
      <c r="S26" s="33"/>
      <c r="U26" s="33"/>
      <c r="V26" s="33"/>
      <c r="X26" s="33"/>
      <c r="Y26" s="33"/>
      <c r="AA26" s="33"/>
      <c r="AB26" s="33"/>
      <c r="AD26" s="33"/>
      <c r="AE26" s="33"/>
    </row>
    <row r="27" spans="1:31" x14ac:dyDescent="0.35">
      <c r="A27" s="29" t="s">
        <v>276</v>
      </c>
      <c r="B27" s="29" t="s">
        <v>277</v>
      </c>
      <c r="C27" s="48">
        <v>3129</v>
      </c>
      <c r="D27" s="48">
        <v>611</v>
      </c>
      <c r="E27" s="49">
        <f>uptake_in_those_aged_70_by_ccg9[[#This Row],[Number of adults turning 65 in quarter 1 vaccinated]]/uptake_in_those_aged_70_by_ccg9[[#This Row],[Number of adults turning 65 in quarter 1]]*100</f>
        <v>19.527005433045701</v>
      </c>
      <c r="F27" s="48">
        <v>3220</v>
      </c>
      <c r="G27" s="48">
        <v>470</v>
      </c>
      <c r="H27" s="49">
        <f>uptake_in_those_aged_70_by_ccg9[[#This Row],[Number of adults turning 65 in quarter 2 vaccinated]]/uptake_in_those_aged_70_by_ccg9[[#This Row],[Number of adults turning 65 in quarter 2]]*100</f>
        <v>14.596273291925465</v>
      </c>
      <c r="I27" s="33"/>
      <c r="J27" s="33"/>
      <c r="L27" s="33"/>
      <c r="M27" s="33"/>
      <c r="O27" s="33"/>
      <c r="P27" s="33"/>
      <c r="R27" s="33"/>
      <c r="S27" s="33"/>
      <c r="U27" s="33"/>
      <c r="V27" s="33"/>
      <c r="X27" s="33"/>
      <c r="Y27" s="33"/>
      <c r="AA27" s="33"/>
      <c r="AB27" s="33"/>
      <c r="AD27" s="33"/>
      <c r="AE27" s="33"/>
    </row>
    <row r="28" spans="1:31" x14ac:dyDescent="0.35">
      <c r="A28" s="29" t="s">
        <v>274</v>
      </c>
      <c r="B28" s="29" t="s">
        <v>275</v>
      </c>
      <c r="C28" s="48">
        <v>2537</v>
      </c>
      <c r="D28" s="48">
        <v>651</v>
      </c>
      <c r="E28" s="49">
        <f>uptake_in_those_aged_70_by_ccg9[[#This Row],[Number of adults turning 65 in quarter 1 vaccinated]]/uptake_in_those_aged_70_by_ccg9[[#This Row],[Number of adults turning 65 in quarter 1]]*100</f>
        <v>25.660228616476154</v>
      </c>
      <c r="F28" s="48">
        <v>2685</v>
      </c>
      <c r="G28" s="48">
        <v>514</v>
      </c>
      <c r="H28" s="49">
        <f>uptake_in_those_aged_70_by_ccg9[[#This Row],[Number of adults turning 65 in quarter 2 vaccinated]]/uptake_in_those_aged_70_by_ccg9[[#This Row],[Number of adults turning 65 in quarter 2]]*100</f>
        <v>19.143389199255122</v>
      </c>
      <c r="I28" s="33"/>
      <c r="J28" s="33"/>
      <c r="L28" s="33"/>
      <c r="M28" s="33"/>
      <c r="O28" s="33"/>
      <c r="P28" s="33"/>
      <c r="R28" s="33"/>
      <c r="S28" s="33"/>
      <c r="U28" s="33"/>
      <c r="V28" s="33"/>
      <c r="X28" s="33"/>
      <c r="Y28" s="33"/>
      <c r="AA28" s="33"/>
      <c r="AB28" s="33"/>
      <c r="AD28" s="33"/>
      <c r="AE28" s="33"/>
    </row>
    <row r="29" spans="1:31" x14ac:dyDescent="0.35">
      <c r="A29" s="29" t="s">
        <v>260</v>
      </c>
      <c r="B29" s="29" t="s">
        <v>261</v>
      </c>
      <c r="C29" s="48">
        <v>3278</v>
      </c>
      <c r="D29" s="48">
        <v>633</v>
      </c>
      <c r="E29" s="49">
        <f>uptake_in_those_aged_70_by_ccg9[[#This Row],[Number of adults turning 65 in quarter 1 vaccinated]]/uptake_in_those_aged_70_by_ccg9[[#This Row],[Number of adults turning 65 in quarter 1]]*100</f>
        <v>19.310555216595485</v>
      </c>
      <c r="F29" s="48">
        <v>3460</v>
      </c>
      <c r="G29" s="48">
        <v>354</v>
      </c>
      <c r="H29" s="49">
        <f>uptake_in_those_aged_70_by_ccg9[[#This Row],[Number of adults turning 65 in quarter 2 vaccinated]]/uptake_in_those_aged_70_by_ccg9[[#This Row],[Number of adults turning 65 in quarter 2]]*100</f>
        <v>10.23121387283237</v>
      </c>
      <c r="I29" s="33"/>
      <c r="J29" s="33"/>
      <c r="L29" s="33"/>
      <c r="M29" s="33"/>
      <c r="O29" s="33"/>
      <c r="P29" s="33"/>
      <c r="R29" s="33"/>
      <c r="S29" s="33"/>
      <c r="U29" s="33"/>
      <c r="V29" s="33"/>
      <c r="X29" s="33"/>
      <c r="Y29" s="33"/>
      <c r="AA29" s="33"/>
      <c r="AB29" s="33"/>
      <c r="AD29" s="33"/>
      <c r="AE29" s="33"/>
    </row>
    <row r="30" spans="1:31" x14ac:dyDescent="0.35">
      <c r="A30" s="29" t="s">
        <v>288</v>
      </c>
      <c r="B30" s="29" t="s">
        <v>289</v>
      </c>
      <c r="C30" s="48">
        <v>3183</v>
      </c>
      <c r="D30" s="48">
        <v>935</v>
      </c>
      <c r="E30" s="49">
        <f>uptake_in_those_aged_70_by_ccg9[[#This Row],[Number of adults turning 65 in quarter 1 vaccinated]]/uptake_in_those_aged_70_by_ccg9[[#This Row],[Number of adults turning 65 in quarter 1]]*100</f>
        <v>29.374803644360664</v>
      </c>
      <c r="F30" s="48">
        <v>3379</v>
      </c>
      <c r="G30" s="48">
        <v>673</v>
      </c>
      <c r="H30" s="49">
        <f>uptake_in_those_aged_70_by_ccg9[[#This Row],[Number of adults turning 65 in quarter 2 vaccinated]]/uptake_in_those_aged_70_by_ccg9[[#This Row],[Number of adults turning 65 in quarter 2]]*100</f>
        <v>19.91713524711453</v>
      </c>
      <c r="I30" s="33"/>
      <c r="J30" s="33"/>
      <c r="L30" s="33"/>
      <c r="M30" s="33"/>
      <c r="O30" s="33"/>
      <c r="P30" s="33"/>
      <c r="R30" s="33"/>
      <c r="S30" s="33"/>
      <c r="U30" s="33"/>
      <c r="V30" s="33"/>
      <c r="X30" s="33"/>
      <c r="Y30" s="33"/>
      <c r="AA30" s="33"/>
      <c r="AB30" s="33"/>
      <c r="AD30" s="33"/>
      <c r="AE30" s="33"/>
    </row>
    <row r="31" spans="1:31" x14ac:dyDescent="0.35">
      <c r="A31" s="29" t="s">
        <v>286</v>
      </c>
      <c r="B31" s="29" t="s">
        <v>287</v>
      </c>
      <c r="C31" s="48">
        <v>3518</v>
      </c>
      <c r="D31" s="48">
        <v>473</v>
      </c>
      <c r="E31" s="49">
        <f>uptake_in_those_aged_70_by_ccg9[[#This Row],[Number of adults turning 65 in quarter 1 vaccinated]]/uptake_in_those_aged_70_by_ccg9[[#This Row],[Number of adults turning 65 in quarter 1]]*100</f>
        <v>13.445139283683909</v>
      </c>
      <c r="F31" s="48">
        <v>3945</v>
      </c>
      <c r="G31" s="48">
        <v>296</v>
      </c>
      <c r="H31" s="49">
        <f>uptake_in_those_aged_70_by_ccg9[[#This Row],[Number of adults turning 65 in quarter 2 vaccinated]]/uptake_in_those_aged_70_by_ccg9[[#This Row],[Number of adults turning 65 in quarter 2]]*100</f>
        <v>7.5031685678073519</v>
      </c>
      <c r="I31" s="33"/>
      <c r="J31" s="33"/>
      <c r="L31" s="33"/>
      <c r="M31" s="33"/>
      <c r="O31" s="33"/>
      <c r="P31" s="33"/>
      <c r="R31" s="33"/>
      <c r="S31" s="33"/>
      <c r="U31" s="33"/>
      <c r="V31" s="33"/>
      <c r="X31" s="33"/>
      <c r="Y31" s="33"/>
      <c r="AA31" s="33"/>
      <c r="AB31" s="33"/>
      <c r="AD31" s="33"/>
      <c r="AE31" s="33"/>
    </row>
    <row r="32" spans="1:31" x14ac:dyDescent="0.35">
      <c r="A32" s="29" t="s">
        <v>266</v>
      </c>
      <c r="B32" s="29" t="s">
        <v>267</v>
      </c>
      <c r="C32" s="48">
        <v>9623</v>
      </c>
      <c r="D32" s="48">
        <v>2241</v>
      </c>
      <c r="E32" s="49">
        <f>uptake_in_those_aged_70_by_ccg9[[#This Row],[Number of adults turning 65 in quarter 1 vaccinated]]/uptake_in_those_aged_70_by_ccg9[[#This Row],[Number of adults turning 65 in quarter 1]]*100</f>
        <v>23.287955938896392</v>
      </c>
      <c r="F32" s="48">
        <v>9969</v>
      </c>
      <c r="G32" s="48">
        <v>1719</v>
      </c>
      <c r="H32" s="49">
        <f>uptake_in_those_aged_70_by_ccg9[[#This Row],[Number of adults turning 65 in quarter 2 vaccinated]]/uptake_in_those_aged_70_by_ccg9[[#This Row],[Number of adults turning 65 in quarter 2]]*100</f>
        <v>17.24345470959976</v>
      </c>
      <c r="I32" s="33"/>
      <c r="J32" s="33"/>
      <c r="L32" s="33"/>
      <c r="M32" s="33"/>
      <c r="O32" s="33"/>
      <c r="P32" s="33"/>
      <c r="R32" s="33"/>
      <c r="S32" s="33"/>
      <c r="U32" s="33"/>
      <c r="V32" s="33"/>
      <c r="X32" s="33"/>
      <c r="Y32" s="33"/>
      <c r="AA32" s="33"/>
      <c r="AB32" s="33"/>
      <c r="AD32" s="33"/>
      <c r="AE32" s="33"/>
    </row>
    <row r="33" spans="1:31" x14ac:dyDescent="0.35">
      <c r="A33" s="29" t="s">
        <v>284</v>
      </c>
      <c r="B33" s="29" t="s">
        <v>285</v>
      </c>
      <c r="C33" s="48">
        <v>4013</v>
      </c>
      <c r="D33" s="48">
        <v>641</v>
      </c>
      <c r="E33" s="49">
        <f>uptake_in_those_aged_70_by_ccg9[[#This Row],[Number of adults turning 65 in quarter 1 vaccinated]]/uptake_in_those_aged_70_by_ccg9[[#This Row],[Number of adults turning 65 in quarter 1]]*100</f>
        <v>15.973087465736358</v>
      </c>
      <c r="F33" s="48">
        <v>4898</v>
      </c>
      <c r="G33" s="48">
        <v>444</v>
      </c>
      <c r="H33" s="49">
        <f>uptake_in_those_aged_70_by_ccg9[[#This Row],[Number of adults turning 65 in quarter 2 vaccinated]]/uptake_in_those_aged_70_by_ccg9[[#This Row],[Number of adults turning 65 in quarter 2]]*100</f>
        <v>9.0649244589628424</v>
      </c>
      <c r="I33" s="33"/>
      <c r="J33" s="33"/>
      <c r="L33" s="33"/>
      <c r="M33" s="33"/>
      <c r="O33" s="33"/>
      <c r="P33" s="33"/>
      <c r="R33" s="33"/>
      <c r="S33" s="33"/>
      <c r="U33" s="33"/>
      <c r="V33" s="33"/>
      <c r="X33" s="33"/>
      <c r="Y33" s="33"/>
      <c r="AA33" s="33"/>
      <c r="AB33" s="33"/>
      <c r="AD33" s="33"/>
      <c r="AE33" s="33"/>
    </row>
    <row r="34" spans="1:31" x14ac:dyDescent="0.35">
      <c r="A34" s="29" t="s">
        <v>310</v>
      </c>
      <c r="B34" s="29" t="s">
        <v>311</v>
      </c>
      <c r="C34" s="48">
        <v>5388</v>
      </c>
      <c r="D34" s="48">
        <v>666</v>
      </c>
      <c r="E34" s="49">
        <f>uptake_in_those_aged_70_by_ccg9[[#This Row],[Number of adults turning 65 in quarter 1 vaccinated]]/uptake_in_those_aged_70_by_ccg9[[#This Row],[Number of adults turning 65 in quarter 1]]*100</f>
        <v>12.360801781737193</v>
      </c>
      <c r="F34" s="48">
        <v>6174</v>
      </c>
      <c r="G34" s="48">
        <v>456</v>
      </c>
      <c r="H34" s="49">
        <f>uptake_in_those_aged_70_by_ccg9[[#This Row],[Number of adults turning 65 in quarter 2 vaccinated]]/uptake_in_those_aged_70_by_ccg9[[#This Row],[Number of adults turning 65 in quarter 2]]*100</f>
        <v>7.3858114674441202</v>
      </c>
      <c r="I34" s="33"/>
      <c r="J34" s="33"/>
      <c r="L34" s="33"/>
      <c r="M34" s="33"/>
      <c r="O34" s="33"/>
      <c r="P34" s="33"/>
      <c r="R34" s="33"/>
      <c r="S34" s="33"/>
      <c r="U34" s="33"/>
      <c r="V34" s="33"/>
      <c r="X34" s="33"/>
      <c r="Y34" s="33"/>
      <c r="AA34" s="33"/>
      <c r="AB34" s="33"/>
      <c r="AD34" s="33"/>
      <c r="AE34" s="33"/>
    </row>
    <row r="35" spans="1:31" x14ac:dyDescent="0.35">
      <c r="A35" s="29" t="s">
        <v>304</v>
      </c>
      <c r="B35" s="29" t="s">
        <v>305</v>
      </c>
      <c r="C35" s="48">
        <v>1983</v>
      </c>
      <c r="D35" s="48">
        <v>341</v>
      </c>
      <c r="E35" s="49">
        <f>uptake_in_those_aged_70_by_ccg9[[#This Row],[Number of adults turning 65 in quarter 1 vaccinated]]/uptake_in_those_aged_70_by_ccg9[[#This Row],[Number of adults turning 65 in quarter 1]]*100</f>
        <v>17.196167423096316</v>
      </c>
      <c r="F35" s="48">
        <v>2142</v>
      </c>
      <c r="G35" s="48">
        <v>267</v>
      </c>
      <c r="H35" s="49">
        <f>uptake_in_those_aged_70_by_ccg9[[#This Row],[Number of adults turning 65 in quarter 2 vaccinated]]/uptake_in_those_aged_70_by_ccg9[[#This Row],[Number of adults turning 65 in quarter 2]]*100</f>
        <v>12.464985994397759</v>
      </c>
      <c r="I35" s="33"/>
      <c r="J35" s="33"/>
      <c r="L35" s="33"/>
      <c r="M35" s="33"/>
      <c r="O35" s="33"/>
      <c r="P35" s="33"/>
      <c r="R35" s="33"/>
      <c r="S35" s="33"/>
      <c r="U35" s="33"/>
      <c r="V35" s="33"/>
      <c r="X35" s="33"/>
      <c r="Y35" s="33"/>
      <c r="AA35" s="33"/>
      <c r="AB35" s="33"/>
      <c r="AD35" s="33"/>
      <c r="AE35" s="33"/>
    </row>
    <row r="36" spans="1:31" x14ac:dyDescent="0.35">
      <c r="A36" s="29" t="s">
        <v>314</v>
      </c>
      <c r="B36" s="29" t="s">
        <v>315</v>
      </c>
      <c r="C36" s="48">
        <v>3187</v>
      </c>
      <c r="D36" s="48">
        <v>727</v>
      </c>
      <c r="E36" s="49">
        <f>uptake_in_those_aged_70_by_ccg9[[#This Row],[Number of adults turning 65 in quarter 1 vaccinated]]/uptake_in_those_aged_70_by_ccg9[[#This Row],[Number of adults turning 65 in quarter 1]]*100</f>
        <v>22.811421399435204</v>
      </c>
      <c r="F36" s="48">
        <v>3484</v>
      </c>
      <c r="G36" s="48">
        <v>499</v>
      </c>
      <c r="H36" s="49">
        <f>uptake_in_those_aged_70_by_ccg9[[#This Row],[Number of adults turning 65 in quarter 2 vaccinated]]/uptake_in_those_aged_70_by_ccg9[[#This Row],[Number of adults turning 65 in quarter 2]]*100</f>
        <v>14.322617680826635</v>
      </c>
      <c r="I36" s="33"/>
      <c r="J36" s="33"/>
      <c r="L36" s="33"/>
      <c r="M36" s="33"/>
      <c r="O36" s="33"/>
      <c r="P36" s="33"/>
      <c r="R36" s="33"/>
      <c r="S36" s="33"/>
      <c r="U36" s="33"/>
      <c r="V36" s="33"/>
      <c r="X36" s="33"/>
      <c r="Y36" s="33"/>
      <c r="AA36" s="33"/>
      <c r="AB36" s="33"/>
      <c r="AD36" s="33"/>
      <c r="AE36" s="33"/>
    </row>
    <row r="37" spans="1:31" x14ac:dyDescent="0.35">
      <c r="A37" s="29" t="s">
        <v>296</v>
      </c>
      <c r="B37" s="29" t="s">
        <v>297</v>
      </c>
      <c r="C37" s="48">
        <v>1530</v>
      </c>
      <c r="D37" s="48">
        <v>349</v>
      </c>
      <c r="E37" s="49">
        <f>uptake_in_those_aged_70_by_ccg9[[#This Row],[Number of adults turning 65 in quarter 1 vaccinated]]/uptake_in_those_aged_70_by_ccg9[[#This Row],[Number of adults turning 65 in quarter 1]]*100</f>
        <v>22.81045751633987</v>
      </c>
      <c r="F37" s="48">
        <v>1674</v>
      </c>
      <c r="G37" s="48">
        <v>297</v>
      </c>
      <c r="H37" s="49">
        <f>uptake_in_those_aged_70_by_ccg9[[#This Row],[Number of adults turning 65 in quarter 2 vaccinated]]/uptake_in_those_aged_70_by_ccg9[[#This Row],[Number of adults turning 65 in quarter 2]]*100</f>
        <v>17.741935483870968</v>
      </c>
      <c r="I37" s="33"/>
      <c r="J37" s="33"/>
      <c r="L37" s="33"/>
      <c r="M37" s="33"/>
      <c r="O37" s="33"/>
      <c r="P37" s="33"/>
      <c r="R37" s="33"/>
      <c r="S37" s="33"/>
      <c r="U37" s="33"/>
      <c r="V37" s="33"/>
      <c r="X37" s="33"/>
      <c r="Y37" s="33"/>
      <c r="AA37" s="33"/>
      <c r="AB37" s="33"/>
      <c r="AD37" s="33"/>
      <c r="AE37" s="33"/>
    </row>
    <row r="38" spans="1:31" x14ac:dyDescent="0.35">
      <c r="A38" s="29" t="s">
        <v>312</v>
      </c>
      <c r="B38" s="29" t="s">
        <v>313</v>
      </c>
      <c r="C38" s="48">
        <v>1910</v>
      </c>
      <c r="D38" s="48">
        <v>506</v>
      </c>
      <c r="E38" s="49">
        <f>uptake_in_those_aged_70_by_ccg9[[#This Row],[Number of adults turning 65 in quarter 1 vaccinated]]/uptake_in_those_aged_70_by_ccg9[[#This Row],[Number of adults turning 65 in quarter 1]]*100</f>
        <v>26.492146596858639</v>
      </c>
      <c r="F38" s="48">
        <v>1959</v>
      </c>
      <c r="G38" s="48">
        <v>351</v>
      </c>
      <c r="H38" s="49">
        <f>uptake_in_those_aged_70_by_ccg9[[#This Row],[Number of adults turning 65 in quarter 2 vaccinated]]/uptake_in_those_aged_70_by_ccg9[[#This Row],[Number of adults turning 65 in quarter 2]]*100</f>
        <v>17.917304747320063</v>
      </c>
      <c r="I38" s="33"/>
      <c r="J38" s="33"/>
      <c r="L38" s="33"/>
      <c r="M38" s="33"/>
      <c r="O38" s="33"/>
      <c r="P38" s="33"/>
      <c r="R38" s="33"/>
      <c r="S38" s="33"/>
      <c r="U38" s="33"/>
      <c r="V38" s="33"/>
      <c r="X38" s="33"/>
      <c r="Y38" s="33"/>
      <c r="AA38" s="33"/>
      <c r="AB38" s="33"/>
      <c r="AD38" s="33"/>
      <c r="AE38" s="33"/>
    </row>
    <row r="39" spans="1:31" x14ac:dyDescent="0.35">
      <c r="A39" s="29" t="s">
        <v>278</v>
      </c>
      <c r="B39" s="29" t="s">
        <v>279</v>
      </c>
      <c r="C39" s="48">
        <v>4367</v>
      </c>
      <c r="D39" s="48">
        <v>634</v>
      </c>
      <c r="E39" s="49">
        <f>uptake_in_those_aged_70_by_ccg9[[#This Row],[Number of adults turning 65 in quarter 1 vaccinated]]/uptake_in_those_aged_70_by_ccg9[[#This Row],[Number of adults turning 65 in quarter 1]]*100</f>
        <v>14.517975727043735</v>
      </c>
      <c r="F39" s="48">
        <v>4795</v>
      </c>
      <c r="G39" s="48">
        <v>401</v>
      </c>
      <c r="H39" s="49">
        <f>uptake_in_those_aged_70_by_ccg9[[#This Row],[Number of adults turning 65 in quarter 2 vaccinated]]/uptake_in_those_aged_70_by_ccg9[[#This Row],[Number of adults turning 65 in quarter 2]]*100</f>
        <v>8.3628779979144952</v>
      </c>
      <c r="I39" s="33"/>
      <c r="J39" s="33"/>
      <c r="L39" s="33"/>
      <c r="M39" s="33"/>
      <c r="O39" s="33"/>
      <c r="P39" s="33"/>
      <c r="R39" s="33"/>
      <c r="S39" s="33"/>
      <c r="U39" s="33"/>
      <c r="V39" s="33"/>
      <c r="X39" s="33"/>
      <c r="Y39" s="33"/>
      <c r="AA39" s="33"/>
      <c r="AB39" s="33"/>
      <c r="AD39" s="33"/>
      <c r="AE39" s="33"/>
    </row>
    <row r="40" spans="1:31" x14ac:dyDescent="0.35">
      <c r="A40" s="29" t="s">
        <v>328</v>
      </c>
      <c r="B40" s="29" t="s">
        <v>329</v>
      </c>
      <c r="C40" s="48">
        <v>3666</v>
      </c>
      <c r="D40" s="48">
        <v>738</v>
      </c>
      <c r="E40" s="49">
        <f>uptake_in_those_aged_70_by_ccg9[[#This Row],[Number of adults turning 65 in quarter 1 vaccinated]]/uptake_in_those_aged_70_by_ccg9[[#This Row],[Number of adults turning 65 in quarter 1]]*100</f>
        <v>20.130932896890343</v>
      </c>
      <c r="F40" s="48">
        <v>3936</v>
      </c>
      <c r="G40" s="48">
        <v>595</v>
      </c>
      <c r="H40" s="49">
        <f>uptake_in_those_aged_70_by_ccg9[[#This Row],[Number of adults turning 65 in quarter 2 vaccinated]]/uptake_in_those_aged_70_by_ccg9[[#This Row],[Number of adults turning 65 in quarter 2]]*100</f>
        <v>15.116869918699186</v>
      </c>
      <c r="I40" s="33"/>
      <c r="J40" s="33"/>
      <c r="L40" s="33"/>
      <c r="M40" s="33"/>
      <c r="O40" s="33"/>
      <c r="P40" s="33"/>
      <c r="R40" s="33"/>
      <c r="S40" s="33"/>
      <c r="U40" s="33"/>
      <c r="V40" s="33"/>
      <c r="X40" s="33"/>
      <c r="Y40" s="33"/>
      <c r="AA40" s="33"/>
      <c r="AB40" s="33"/>
      <c r="AD40" s="33"/>
      <c r="AE40" s="33"/>
    </row>
    <row r="41" spans="1:31" x14ac:dyDescent="0.35">
      <c r="A41" s="29" t="s">
        <v>256</v>
      </c>
      <c r="B41" s="29" t="s">
        <v>257</v>
      </c>
      <c r="C41" s="48">
        <v>3927</v>
      </c>
      <c r="D41" s="48">
        <v>904</v>
      </c>
      <c r="E41" s="49">
        <f>uptake_in_those_aged_70_by_ccg9[[#This Row],[Number of adults turning 65 in quarter 1 vaccinated]]/uptake_in_those_aged_70_by_ccg9[[#This Row],[Number of adults turning 65 in quarter 1]]*100</f>
        <v>23.020117137764196</v>
      </c>
      <c r="F41" s="48">
        <v>4171</v>
      </c>
      <c r="G41" s="48">
        <v>620</v>
      </c>
      <c r="H41" s="49">
        <f>uptake_in_those_aged_70_by_ccg9[[#This Row],[Number of adults turning 65 in quarter 2 vaccinated]]/uptake_in_those_aged_70_by_ccg9[[#This Row],[Number of adults turning 65 in quarter 2]]*100</f>
        <v>14.864540877487414</v>
      </c>
      <c r="I41" s="33"/>
      <c r="J41" s="33"/>
      <c r="L41" s="33"/>
      <c r="M41" s="33"/>
      <c r="O41" s="33"/>
      <c r="P41" s="33"/>
      <c r="R41" s="33"/>
      <c r="S41" s="33"/>
      <c r="U41" s="33"/>
      <c r="V41" s="33"/>
      <c r="X41" s="33"/>
      <c r="Y41" s="33"/>
      <c r="AA41" s="33"/>
      <c r="AB41" s="33"/>
      <c r="AD41" s="33"/>
      <c r="AE41" s="33"/>
    </row>
    <row r="42" spans="1:31" x14ac:dyDescent="0.35">
      <c r="A42" s="29" t="s">
        <v>290</v>
      </c>
      <c r="B42" s="29" t="s">
        <v>291</v>
      </c>
      <c r="C42" s="48">
        <v>3373</v>
      </c>
      <c r="D42" s="48">
        <v>836</v>
      </c>
      <c r="E42" s="49">
        <f>uptake_in_those_aged_70_by_ccg9[[#This Row],[Number of adults turning 65 in quarter 1 vaccinated]]/uptake_in_those_aged_70_by_ccg9[[#This Row],[Number of adults turning 65 in quarter 1]]*100</f>
        <v>24.785057812036762</v>
      </c>
      <c r="F42" s="48">
        <v>3484</v>
      </c>
      <c r="G42" s="48">
        <v>645</v>
      </c>
      <c r="H42" s="49">
        <f>uptake_in_those_aged_70_by_ccg9[[#This Row],[Number of adults turning 65 in quarter 2 vaccinated]]/uptake_in_those_aged_70_by_ccg9[[#This Row],[Number of adults turning 65 in quarter 2]]*100</f>
        <v>18.513203214695753</v>
      </c>
      <c r="I42" s="33"/>
      <c r="J42" s="33"/>
      <c r="L42" s="33"/>
      <c r="M42" s="33"/>
      <c r="O42" s="33"/>
      <c r="P42" s="33"/>
      <c r="R42" s="33"/>
      <c r="S42" s="33"/>
      <c r="U42" s="33"/>
      <c r="V42" s="33"/>
      <c r="X42" s="33"/>
      <c r="Y42" s="33"/>
      <c r="AA42" s="33"/>
      <c r="AB42" s="33"/>
      <c r="AD42" s="33"/>
      <c r="AE42" s="33"/>
    </row>
    <row r="43" spans="1:31" x14ac:dyDescent="0.35">
      <c r="A43" s="29" t="s">
        <v>270</v>
      </c>
      <c r="B43" s="29" t="s">
        <v>271</v>
      </c>
      <c r="C43" s="48">
        <v>3037</v>
      </c>
      <c r="D43" s="48">
        <v>950</v>
      </c>
      <c r="E43" s="49">
        <f>uptake_in_those_aged_70_by_ccg9[[#This Row],[Number of adults turning 65 in quarter 1 vaccinated]]/uptake_in_those_aged_70_by_ccg9[[#This Row],[Number of adults turning 65 in quarter 1]]*100</f>
        <v>31.280869278893647</v>
      </c>
      <c r="F43" s="48">
        <v>3102</v>
      </c>
      <c r="G43" s="48">
        <v>720</v>
      </c>
      <c r="H43" s="49">
        <f>uptake_in_those_aged_70_by_ccg9[[#This Row],[Number of adults turning 65 in quarter 2 vaccinated]]/uptake_in_those_aged_70_by_ccg9[[#This Row],[Number of adults turning 65 in quarter 2]]*100</f>
        <v>23.210831721470019</v>
      </c>
      <c r="I43" s="33"/>
      <c r="J43" s="33"/>
      <c r="L43" s="33"/>
      <c r="M43" s="33"/>
      <c r="O43" s="33"/>
      <c r="P43" s="33"/>
      <c r="R43" s="33"/>
      <c r="S43" s="33"/>
      <c r="U43" s="33"/>
      <c r="V43" s="33"/>
      <c r="X43" s="33"/>
      <c r="Y43" s="33"/>
      <c r="AA43" s="33"/>
      <c r="AB43" s="33"/>
      <c r="AD43" s="33"/>
      <c r="AE43" s="33"/>
    </row>
    <row r="44" spans="1:31" x14ac:dyDescent="0.35">
      <c r="A44" s="29" t="s">
        <v>334</v>
      </c>
      <c r="B44" s="29" t="s">
        <v>335</v>
      </c>
      <c r="C44" s="48">
        <v>2833</v>
      </c>
      <c r="D44" s="48">
        <v>746</v>
      </c>
      <c r="E44" s="49">
        <f>uptake_in_those_aged_70_by_ccg9[[#This Row],[Number of adults turning 65 in quarter 1 vaccinated]]/uptake_in_those_aged_70_by_ccg9[[#This Row],[Number of adults turning 65 in quarter 1]]*100</f>
        <v>26.332509707024354</v>
      </c>
      <c r="F44" s="48">
        <v>3092</v>
      </c>
      <c r="G44" s="48">
        <v>590</v>
      </c>
      <c r="H44" s="49">
        <f>uptake_in_those_aged_70_by_ccg9[[#This Row],[Number of adults turning 65 in quarter 2 vaccinated]]/uptake_in_those_aged_70_by_ccg9[[#This Row],[Number of adults turning 65 in quarter 2]]*100</f>
        <v>19.081500646830531</v>
      </c>
      <c r="I44" s="33"/>
      <c r="J44" s="33"/>
      <c r="L44" s="33"/>
      <c r="M44" s="33"/>
      <c r="O44" s="33"/>
      <c r="P44" s="33"/>
      <c r="R44" s="33"/>
      <c r="S44" s="33"/>
      <c r="U44" s="33"/>
      <c r="V44" s="33"/>
      <c r="X44" s="33"/>
      <c r="Y44" s="33"/>
      <c r="AA44" s="33"/>
      <c r="AB44" s="33"/>
      <c r="AD44" s="33"/>
      <c r="AE44" s="33"/>
    </row>
    <row r="45" spans="1:31" x14ac:dyDescent="0.35">
      <c r="A45" s="29" t="s">
        <v>294</v>
      </c>
      <c r="B45" s="29" t="s">
        <v>295</v>
      </c>
      <c r="C45" s="48">
        <v>5126</v>
      </c>
      <c r="D45" s="48">
        <v>1306</v>
      </c>
      <c r="E45" s="49">
        <f>uptake_in_those_aged_70_by_ccg9[[#This Row],[Number of adults turning 65 in quarter 1 vaccinated]]/uptake_in_those_aged_70_by_ccg9[[#This Row],[Number of adults turning 65 in quarter 1]]*100</f>
        <v>25.477955520873973</v>
      </c>
      <c r="F45" s="48">
        <v>5704</v>
      </c>
      <c r="G45" s="48">
        <v>910</v>
      </c>
      <c r="H45" s="49">
        <f>uptake_in_those_aged_70_by_ccg9[[#This Row],[Number of adults turning 65 in quarter 2 vaccinated]]/uptake_in_those_aged_70_by_ccg9[[#This Row],[Number of adults turning 65 in quarter 2]]*100</f>
        <v>15.953716690042075</v>
      </c>
      <c r="I45" s="33"/>
      <c r="J45" s="33"/>
      <c r="L45" s="33"/>
      <c r="M45" s="33"/>
      <c r="O45" s="33"/>
      <c r="P45" s="33"/>
      <c r="R45" s="33"/>
      <c r="S45" s="33"/>
      <c r="U45" s="33"/>
      <c r="V45" s="33"/>
      <c r="X45" s="33"/>
      <c r="Y45" s="33"/>
      <c r="AA45" s="33"/>
      <c r="AB45" s="33"/>
      <c r="AD45" s="33"/>
      <c r="AE45" s="33"/>
    </row>
    <row r="46" spans="1:31" x14ac:dyDescent="0.35">
      <c r="A46" s="29" t="s">
        <v>330</v>
      </c>
      <c r="B46" s="29" t="s">
        <v>331</v>
      </c>
      <c r="C46" s="48">
        <v>6230</v>
      </c>
      <c r="D46" s="48">
        <v>1401</v>
      </c>
      <c r="E46" s="49">
        <f>uptake_in_those_aged_70_by_ccg9[[#This Row],[Number of adults turning 65 in quarter 1 vaccinated]]/uptake_in_those_aged_70_by_ccg9[[#This Row],[Number of adults turning 65 in quarter 1]]*100</f>
        <v>22.48796147672552</v>
      </c>
      <c r="F46" s="48">
        <v>6912</v>
      </c>
      <c r="G46" s="48">
        <v>1033</v>
      </c>
      <c r="H46" s="49">
        <f>uptake_in_those_aged_70_by_ccg9[[#This Row],[Number of adults turning 65 in quarter 2 vaccinated]]/uptake_in_those_aged_70_by_ccg9[[#This Row],[Number of adults turning 65 in quarter 2]]*100</f>
        <v>14.945023148148149</v>
      </c>
      <c r="I46" s="33"/>
      <c r="J46" s="33"/>
      <c r="L46" s="33"/>
      <c r="M46" s="33"/>
      <c r="O46" s="33"/>
      <c r="P46" s="33"/>
      <c r="R46" s="33"/>
      <c r="S46" s="33"/>
      <c r="U46" s="33"/>
      <c r="V46" s="33"/>
      <c r="X46" s="33"/>
      <c r="Y46" s="33"/>
      <c r="AA46" s="33"/>
      <c r="AB46" s="33"/>
      <c r="AD46" s="33"/>
      <c r="AE46" s="33"/>
    </row>
    <row r="47" spans="1:31" x14ac:dyDescent="0.35">
      <c r="A47" s="23" t="s">
        <v>250</v>
      </c>
      <c r="B47" s="23"/>
      <c r="C47" s="50">
        <f>SUM(C5:C46)</f>
        <v>158559</v>
      </c>
      <c r="D47" s="50">
        <f>SUM(D5:D46)</f>
        <v>36810</v>
      </c>
      <c r="E47" s="51">
        <f>uptake_in_those_aged_70_by_ccg9[[#This Row],[Number of adults turning 65 in quarter 1 vaccinated]]/uptake_in_those_aged_70_by_ccg9[[#This Row],[Number of adults turning 65 in quarter 1]]*100</f>
        <v>23.215333093674907</v>
      </c>
      <c r="F47" s="50">
        <f>SUM(F5:F46)</f>
        <v>171153</v>
      </c>
      <c r="G47" s="50">
        <f>SUM(G5:G46)</f>
        <v>27291</v>
      </c>
      <c r="H47" s="51">
        <f>uptake_in_those_aged_70_by_ccg9[[#This Row],[Number of adults turning 65 in quarter 2 vaccinated]]/uptake_in_those_aged_70_by_ccg9[[#This Row],[Number of adults turning 65 in quarter 2]]*100</f>
        <v>15.945382201889538</v>
      </c>
      <c r="I47" s="33"/>
      <c r="J47" s="33"/>
      <c r="L47" s="33"/>
      <c r="M47" s="33"/>
      <c r="O47" s="33"/>
      <c r="P47" s="33"/>
      <c r="R47" s="33"/>
      <c r="S47" s="33"/>
      <c r="U47" s="33"/>
      <c r="V47" s="33"/>
      <c r="X47" s="33"/>
      <c r="Y47" s="33"/>
      <c r="AA47" s="33"/>
      <c r="AB47" s="33"/>
      <c r="AD47" s="33"/>
      <c r="AE47" s="33"/>
    </row>
    <row r="48" spans="1:31" x14ac:dyDescent="0.35">
      <c r="E48" s="49"/>
      <c r="F48" s="52"/>
      <c r="G48" s="52"/>
      <c r="H48" s="49"/>
      <c r="I48" s="33"/>
      <c r="J48" s="33"/>
      <c r="L48" s="33"/>
      <c r="M48" s="33"/>
      <c r="O48" s="33"/>
      <c r="P48" s="33"/>
      <c r="R48" s="33"/>
      <c r="S48" s="33"/>
      <c r="U48" s="33"/>
      <c r="V48" s="33"/>
      <c r="X48" s="33"/>
      <c r="Y48" s="33"/>
      <c r="AA48" s="33"/>
      <c r="AB48" s="33"/>
      <c r="AD48" s="33"/>
      <c r="AE48" s="33"/>
    </row>
    <row r="49" spans="5:31" x14ac:dyDescent="0.35">
      <c r="E49" s="49"/>
      <c r="F49" s="52"/>
      <c r="G49" s="52"/>
      <c r="H49" s="49"/>
      <c r="I49" s="33"/>
      <c r="J49" s="33"/>
      <c r="L49" s="33"/>
      <c r="M49" s="33"/>
      <c r="O49" s="33"/>
      <c r="P49" s="33"/>
      <c r="R49" s="33"/>
      <c r="S49" s="33"/>
      <c r="U49" s="33"/>
      <c r="V49" s="33"/>
      <c r="X49" s="33"/>
      <c r="Y49" s="33"/>
      <c r="AA49" s="33"/>
      <c r="AB49" s="33"/>
      <c r="AD49" s="33"/>
      <c r="AE49" s="33"/>
    </row>
    <row r="50" spans="5:31" x14ac:dyDescent="0.35">
      <c r="E50" s="49"/>
      <c r="F50" s="52"/>
      <c r="G50" s="52"/>
      <c r="H50" s="49"/>
      <c r="I50" s="33"/>
      <c r="J50" s="33"/>
      <c r="L50" s="33"/>
      <c r="M50" s="33"/>
      <c r="O50" s="33"/>
      <c r="P50" s="33"/>
      <c r="R50" s="33"/>
      <c r="S50" s="33"/>
      <c r="U50" s="33"/>
      <c r="V50" s="33"/>
      <c r="X50" s="33"/>
      <c r="Y50" s="33"/>
      <c r="AA50" s="33"/>
      <c r="AB50" s="33"/>
      <c r="AD50" s="33"/>
      <c r="AE50" s="33"/>
    </row>
    <row r="51" spans="5:31" x14ac:dyDescent="0.35">
      <c r="E51" s="49"/>
      <c r="F51" s="52"/>
      <c r="G51" s="52"/>
      <c r="H51" s="49"/>
      <c r="I51" s="33"/>
      <c r="J51" s="33"/>
      <c r="L51" s="33"/>
      <c r="M51" s="33"/>
      <c r="O51" s="33"/>
      <c r="P51" s="33"/>
      <c r="R51" s="33"/>
      <c r="S51" s="33"/>
      <c r="U51" s="33"/>
      <c r="V51" s="33"/>
      <c r="X51" s="33"/>
      <c r="Y51" s="33"/>
      <c r="AA51" s="33"/>
      <c r="AB51" s="33"/>
      <c r="AD51" s="33"/>
      <c r="AE51" s="33"/>
    </row>
    <row r="52" spans="5:31" x14ac:dyDescent="0.35">
      <c r="E52" s="49"/>
      <c r="F52" s="52"/>
      <c r="G52" s="52"/>
      <c r="H52" s="49"/>
      <c r="I52" s="33"/>
      <c r="J52" s="33"/>
      <c r="L52" s="33"/>
      <c r="M52" s="33"/>
      <c r="O52" s="33"/>
      <c r="P52" s="33"/>
      <c r="R52" s="33"/>
      <c r="S52" s="33"/>
      <c r="U52" s="33"/>
      <c r="V52" s="33"/>
      <c r="X52" s="33"/>
      <c r="Y52" s="33"/>
      <c r="AA52" s="33"/>
      <c r="AB52" s="33"/>
      <c r="AD52" s="33"/>
      <c r="AE52" s="33"/>
    </row>
    <row r="53" spans="5:31" x14ac:dyDescent="0.35">
      <c r="E53" s="49"/>
      <c r="F53" s="52"/>
      <c r="G53" s="52"/>
      <c r="H53" s="49"/>
      <c r="I53" s="33"/>
      <c r="J53" s="33"/>
      <c r="L53" s="33"/>
      <c r="M53" s="33"/>
      <c r="O53" s="33"/>
      <c r="P53" s="33"/>
      <c r="R53" s="33"/>
      <c r="S53" s="33"/>
      <c r="U53" s="33"/>
      <c r="V53" s="33"/>
      <c r="X53" s="33"/>
      <c r="Y53" s="33"/>
      <c r="AA53" s="33"/>
      <c r="AB53" s="33"/>
      <c r="AD53" s="33"/>
      <c r="AE53" s="33"/>
    </row>
    <row r="54" spans="5:31" x14ac:dyDescent="0.35">
      <c r="E54" s="49"/>
      <c r="F54" s="52"/>
      <c r="G54" s="52"/>
      <c r="H54" s="49"/>
      <c r="I54" s="33"/>
      <c r="J54" s="33"/>
      <c r="L54" s="33"/>
      <c r="M54" s="33"/>
      <c r="O54" s="33"/>
      <c r="P54" s="33"/>
      <c r="R54" s="33"/>
      <c r="S54" s="33"/>
      <c r="U54" s="33"/>
      <c r="V54" s="33"/>
      <c r="X54" s="33"/>
      <c r="Y54" s="33"/>
      <c r="AA54" s="33"/>
      <c r="AB54" s="33"/>
      <c r="AD54" s="33"/>
      <c r="AE54" s="33"/>
    </row>
    <row r="55" spans="5:31" x14ac:dyDescent="0.35">
      <c r="E55" s="49"/>
      <c r="F55" s="52"/>
      <c r="G55" s="52"/>
      <c r="H55" s="49"/>
      <c r="I55" s="33"/>
      <c r="J55" s="33"/>
      <c r="L55" s="33"/>
      <c r="M55" s="33"/>
      <c r="O55" s="33"/>
      <c r="P55" s="33"/>
      <c r="R55" s="33"/>
      <c r="S55" s="33"/>
      <c r="U55" s="33"/>
      <c r="V55" s="33"/>
      <c r="X55" s="33"/>
      <c r="Y55" s="33"/>
      <c r="AA55" s="33"/>
      <c r="AB55" s="33"/>
      <c r="AD55" s="33"/>
      <c r="AE55" s="33"/>
    </row>
    <row r="56" spans="5:31" x14ac:dyDescent="0.35">
      <c r="E56" s="49"/>
      <c r="F56" s="52"/>
      <c r="G56" s="52"/>
      <c r="H56" s="49"/>
      <c r="I56" s="33"/>
      <c r="J56" s="33"/>
      <c r="L56" s="33"/>
      <c r="M56" s="33"/>
      <c r="O56" s="33"/>
      <c r="P56" s="33"/>
      <c r="R56" s="33"/>
      <c r="S56" s="33"/>
      <c r="U56" s="33"/>
      <c r="V56" s="33"/>
      <c r="X56" s="33"/>
      <c r="Y56" s="33"/>
      <c r="AA56" s="33"/>
      <c r="AB56" s="33"/>
      <c r="AD56" s="33"/>
      <c r="AE56" s="33"/>
    </row>
    <row r="57" spans="5:31" x14ac:dyDescent="0.35">
      <c r="E57" s="49"/>
      <c r="F57" s="52"/>
      <c r="G57" s="52"/>
      <c r="H57" s="49"/>
      <c r="I57" s="33"/>
      <c r="J57" s="33"/>
      <c r="L57" s="33"/>
      <c r="M57" s="33"/>
      <c r="O57" s="33"/>
      <c r="P57" s="33"/>
      <c r="R57" s="33"/>
      <c r="S57" s="33"/>
      <c r="U57" s="33"/>
      <c r="V57" s="33"/>
      <c r="X57" s="33"/>
      <c r="Y57" s="33"/>
      <c r="AA57" s="33"/>
      <c r="AB57" s="33"/>
      <c r="AD57" s="33"/>
      <c r="AE57" s="33"/>
    </row>
    <row r="58" spans="5:31" x14ac:dyDescent="0.35">
      <c r="E58" s="49"/>
      <c r="F58" s="52"/>
      <c r="G58" s="52"/>
      <c r="H58" s="49"/>
      <c r="I58" s="33"/>
      <c r="J58" s="33"/>
      <c r="L58" s="33"/>
      <c r="M58" s="33"/>
      <c r="O58" s="33"/>
      <c r="P58" s="33"/>
      <c r="R58" s="33"/>
      <c r="S58" s="33"/>
      <c r="U58" s="33"/>
      <c r="V58" s="33"/>
      <c r="X58" s="33"/>
      <c r="Y58" s="33"/>
      <c r="AA58" s="33"/>
      <c r="AB58" s="33"/>
      <c r="AD58" s="33"/>
      <c r="AE58" s="33"/>
    </row>
    <row r="59" spans="5:31" x14ac:dyDescent="0.35">
      <c r="E59" s="49"/>
      <c r="F59" s="52"/>
      <c r="G59" s="52"/>
      <c r="H59" s="49"/>
      <c r="I59" s="33"/>
      <c r="J59" s="33"/>
      <c r="L59" s="33"/>
      <c r="M59" s="33"/>
      <c r="O59" s="33"/>
      <c r="P59" s="33"/>
      <c r="R59" s="33"/>
      <c r="S59" s="33"/>
      <c r="U59" s="33"/>
      <c r="V59" s="33"/>
      <c r="X59" s="33"/>
      <c r="Y59" s="33"/>
      <c r="AA59" s="33"/>
      <c r="AB59" s="33"/>
      <c r="AD59" s="33"/>
      <c r="AE59" s="33"/>
    </row>
    <row r="60" spans="5:31" x14ac:dyDescent="0.35">
      <c r="E60" s="49"/>
      <c r="F60" s="52"/>
      <c r="G60" s="52"/>
      <c r="H60" s="49"/>
      <c r="I60" s="33"/>
      <c r="J60" s="33"/>
      <c r="L60" s="33"/>
      <c r="M60" s="33"/>
      <c r="O60" s="33"/>
      <c r="P60" s="33"/>
      <c r="R60" s="33"/>
      <c r="S60" s="33"/>
      <c r="U60" s="33"/>
      <c r="V60" s="33"/>
      <c r="X60" s="33"/>
      <c r="Y60" s="33"/>
      <c r="AA60" s="33"/>
      <c r="AB60" s="33"/>
      <c r="AD60" s="33"/>
      <c r="AE60" s="33"/>
    </row>
    <row r="61" spans="5:31" x14ac:dyDescent="0.35">
      <c r="E61" s="49"/>
      <c r="F61" s="52"/>
      <c r="G61" s="52"/>
      <c r="H61" s="49"/>
      <c r="I61" s="33"/>
      <c r="J61" s="33"/>
      <c r="L61" s="33"/>
      <c r="M61" s="33"/>
      <c r="O61" s="33"/>
      <c r="P61" s="33"/>
      <c r="R61" s="33"/>
      <c r="S61" s="33"/>
      <c r="U61" s="33"/>
      <c r="V61" s="33"/>
      <c r="X61" s="33"/>
      <c r="Y61" s="33"/>
      <c r="AA61" s="33"/>
      <c r="AB61" s="33"/>
      <c r="AD61" s="33"/>
      <c r="AE61" s="33"/>
    </row>
    <row r="62" spans="5:31" x14ac:dyDescent="0.35">
      <c r="E62" s="49"/>
      <c r="F62" s="52"/>
      <c r="G62" s="52"/>
      <c r="H62" s="49"/>
      <c r="I62" s="33"/>
      <c r="J62" s="33"/>
      <c r="L62" s="33"/>
      <c r="M62" s="33"/>
      <c r="O62" s="33"/>
      <c r="P62" s="33"/>
      <c r="R62" s="33"/>
      <c r="S62" s="33"/>
      <c r="U62" s="33"/>
      <c r="V62" s="33"/>
      <c r="X62" s="33"/>
      <c r="Y62" s="33"/>
      <c r="AA62" s="33"/>
      <c r="AB62" s="33"/>
      <c r="AD62" s="33"/>
      <c r="AE62" s="33"/>
    </row>
    <row r="63" spans="5:31" x14ac:dyDescent="0.35">
      <c r="E63" s="49"/>
      <c r="F63" s="52"/>
      <c r="G63" s="52"/>
      <c r="H63" s="49"/>
      <c r="I63" s="33"/>
      <c r="J63" s="33"/>
      <c r="L63" s="33"/>
      <c r="M63" s="33"/>
      <c r="O63" s="33"/>
      <c r="P63" s="33"/>
      <c r="R63" s="33"/>
      <c r="S63" s="33"/>
      <c r="U63" s="33"/>
      <c r="V63" s="33"/>
      <c r="X63" s="33"/>
      <c r="Y63" s="33"/>
      <c r="AA63" s="33"/>
      <c r="AB63" s="33"/>
      <c r="AD63" s="33"/>
      <c r="AE63" s="33"/>
    </row>
    <row r="64" spans="5:31" x14ac:dyDescent="0.35">
      <c r="E64" s="49"/>
      <c r="F64" s="52"/>
      <c r="G64" s="52"/>
      <c r="H64" s="49"/>
      <c r="I64" s="33"/>
      <c r="J64" s="33"/>
      <c r="L64" s="33"/>
      <c r="M64" s="33"/>
      <c r="O64" s="33"/>
      <c r="P64" s="33"/>
      <c r="R64" s="33"/>
      <c r="S64" s="33"/>
      <c r="U64" s="33"/>
      <c r="V64" s="33"/>
      <c r="X64" s="33"/>
      <c r="Y64" s="33"/>
      <c r="AA64" s="33"/>
      <c r="AB64" s="33"/>
      <c r="AD64" s="33"/>
      <c r="AE64" s="33"/>
    </row>
    <row r="65" spans="5:31" x14ac:dyDescent="0.35">
      <c r="E65" s="49"/>
      <c r="F65" s="52"/>
      <c r="G65" s="52"/>
      <c r="H65" s="49"/>
      <c r="I65" s="33"/>
      <c r="J65" s="33"/>
      <c r="L65" s="33"/>
      <c r="M65" s="33"/>
      <c r="O65" s="33"/>
      <c r="P65" s="33"/>
      <c r="R65" s="33"/>
      <c r="S65" s="33"/>
      <c r="U65" s="33"/>
      <c r="V65" s="33"/>
      <c r="X65" s="33"/>
      <c r="Y65" s="33"/>
      <c r="AA65" s="33"/>
      <c r="AB65" s="33"/>
      <c r="AD65" s="33"/>
      <c r="AE65" s="33"/>
    </row>
    <row r="66" spans="5:31" x14ac:dyDescent="0.35">
      <c r="E66" s="49"/>
      <c r="F66" s="52"/>
      <c r="G66" s="52"/>
      <c r="H66" s="49"/>
      <c r="I66" s="33"/>
      <c r="J66" s="33"/>
      <c r="L66" s="33"/>
      <c r="M66" s="33"/>
      <c r="O66" s="33"/>
      <c r="P66" s="33"/>
      <c r="R66" s="33"/>
      <c r="S66" s="33"/>
      <c r="U66" s="33"/>
      <c r="V66" s="33"/>
      <c r="X66" s="33"/>
      <c r="Y66" s="33"/>
      <c r="AA66" s="33"/>
      <c r="AB66" s="33"/>
      <c r="AD66" s="33"/>
      <c r="AE66" s="33"/>
    </row>
    <row r="67" spans="5:31" x14ac:dyDescent="0.35">
      <c r="E67" s="49"/>
      <c r="F67" s="52"/>
      <c r="G67" s="52"/>
      <c r="H67" s="49"/>
      <c r="I67" s="33"/>
      <c r="J67" s="33"/>
      <c r="L67" s="33"/>
      <c r="M67" s="33"/>
      <c r="O67" s="33"/>
      <c r="P67" s="33"/>
      <c r="R67" s="33"/>
      <c r="S67" s="33"/>
      <c r="U67" s="33"/>
      <c r="V67" s="33"/>
      <c r="X67" s="33"/>
      <c r="Y67" s="33"/>
      <c r="AA67" s="33"/>
      <c r="AB67" s="33"/>
      <c r="AD67" s="33"/>
      <c r="AE67" s="33"/>
    </row>
    <row r="68" spans="5:31" x14ac:dyDescent="0.35">
      <c r="E68" s="49"/>
      <c r="F68" s="52"/>
      <c r="G68" s="52"/>
      <c r="H68" s="49"/>
      <c r="I68" s="33"/>
      <c r="J68" s="33"/>
      <c r="L68" s="33"/>
      <c r="M68" s="33"/>
      <c r="O68" s="33"/>
      <c r="P68" s="33"/>
      <c r="R68" s="33"/>
      <c r="S68" s="33"/>
      <c r="U68" s="33"/>
      <c r="V68" s="33"/>
      <c r="X68" s="33"/>
      <c r="Y68" s="33"/>
      <c r="AA68" s="33"/>
      <c r="AB68" s="33"/>
      <c r="AD68" s="33"/>
      <c r="AE68" s="33"/>
    </row>
    <row r="69" spans="5:31" x14ac:dyDescent="0.35">
      <c r="E69" s="49"/>
      <c r="F69" s="52"/>
      <c r="G69" s="52"/>
      <c r="H69" s="49"/>
      <c r="I69" s="33"/>
      <c r="J69" s="33"/>
      <c r="L69" s="33"/>
      <c r="M69" s="33"/>
      <c r="O69" s="33"/>
      <c r="P69" s="33"/>
      <c r="R69" s="33"/>
      <c r="S69" s="33"/>
      <c r="U69" s="33"/>
      <c r="V69" s="33"/>
      <c r="X69" s="33"/>
      <c r="Y69" s="33"/>
      <c r="AA69" s="33"/>
      <c r="AB69" s="33"/>
      <c r="AD69" s="33"/>
      <c r="AE69" s="33"/>
    </row>
    <row r="70" spans="5:31" x14ac:dyDescent="0.35">
      <c r="E70" s="49"/>
      <c r="F70" s="52"/>
      <c r="G70" s="52"/>
      <c r="H70" s="49"/>
      <c r="I70" s="33"/>
      <c r="J70" s="33"/>
      <c r="L70" s="33"/>
      <c r="M70" s="33"/>
      <c r="O70" s="33"/>
      <c r="P70" s="33"/>
      <c r="R70" s="33"/>
      <c r="S70" s="33"/>
      <c r="U70" s="33"/>
      <c r="V70" s="33"/>
      <c r="X70" s="33"/>
      <c r="Y70" s="33"/>
      <c r="AA70" s="33"/>
      <c r="AB70" s="33"/>
      <c r="AD70" s="33"/>
      <c r="AE70" s="33"/>
    </row>
    <row r="71" spans="5:31" x14ac:dyDescent="0.35">
      <c r="E71" s="49"/>
      <c r="F71" s="52"/>
      <c r="G71" s="52"/>
      <c r="H71" s="49"/>
      <c r="I71" s="33"/>
      <c r="J71" s="33"/>
      <c r="L71" s="33"/>
      <c r="M71" s="33"/>
      <c r="O71" s="33"/>
      <c r="P71" s="33"/>
      <c r="R71" s="33"/>
      <c r="S71" s="33"/>
      <c r="U71" s="33"/>
      <c r="V71" s="33"/>
      <c r="X71" s="33"/>
      <c r="Y71" s="33"/>
      <c r="AA71" s="33"/>
      <c r="AB71" s="33"/>
      <c r="AD71" s="33"/>
      <c r="AE71" s="33"/>
    </row>
    <row r="72" spans="5:31" x14ac:dyDescent="0.35">
      <c r="E72" s="49"/>
      <c r="F72" s="52"/>
      <c r="G72" s="52"/>
      <c r="H72" s="49"/>
      <c r="I72" s="33"/>
      <c r="J72" s="33"/>
      <c r="L72" s="33"/>
      <c r="M72" s="33"/>
      <c r="O72" s="33"/>
      <c r="P72" s="33"/>
      <c r="R72" s="33"/>
      <c r="S72" s="33"/>
      <c r="U72" s="33"/>
      <c r="V72" s="33"/>
      <c r="X72" s="33"/>
      <c r="Y72" s="33"/>
      <c r="AA72" s="33"/>
      <c r="AB72" s="33"/>
      <c r="AD72" s="33"/>
      <c r="AE72" s="33"/>
    </row>
    <row r="73" spans="5:31" x14ac:dyDescent="0.35">
      <c r="E73" s="49"/>
      <c r="F73" s="52"/>
      <c r="G73" s="52"/>
      <c r="H73" s="49"/>
      <c r="I73" s="33"/>
      <c r="J73" s="33"/>
      <c r="L73" s="33"/>
      <c r="M73" s="33"/>
      <c r="O73" s="33"/>
      <c r="P73" s="33"/>
      <c r="R73" s="33"/>
      <c r="S73" s="33"/>
      <c r="U73" s="33"/>
      <c r="V73" s="33"/>
      <c r="X73" s="33"/>
      <c r="Y73" s="33"/>
      <c r="AA73" s="33"/>
      <c r="AB73" s="33"/>
      <c r="AD73" s="33"/>
      <c r="AE73" s="33"/>
    </row>
    <row r="74" spans="5:31" x14ac:dyDescent="0.35">
      <c r="E74" s="49"/>
      <c r="F74" s="52"/>
      <c r="G74" s="52"/>
      <c r="H74" s="49"/>
      <c r="I74" s="33"/>
      <c r="J74" s="33"/>
      <c r="L74" s="33"/>
      <c r="M74" s="33"/>
      <c r="O74" s="33"/>
      <c r="P74" s="33"/>
      <c r="R74" s="33"/>
      <c r="S74" s="33"/>
      <c r="U74" s="33"/>
      <c r="V74" s="33"/>
      <c r="X74" s="33"/>
      <c r="Y74" s="33"/>
      <c r="AA74" s="33"/>
      <c r="AB74" s="33"/>
      <c r="AD74" s="33"/>
      <c r="AE74" s="33"/>
    </row>
    <row r="75" spans="5:31" x14ac:dyDescent="0.35">
      <c r="E75" s="49"/>
      <c r="F75" s="52"/>
      <c r="G75" s="52"/>
      <c r="H75" s="49"/>
      <c r="I75" s="33"/>
      <c r="J75" s="33"/>
      <c r="L75" s="33"/>
      <c r="M75" s="33"/>
      <c r="O75" s="33"/>
      <c r="P75" s="33"/>
      <c r="R75" s="33"/>
      <c r="S75" s="33"/>
      <c r="U75" s="33"/>
      <c r="V75" s="33"/>
      <c r="X75" s="33"/>
      <c r="Y75" s="33"/>
      <c r="AA75" s="33"/>
      <c r="AB75" s="33"/>
      <c r="AD75" s="33"/>
      <c r="AE75" s="33"/>
    </row>
    <row r="76" spans="5:31" x14ac:dyDescent="0.35">
      <c r="E76" s="49"/>
      <c r="F76" s="52"/>
      <c r="G76" s="52"/>
      <c r="H76" s="49"/>
      <c r="I76" s="33"/>
      <c r="J76" s="33"/>
      <c r="L76" s="33"/>
      <c r="M76" s="33"/>
      <c r="O76" s="33"/>
      <c r="P76" s="33"/>
      <c r="R76" s="33"/>
      <c r="S76" s="33"/>
      <c r="U76" s="33"/>
      <c r="V76" s="33"/>
      <c r="X76" s="33"/>
      <c r="Y76" s="33"/>
      <c r="AA76" s="33"/>
      <c r="AB76" s="33"/>
      <c r="AD76" s="33"/>
      <c r="AE76" s="33"/>
    </row>
    <row r="77" spans="5:31" x14ac:dyDescent="0.35">
      <c r="E77" s="49"/>
      <c r="F77" s="52"/>
      <c r="G77" s="52"/>
      <c r="H77" s="49"/>
      <c r="I77" s="33"/>
      <c r="J77" s="33"/>
      <c r="L77" s="33"/>
      <c r="M77" s="33"/>
      <c r="O77" s="33"/>
      <c r="P77" s="33"/>
      <c r="R77" s="33"/>
      <c r="S77" s="33"/>
      <c r="U77" s="33"/>
      <c r="V77" s="33"/>
      <c r="X77" s="33"/>
      <c r="Y77" s="33"/>
      <c r="AA77" s="33"/>
      <c r="AB77" s="33"/>
      <c r="AD77" s="33"/>
      <c r="AE77" s="33"/>
    </row>
    <row r="78" spans="5:31" x14ac:dyDescent="0.35">
      <c r="E78" s="49"/>
      <c r="F78" s="52"/>
      <c r="G78" s="52"/>
      <c r="H78" s="49"/>
      <c r="I78" s="33"/>
      <c r="J78" s="33"/>
      <c r="L78" s="33"/>
      <c r="M78" s="33"/>
      <c r="O78" s="33"/>
      <c r="P78" s="33"/>
      <c r="R78" s="33"/>
      <c r="S78" s="33"/>
      <c r="U78" s="33"/>
      <c r="V78" s="33"/>
      <c r="X78" s="33"/>
      <c r="Y78" s="33"/>
      <c r="AA78" s="33"/>
      <c r="AB78" s="33"/>
      <c r="AD78" s="33"/>
      <c r="AE78" s="33"/>
    </row>
    <row r="79" spans="5:31" x14ac:dyDescent="0.35">
      <c r="E79" s="49"/>
      <c r="F79" s="52"/>
      <c r="G79" s="52"/>
      <c r="H79" s="49"/>
      <c r="I79" s="33"/>
      <c r="J79" s="33"/>
      <c r="L79" s="33"/>
      <c r="M79" s="33"/>
      <c r="O79" s="33"/>
      <c r="P79" s="33"/>
      <c r="R79" s="33"/>
      <c r="S79" s="33"/>
      <c r="U79" s="33"/>
      <c r="V79" s="33"/>
      <c r="X79" s="33"/>
      <c r="Y79" s="33"/>
      <c r="AA79" s="33"/>
      <c r="AB79" s="33"/>
      <c r="AD79" s="33"/>
      <c r="AE79" s="33"/>
    </row>
    <row r="80" spans="5:31" x14ac:dyDescent="0.35">
      <c r="E80" s="49"/>
      <c r="F80" s="52"/>
      <c r="G80" s="52"/>
      <c r="H80" s="49"/>
      <c r="I80" s="33"/>
      <c r="J80" s="33"/>
      <c r="L80" s="33"/>
      <c r="M80" s="33"/>
      <c r="O80" s="33"/>
      <c r="P80" s="33"/>
      <c r="R80" s="33"/>
      <c r="S80" s="33"/>
      <c r="U80" s="33"/>
      <c r="V80" s="33"/>
      <c r="X80" s="33"/>
      <c r="Y80" s="33"/>
      <c r="AA80" s="33"/>
      <c r="AB80" s="33"/>
      <c r="AD80" s="33"/>
      <c r="AE80" s="33"/>
    </row>
    <row r="81" spans="5:31" x14ac:dyDescent="0.35">
      <c r="E81" s="49"/>
      <c r="F81" s="52"/>
      <c r="G81" s="52"/>
      <c r="H81" s="49"/>
      <c r="I81" s="33"/>
      <c r="J81" s="33"/>
      <c r="L81" s="33"/>
      <c r="M81" s="33"/>
      <c r="O81" s="33"/>
      <c r="P81" s="33"/>
      <c r="R81" s="33"/>
      <c r="S81" s="33"/>
      <c r="U81" s="33"/>
      <c r="V81" s="33"/>
      <c r="X81" s="33"/>
      <c r="Y81" s="33"/>
      <c r="AA81" s="33"/>
      <c r="AB81" s="33"/>
      <c r="AD81" s="33"/>
      <c r="AE81" s="33"/>
    </row>
    <row r="82" spans="5:31" x14ac:dyDescent="0.35">
      <c r="E82" s="49"/>
      <c r="F82" s="52"/>
      <c r="G82" s="52"/>
      <c r="H82" s="49"/>
      <c r="I82" s="33"/>
      <c r="J82" s="33"/>
      <c r="L82" s="33"/>
      <c r="M82" s="33"/>
      <c r="O82" s="33"/>
      <c r="P82" s="33"/>
      <c r="R82" s="33"/>
      <c r="S82" s="33"/>
      <c r="U82" s="33"/>
      <c r="V82" s="33"/>
      <c r="X82" s="33"/>
      <c r="Y82" s="33"/>
      <c r="AA82" s="33"/>
      <c r="AB82" s="33"/>
      <c r="AD82" s="33"/>
      <c r="AE82" s="33"/>
    </row>
    <row r="83" spans="5:31" x14ac:dyDescent="0.35">
      <c r="E83" s="49"/>
      <c r="F83" s="52"/>
      <c r="G83" s="52"/>
      <c r="H83" s="49"/>
      <c r="I83" s="33"/>
      <c r="J83" s="33"/>
      <c r="L83" s="33"/>
      <c r="M83" s="33"/>
      <c r="O83" s="33"/>
      <c r="P83" s="33"/>
      <c r="R83" s="33"/>
      <c r="S83" s="33"/>
      <c r="U83" s="33"/>
      <c r="V83" s="33"/>
      <c r="X83" s="33"/>
      <c r="Y83" s="33"/>
      <c r="AA83" s="33"/>
      <c r="AB83" s="33"/>
      <c r="AD83" s="33"/>
      <c r="AE83" s="33"/>
    </row>
    <row r="84" spans="5:31" x14ac:dyDescent="0.35">
      <c r="E84" s="49"/>
      <c r="F84" s="52"/>
      <c r="G84" s="52"/>
      <c r="H84" s="49"/>
      <c r="I84" s="33"/>
      <c r="J84" s="33"/>
      <c r="L84" s="33"/>
      <c r="M84" s="33"/>
      <c r="O84" s="33"/>
      <c r="P84" s="33"/>
      <c r="R84" s="33"/>
      <c r="S84" s="33"/>
      <c r="U84" s="33"/>
      <c r="V84" s="33"/>
      <c r="X84" s="33"/>
      <c r="Y84" s="33"/>
      <c r="AA84" s="33"/>
      <c r="AB84" s="33"/>
      <c r="AD84" s="33"/>
      <c r="AE84" s="33"/>
    </row>
    <row r="85" spans="5:31" x14ac:dyDescent="0.35">
      <c r="E85" s="49"/>
      <c r="F85" s="52"/>
      <c r="G85" s="52"/>
      <c r="H85" s="49"/>
      <c r="I85" s="33"/>
      <c r="J85" s="33"/>
      <c r="L85" s="33"/>
      <c r="M85" s="33"/>
      <c r="O85" s="33"/>
      <c r="P85" s="33"/>
      <c r="R85" s="33"/>
      <c r="S85" s="33"/>
      <c r="U85" s="33"/>
      <c r="V85" s="33"/>
      <c r="X85" s="33"/>
      <c r="Y85" s="33"/>
      <c r="AA85" s="33"/>
      <c r="AB85" s="33"/>
      <c r="AD85" s="33"/>
      <c r="AE85" s="33"/>
    </row>
    <row r="86" spans="5:31" x14ac:dyDescent="0.35">
      <c r="E86" s="49"/>
      <c r="F86" s="52"/>
      <c r="G86" s="52"/>
      <c r="H86" s="49"/>
      <c r="I86" s="33"/>
      <c r="J86" s="33"/>
      <c r="L86" s="33"/>
      <c r="M86" s="33"/>
      <c r="O86" s="33"/>
      <c r="P86" s="33"/>
      <c r="R86" s="33"/>
      <c r="S86" s="33"/>
      <c r="U86" s="33"/>
      <c r="V86" s="33"/>
      <c r="X86" s="33"/>
      <c r="Y86" s="33"/>
      <c r="AA86" s="33"/>
      <c r="AB86" s="33"/>
      <c r="AD86" s="33"/>
      <c r="AE86" s="33"/>
    </row>
    <row r="87" spans="5:31" x14ac:dyDescent="0.35">
      <c r="E87" s="49"/>
      <c r="F87" s="52"/>
      <c r="G87" s="52"/>
      <c r="H87" s="49"/>
      <c r="I87" s="33"/>
      <c r="J87" s="33"/>
      <c r="L87" s="33"/>
      <c r="M87" s="33"/>
      <c r="O87" s="33"/>
      <c r="P87" s="33"/>
      <c r="R87" s="33"/>
      <c r="S87" s="33"/>
      <c r="U87" s="33"/>
      <c r="V87" s="33"/>
      <c r="X87" s="33"/>
      <c r="Y87" s="33"/>
      <c r="AA87" s="33"/>
      <c r="AB87" s="33"/>
      <c r="AD87" s="33"/>
      <c r="AE87" s="33"/>
    </row>
    <row r="88" spans="5:31" x14ac:dyDescent="0.35">
      <c r="E88" s="49"/>
      <c r="F88" s="52"/>
      <c r="G88" s="52"/>
      <c r="H88" s="49"/>
      <c r="I88" s="33"/>
      <c r="J88" s="33"/>
      <c r="L88" s="33"/>
      <c r="M88" s="33"/>
      <c r="O88" s="33"/>
      <c r="P88" s="33"/>
      <c r="R88" s="33"/>
      <c r="S88" s="33"/>
      <c r="U88" s="33"/>
      <c r="V88" s="33"/>
      <c r="X88" s="33"/>
      <c r="Y88" s="33"/>
      <c r="AA88" s="33"/>
      <c r="AB88" s="33"/>
      <c r="AD88" s="33"/>
      <c r="AE88" s="33"/>
    </row>
    <row r="89" spans="5:31" x14ac:dyDescent="0.35">
      <c r="E89" s="49"/>
      <c r="F89" s="52"/>
      <c r="G89" s="52"/>
      <c r="H89" s="49"/>
      <c r="I89" s="33"/>
      <c r="J89" s="33"/>
      <c r="L89" s="33"/>
      <c r="M89" s="33"/>
      <c r="O89" s="33"/>
      <c r="P89" s="33"/>
      <c r="R89" s="33"/>
      <c r="S89" s="33"/>
      <c r="U89" s="33"/>
      <c r="V89" s="33"/>
      <c r="X89" s="33"/>
      <c r="Y89" s="33"/>
      <c r="AA89" s="33"/>
      <c r="AB89" s="33"/>
      <c r="AD89" s="33"/>
      <c r="AE89" s="33"/>
    </row>
    <row r="90" spans="5:31" x14ac:dyDescent="0.35">
      <c r="E90" s="49"/>
      <c r="F90" s="52"/>
      <c r="G90" s="52"/>
      <c r="H90" s="49"/>
      <c r="I90" s="33"/>
      <c r="J90" s="33"/>
      <c r="L90" s="33"/>
      <c r="M90" s="33"/>
      <c r="O90" s="33"/>
      <c r="P90" s="33"/>
      <c r="R90" s="33"/>
      <c r="S90" s="33"/>
      <c r="U90" s="33"/>
      <c r="V90" s="33"/>
      <c r="X90" s="33"/>
      <c r="Y90" s="33"/>
      <c r="AA90" s="33"/>
      <c r="AB90" s="33"/>
      <c r="AD90" s="33"/>
      <c r="AE90" s="33"/>
    </row>
    <row r="91" spans="5:31" x14ac:dyDescent="0.35">
      <c r="E91" s="49"/>
      <c r="F91" s="52"/>
      <c r="G91" s="52"/>
      <c r="H91" s="49"/>
      <c r="I91" s="33"/>
      <c r="J91" s="33"/>
      <c r="L91" s="33"/>
      <c r="M91" s="33"/>
      <c r="O91" s="33"/>
      <c r="P91" s="33"/>
      <c r="R91" s="33"/>
      <c r="S91" s="33"/>
      <c r="U91" s="33"/>
      <c r="V91" s="33"/>
      <c r="X91" s="33"/>
      <c r="Y91" s="33"/>
      <c r="AA91" s="33"/>
      <c r="AB91" s="33"/>
      <c r="AD91" s="33"/>
      <c r="AE91" s="33"/>
    </row>
    <row r="92" spans="5:31" x14ac:dyDescent="0.35">
      <c r="E92" s="49"/>
      <c r="F92" s="52"/>
      <c r="G92" s="52"/>
      <c r="H92" s="49"/>
      <c r="I92" s="33"/>
      <c r="J92" s="33"/>
      <c r="L92" s="33"/>
      <c r="M92" s="33"/>
      <c r="O92" s="33"/>
      <c r="P92" s="33"/>
      <c r="R92" s="33"/>
      <c r="S92" s="33"/>
      <c r="U92" s="33"/>
      <c r="V92" s="33"/>
      <c r="X92" s="33"/>
      <c r="Y92" s="33"/>
      <c r="AA92" s="33"/>
      <c r="AB92" s="33"/>
      <c r="AD92" s="33"/>
      <c r="AE92" s="33"/>
    </row>
    <row r="93" spans="5:31" x14ac:dyDescent="0.35">
      <c r="E93" s="49"/>
      <c r="F93" s="52"/>
      <c r="G93" s="52"/>
      <c r="H93" s="49"/>
      <c r="I93" s="33"/>
      <c r="J93" s="33"/>
      <c r="L93" s="33"/>
      <c r="M93" s="33"/>
      <c r="O93" s="33"/>
      <c r="P93" s="33"/>
      <c r="R93" s="33"/>
      <c r="S93" s="33"/>
      <c r="U93" s="33"/>
      <c r="V93" s="33"/>
      <c r="X93" s="33"/>
      <c r="Y93" s="33"/>
      <c r="AA93" s="33"/>
      <c r="AB93" s="33"/>
      <c r="AD93" s="33"/>
      <c r="AE93" s="33"/>
    </row>
    <row r="94" spans="5:31" x14ac:dyDescent="0.35">
      <c r="E94" s="49"/>
      <c r="F94" s="52"/>
      <c r="G94" s="52"/>
      <c r="H94" s="49"/>
      <c r="I94" s="33"/>
      <c r="J94" s="33"/>
      <c r="L94" s="33"/>
      <c r="M94" s="33"/>
      <c r="O94" s="33"/>
      <c r="P94" s="33"/>
      <c r="R94" s="33"/>
      <c r="S94" s="33"/>
      <c r="U94" s="33"/>
      <c r="V94" s="33"/>
      <c r="X94" s="33"/>
      <c r="Y94" s="33"/>
      <c r="AA94" s="33"/>
      <c r="AB94" s="33"/>
      <c r="AD94" s="33"/>
      <c r="AE94" s="33"/>
    </row>
    <row r="95" spans="5:31" x14ac:dyDescent="0.35">
      <c r="E95" s="49"/>
      <c r="F95" s="52"/>
      <c r="G95" s="52"/>
      <c r="H95" s="49"/>
      <c r="I95" s="33"/>
      <c r="J95" s="33"/>
      <c r="L95" s="33"/>
      <c r="M95" s="33"/>
      <c r="O95" s="33"/>
      <c r="P95" s="33"/>
      <c r="R95" s="33"/>
      <c r="S95" s="33"/>
      <c r="U95" s="33"/>
      <c r="V95" s="33"/>
      <c r="X95" s="33"/>
      <c r="Y95" s="33"/>
      <c r="AA95" s="33"/>
      <c r="AB95" s="33"/>
      <c r="AD95" s="33"/>
      <c r="AE95" s="33"/>
    </row>
    <row r="96" spans="5:31" x14ac:dyDescent="0.35">
      <c r="E96" s="49"/>
      <c r="F96" s="52"/>
      <c r="G96" s="52"/>
      <c r="H96" s="49"/>
      <c r="I96" s="33"/>
      <c r="J96" s="33"/>
      <c r="L96" s="33"/>
      <c r="M96" s="33"/>
      <c r="O96" s="33"/>
      <c r="P96" s="33"/>
      <c r="R96" s="33"/>
      <c r="S96" s="33"/>
      <c r="U96" s="33"/>
      <c r="V96" s="33"/>
      <c r="X96" s="33"/>
      <c r="Y96" s="33"/>
      <c r="AA96" s="33"/>
      <c r="AB96" s="33"/>
      <c r="AD96" s="33"/>
      <c r="AE96" s="33"/>
    </row>
    <row r="97" spans="1:31" x14ac:dyDescent="0.35">
      <c r="E97" s="49"/>
      <c r="F97" s="52"/>
      <c r="G97" s="52"/>
      <c r="H97" s="49"/>
      <c r="I97" s="33"/>
      <c r="J97" s="33"/>
      <c r="L97" s="33"/>
      <c r="M97" s="33"/>
      <c r="O97" s="33"/>
      <c r="P97" s="33"/>
      <c r="R97" s="33"/>
      <c r="S97" s="33"/>
      <c r="U97" s="33"/>
      <c r="V97" s="33"/>
      <c r="X97" s="33"/>
      <c r="Y97" s="33"/>
      <c r="AA97" s="33"/>
      <c r="AB97" s="33"/>
      <c r="AD97" s="33"/>
      <c r="AE97" s="33"/>
    </row>
    <row r="98" spans="1:31" x14ac:dyDescent="0.35">
      <c r="E98" s="49"/>
      <c r="F98" s="52"/>
      <c r="G98" s="52"/>
      <c r="H98" s="49"/>
      <c r="I98" s="33"/>
      <c r="J98" s="33"/>
      <c r="L98" s="33"/>
      <c r="M98" s="33"/>
      <c r="O98" s="33"/>
      <c r="P98" s="33"/>
      <c r="R98" s="33"/>
      <c r="S98" s="33"/>
      <c r="U98" s="33"/>
      <c r="V98" s="33"/>
      <c r="X98" s="33"/>
      <c r="Y98" s="33"/>
      <c r="AA98" s="33"/>
      <c r="AB98" s="33"/>
      <c r="AD98" s="33"/>
      <c r="AE98" s="33"/>
    </row>
    <row r="99" spans="1:31" x14ac:dyDescent="0.35">
      <c r="E99" s="49"/>
      <c r="F99" s="52"/>
      <c r="G99" s="52"/>
      <c r="H99" s="49"/>
      <c r="I99" s="33"/>
      <c r="J99" s="33"/>
      <c r="L99" s="33"/>
      <c r="M99" s="33"/>
      <c r="O99" s="33"/>
      <c r="P99" s="33"/>
      <c r="R99" s="33"/>
      <c r="S99" s="33"/>
      <c r="U99" s="33"/>
      <c r="V99" s="33"/>
      <c r="X99" s="33"/>
      <c r="Y99" s="33"/>
      <c r="AA99" s="33"/>
      <c r="AB99" s="33"/>
      <c r="AD99" s="33"/>
      <c r="AE99" s="33"/>
    </row>
    <row r="100" spans="1:31" x14ac:dyDescent="0.35">
      <c r="E100" s="49"/>
      <c r="F100" s="52"/>
      <c r="G100" s="52"/>
      <c r="H100" s="49"/>
      <c r="I100" s="33"/>
      <c r="J100" s="33"/>
      <c r="L100" s="33"/>
      <c r="M100" s="33"/>
      <c r="O100" s="33"/>
      <c r="P100" s="33"/>
      <c r="R100" s="33"/>
      <c r="S100" s="33"/>
      <c r="U100" s="33"/>
      <c r="V100" s="33"/>
      <c r="X100" s="33"/>
      <c r="Y100" s="33"/>
      <c r="AA100" s="33"/>
      <c r="AB100" s="33"/>
      <c r="AD100" s="33"/>
      <c r="AE100" s="33"/>
    </row>
    <row r="101" spans="1:31" x14ac:dyDescent="0.35">
      <c r="E101" s="49"/>
      <c r="F101" s="52"/>
      <c r="G101" s="52"/>
      <c r="H101" s="49"/>
      <c r="I101" s="33"/>
      <c r="J101" s="33"/>
      <c r="L101" s="33"/>
      <c r="M101" s="33"/>
      <c r="O101" s="33"/>
      <c r="P101" s="33"/>
      <c r="R101" s="33"/>
      <c r="S101" s="33"/>
      <c r="U101" s="33"/>
      <c r="V101" s="33"/>
      <c r="X101" s="33"/>
      <c r="Y101" s="33"/>
      <c r="AA101" s="33"/>
      <c r="AB101" s="33"/>
      <c r="AD101" s="33"/>
      <c r="AE101" s="33"/>
    </row>
    <row r="102" spans="1:31" x14ac:dyDescent="0.35">
      <c r="E102" s="49"/>
      <c r="F102" s="52"/>
      <c r="G102" s="52"/>
      <c r="H102" s="49"/>
      <c r="I102" s="33"/>
      <c r="J102" s="33"/>
      <c r="L102" s="33"/>
      <c r="M102" s="33"/>
      <c r="O102" s="33"/>
      <c r="P102" s="33"/>
      <c r="R102" s="33"/>
      <c r="S102" s="33"/>
      <c r="U102" s="33"/>
      <c r="V102" s="33"/>
      <c r="X102" s="33"/>
      <c r="Y102" s="33"/>
      <c r="AA102" s="33"/>
      <c r="AB102" s="33"/>
      <c r="AD102" s="33"/>
      <c r="AE102" s="33"/>
    </row>
    <row r="103" spans="1:31" x14ac:dyDescent="0.35">
      <c r="E103" s="49"/>
      <c r="F103" s="52"/>
      <c r="G103" s="52"/>
      <c r="H103" s="49"/>
      <c r="I103" s="33"/>
      <c r="J103" s="33"/>
      <c r="L103" s="33"/>
      <c r="M103" s="33"/>
      <c r="O103" s="33"/>
      <c r="P103" s="33"/>
      <c r="R103" s="33"/>
      <c r="S103" s="33"/>
      <c r="U103" s="33"/>
      <c r="V103" s="33"/>
      <c r="X103" s="33"/>
      <c r="Y103" s="33"/>
      <c r="AA103" s="33"/>
      <c r="AB103" s="33"/>
      <c r="AD103" s="33"/>
      <c r="AE103" s="33"/>
    </row>
    <row r="104" spans="1:31" x14ac:dyDescent="0.35">
      <c r="E104" s="49"/>
      <c r="F104" s="52"/>
      <c r="G104" s="52"/>
      <c r="H104" s="49"/>
      <c r="I104" s="33"/>
      <c r="J104" s="33"/>
      <c r="L104" s="33"/>
      <c r="M104" s="33"/>
      <c r="O104" s="33"/>
      <c r="P104" s="33"/>
      <c r="R104" s="33"/>
      <c r="S104" s="33"/>
      <c r="U104" s="33"/>
      <c r="V104" s="33"/>
      <c r="X104" s="33"/>
      <c r="Y104" s="33"/>
      <c r="AA104" s="33"/>
      <c r="AB104" s="33"/>
      <c r="AD104" s="33"/>
      <c r="AE104" s="33"/>
    </row>
    <row r="105" spans="1:31" x14ac:dyDescent="0.35">
      <c r="E105" s="49"/>
      <c r="F105" s="52"/>
      <c r="G105" s="52"/>
      <c r="H105" s="49"/>
      <c r="I105" s="33"/>
      <c r="J105" s="33"/>
      <c r="L105" s="33"/>
      <c r="M105" s="33"/>
      <c r="O105" s="33"/>
      <c r="P105" s="33"/>
      <c r="R105" s="33"/>
      <c r="S105" s="33"/>
      <c r="U105" s="33"/>
      <c r="V105" s="33"/>
      <c r="X105" s="33"/>
      <c r="Y105" s="33"/>
      <c r="AA105" s="33"/>
      <c r="AB105" s="33"/>
      <c r="AD105" s="33"/>
      <c r="AE105" s="33"/>
    </row>
    <row r="106" spans="1:31" x14ac:dyDescent="0.35">
      <c r="E106" s="49"/>
      <c r="F106" s="52"/>
      <c r="G106" s="52"/>
      <c r="H106" s="49"/>
      <c r="I106" s="33"/>
      <c r="J106" s="33"/>
      <c r="L106" s="33"/>
      <c r="M106" s="33"/>
      <c r="O106" s="33"/>
      <c r="P106" s="33"/>
      <c r="R106" s="33"/>
      <c r="S106" s="33"/>
      <c r="U106" s="33"/>
      <c r="V106" s="33"/>
      <c r="X106" s="33"/>
      <c r="Y106" s="33"/>
      <c r="AA106" s="33"/>
      <c r="AB106" s="33"/>
      <c r="AD106" s="33"/>
      <c r="AE106" s="33"/>
    </row>
    <row r="107" spans="1:31" x14ac:dyDescent="0.35">
      <c r="E107" s="49"/>
      <c r="F107" s="52"/>
      <c r="G107" s="52"/>
      <c r="H107" s="49"/>
      <c r="I107" s="33"/>
      <c r="J107" s="33"/>
      <c r="L107" s="33"/>
      <c r="M107" s="33"/>
      <c r="O107" s="33"/>
      <c r="P107" s="33"/>
      <c r="R107" s="33"/>
      <c r="S107" s="33"/>
      <c r="U107" s="33"/>
      <c r="V107" s="33"/>
      <c r="X107" s="33"/>
      <c r="Y107" s="33"/>
      <c r="AA107" s="33"/>
      <c r="AB107" s="33"/>
      <c r="AD107" s="33"/>
      <c r="AE107" s="33"/>
    </row>
    <row r="108" spans="1:31" x14ac:dyDescent="0.35">
      <c r="E108" s="49"/>
      <c r="F108" s="52"/>
      <c r="G108" s="52"/>
      <c r="H108" s="49"/>
      <c r="I108" s="33"/>
      <c r="J108" s="33"/>
      <c r="L108" s="33"/>
      <c r="M108" s="33"/>
      <c r="O108" s="33"/>
      <c r="P108" s="33"/>
      <c r="R108" s="33"/>
      <c r="S108" s="33"/>
      <c r="U108" s="33"/>
      <c r="V108" s="33"/>
      <c r="X108" s="33"/>
      <c r="Y108" s="33"/>
      <c r="AA108" s="33"/>
      <c r="AB108" s="33"/>
      <c r="AD108" s="33"/>
      <c r="AE108" s="33"/>
    </row>
    <row r="109" spans="1:31" x14ac:dyDescent="0.35">
      <c r="E109" s="49"/>
      <c r="F109" s="52"/>
      <c r="G109" s="52"/>
      <c r="H109" s="49"/>
      <c r="I109" s="33"/>
      <c r="J109" s="33"/>
      <c r="L109" s="33"/>
      <c r="M109" s="33"/>
      <c r="O109" s="33"/>
      <c r="P109" s="33"/>
      <c r="R109" s="33"/>
      <c r="S109" s="33"/>
      <c r="U109" s="33"/>
      <c r="V109" s="33"/>
      <c r="X109" s="33"/>
      <c r="Y109" s="33"/>
      <c r="AA109" s="33"/>
      <c r="AB109" s="33"/>
      <c r="AD109" s="33"/>
      <c r="AE109" s="33"/>
    </row>
    <row r="110" spans="1:31" x14ac:dyDescent="0.35">
      <c r="E110" s="49"/>
      <c r="F110" s="52"/>
      <c r="G110" s="52"/>
      <c r="H110" s="49"/>
      <c r="I110" s="33"/>
      <c r="J110" s="33"/>
      <c r="L110" s="33"/>
      <c r="M110" s="33"/>
      <c r="O110" s="33"/>
      <c r="P110" s="33"/>
      <c r="R110" s="33"/>
      <c r="S110" s="33"/>
      <c r="U110" s="33"/>
      <c r="V110" s="33"/>
      <c r="X110" s="33"/>
      <c r="Y110" s="33"/>
      <c r="AA110" s="33"/>
      <c r="AB110" s="33"/>
      <c r="AD110" s="33"/>
      <c r="AE110" s="33"/>
    </row>
    <row r="111" spans="1:31" x14ac:dyDescent="0.35">
      <c r="A111" s="23"/>
      <c r="B111" s="23"/>
      <c r="C111" s="21"/>
      <c r="D111" s="21"/>
      <c r="E111" s="51"/>
      <c r="F111" s="52"/>
      <c r="G111" s="52"/>
      <c r="H111" s="49"/>
      <c r="I111" s="33"/>
      <c r="J111" s="33"/>
      <c r="L111" s="33"/>
      <c r="M111" s="33"/>
      <c r="O111" s="33"/>
      <c r="P111" s="33"/>
      <c r="R111" s="33"/>
      <c r="S111" s="33"/>
      <c r="U111" s="33"/>
      <c r="V111" s="33"/>
      <c r="X111" s="33"/>
      <c r="Y111" s="33"/>
      <c r="AA111" s="33"/>
      <c r="AB111" s="33"/>
      <c r="AD111" s="33"/>
      <c r="AE111" s="33"/>
    </row>
    <row r="112" spans="1:31" x14ac:dyDescent="0.35">
      <c r="C112" s="52"/>
      <c r="D112" s="52"/>
      <c r="F112" s="52"/>
      <c r="G112" s="52"/>
      <c r="I112" s="33"/>
      <c r="J112" s="33"/>
      <c r="L112" s="33"/>
      <c r="M112" s="33"/>
      <c r="O112" s="33"/>
      <c r="P112" s="33"/>
      <c r="R112" s="33"/>
      <c r="S112" s="33"/>
      <c r="U112" s="33"/>
      <c r="V112" s="33"/>
      <c r="X112" s="33"/>
      <c r="Y112" s="33"/>
      <c r="AA112" s="33"/>
      <c r="AB112" s="33"/>
      <c r="AD112" s="33"/>
      <c r="AE112"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57"/>
  <sheetViews>
    <sheetView zoomScale="70" zoomScaleNormal="70" workbookViewId="0">
      <selection activeCell="C1" sqref="C1:H1048576"/>
    </sheetView>
  </sheetViews>
  <sheetFormatPr defaultColWidth="11.23046875" defaultRowHeight="15.5" x14ac:dyDescent="0.35"/>
  <cols>
    <col min="1" max="1" width="20.765625" style="29" customWidth="1"/>
    <col min="2" max="2" width="34.765625" style="29" customWidth="1"/>
    <col min="3" max="3" width="61.23046875" style="39" customWidth="1"/>
    <col min="4" max="4" width="47.53515625" style="39" customWidth="1"/>
    <col min="5" max="5" width="40.765625" style="39" customWidth="1"/>
    <col min="6" max="6" width="45.84375" style="39" customWidth="1"/>
    <col min="7" max="7" width="47.53515625" style="39" customWidth="1"/>
    <col min="8" max="8" width="41" style="39" customWidth="1"/>
    <col min="9" max="9" width="11.23046875" style="29" customWidth="1"/>
    <col min="10" max="16384" width="11.23046875" style="29"/>
  </cols>
  <sheetData>
    <row r="1" spans="1:31" ht="20" x14ac:dyDescent="0.35">
      <c r="A1" s="27" t="s">
        <v>338</v>
      </c>
      <c r="B1" s="28"/>
      <c r="C1" s="38"/>
      <c r="D1" s="38"/>
      <c r="E1" s="38"/>
    </row>
    <row r="2" spans="1:31" ht="18" x14ac:dyDescent="0.35">
      <c r="A2" s="30" t="s">
        <v>32</v>
      </c>
      <c r="B2" s="31"/>
      <c r="C2" s="47"/>
      <c r="D2" s="47"/>
      <c r="E2" s="47"/>
    </row>
    <row r="3" spans="1:31" x14ac:dyDescent="0.35">
      <c r="A3" s="29" t="s">
        <v>33</v>
      </c>
    </row>
    <row r="4" spans="1:31" x14ac:dyDescent="0.35">
      <c r="A4" s="29" t="s">
        <v>689</v>
      </c>
    </row>
    <row r="5" spans="1:31" x14ac:dyDescent="0.35">
      <c r="A5" s="23" t="s">
        <v>339</v>
      </c>
      <c r="B5" s="23" t="s">
        <v>340</v>
      </c>
      <c r="C5" s="21" t="s">
        <v>678</v>
      </c>
      <c r="D5" s="21" t="s">
        <v>682</v>
      </c>
      <c r="E5" s="21" t="s">
        <v>36</v>
      </c>
      <c r="F5" s="21" t="s">
        <v>681</v>
      </c>
      <c r="G5" s="21" t="s">
        <v>677</v>
      </c>
      <c r="H5" s="21" t="s">
        <v>37</v>
      </c>
    </row>
    <row r="6" spans="1:31" x14ac:dyDescent="0.35">
      <c r="A6" s="29" t="s">
        <v>341</v>
      </c>
      <c r="B6" s="29" t="s">
        <v>342</v>
      </c>
      <c r="C6" s="48">
        <v>276</v>
      </c>
      <c r="D6" s="48">
        <v>54</v>
      </c>
      <c r="E6" s="49">
        <f>uptake_in_those_aged_70_by_la12[[#This Row],[Number of adults turning 65 in quarter 1 vaccinated]]/uptake_in_those_aged_70_by_la12[[#This Row],[Number of adults turning 65 in quarter 1]]*100</f>
        <v>19.565217391304348</v>
      </c>
      <c r="F6" s="48">
        <v>280</v>
      </c>
      <c r="G6" s="48">
        <v>42</v>
      </c>
      <c r="H6" s="49">
        <f>uptake_in_those_aged_70_by_la12[[#This Row],[Number of adults turning 65 in quarter 2 vaccinated]]/uptake_in_those_aged_70_by_la12[[#This Row],[Number of adults turning 65 in quarter 2]]*100</f>
        <v>15</v>
      </c>
      <c r="I6" s="33"/>
      <c r="J6" s="33"/>
      <c r="L6" s="33"/>
      <c r="M6" s="33"/>
      <c r="O6" s="33"/>
      <c r="P6" s="33"/>
      <c r="R6" s="33"/>
      <c r="S6" s="33"/>
      <c r="U6" s="33"/>
      <c r="V6" s="33"/>
      <c r="X6" s="33"/>
      <c r="Y6" s="33"/>
      <c r="AA6" s="33"/>
      <c r="AB6" s="33"/>
      <c r="AD6" s="33"/>
      <c r="AE6" s="33"/>
    </row>
    <row r="7" spans="1:31" x14ac:dyDescent="0.35">
      <c r="A7" s="29" t="s">
        <v>343</v>
      </c>
      <c r="B7" s="29" t="s">
        <v>344</v>
      </c>
      <c r="C7" s="48">
        <v>438</v>
      </c>
      <c r="D7" s="48">
        <v>69</v>
      </c>
      <c r="E7" s="49">
        <f>uptake_in_those_aged_70_by_la12[[#This Row],[Number of adults turning 65 in quarter 1 vaccinated]]/uptake_in_those_aged_70_by_la12[[#This Row],[Number of adults turning 65 in quarter 1]]*100</f>
        <v>15.753424657534246</v>
      </c>
      <c r="F7" s="48">
        <v>457</v>
      </c>
      <c r="G7" s="48">
        <v>49</v>
      </c>
      <c r="H7" s="49">
        <f>uptake_in_those_aged_70_by_la12[[#This Row],[Number of adults turning 65 in quarter 2 vaccinated]]/uptake_in_those_aged_70_by_la12[[#This Row],[Number of adults turning 65 in quarter 2]]*100</f>
        <v>10.722100656455142</v>
      </c>
      <c r="I7" s="33"/>
      <c r="J7" s="33"/>
      <c r="L7" s="33"/>
      <c r="M7" s="33"/>
      <c r="O7" s="33"/>
      <c r="P7" s="33"/>
      <c r="R7" s="33"/>
      <c r="S7" s="33"/>
      <c r="U7" s="33"/>
      <c r="V7" s="33"/>
      <c r="X7" s="33"/>
      <c r="Y7" s="33"/>
      <c r="AA7" s="33"/>
      <c r="AB7" s="33"/>
      <c r="AD7" s="33"/>
      <c r="AE7" s="33"/>
    </row>
    <row r="8" spans="1:31" x14ac:dyDescent="0.35">
      <c r="A8" s="29" t="s">
        <v>345</v>
      </c>
      <c r="B8" s="29" t="s">
        <v>346</v>
      </c>
      <c r="C8" s="48">
        <v>465</v>
      </c>
      <c r="D8" s="48">
        <v>128</v>
      </c>
      <c r="E8" s="49">
        <f>uptake_in_those_aged_70_by_la12[[#This Row],[Number of adults turning 65 in quarter 1 vaccinated]]/uptake_in_those_aged_70_by_la12[[#This Row],[Number of adults turning 65 in quarter 1]]*100</f>
        <v>27.526881720430108</v>
      </c>
      <c r="F8" s="48">
        <v>457</v>
      </c>
      <c r="G8" s="48">
        <v>77</v>
      </c>
      <c r="H8" s="49">
        <f>uptake_in_those_aged_70_by_la12[[#This Row],[Number of adults turning 65 in quarter 2 vaccinated]]/uptake_in_those_aged_70_by_la12[[#This Row],[Number of adults turning 65 in quarter 2]]*100</f>
        <v>16.849015317286653</v>
      </c>
      <c r="I8" s="33"/>
      <c r="J8" s="33"/>
      <c r="L8" s="33"/>
      <c r="M8" s="33"/>
      <c r="O8" s="33"/>
      <c r="P8" s="33"/>
      <c r="R8" s="33"/>
      <c r="S8" s="33"/>
      <c r="U8" s="33"/>
      <c r="V8" s="33"/>
      <c r="X8" s="33"/>
      <c r="Y8" s="33"/>
      <c r="AA8" s="33"/>
      <c r="AB8" s="33"/>
      <c r="AD8" s="33"/>
      <c r="AE8" s="33"/>
    </row>
    <row r="9" spans="1:31" x14ac:dyDescent="0.35">
      <c r="A9" s="29" t="s">
        <v>347</v>
      </c>
      <c r="B9" s="29" t="s">
        <v>348</v>
      </c>
      <c r="C9" s="48">
        <v>611</v>
      </c>
      <c r="D9" s="48">
        <v>198</v>
      </c>
      <c r="E9" s="49">
        <f>uptake_in_those_aged_70_by_la12[[#This Row],[Number of adults turning 65 in quarter 1 vaccinated]]/uptake_in_those_aged_70_by_la12[[#This Row],[Number of adults turning 65 in quarter 1]]*100</f>
        <v>32.40589198036006</v>
      </c>
      <c r="F9" s="48">
        <v>673</v>
      </c>
      <c r="G9" s="48">
        <v>143</v>
      </c>
      <c r="H9" s="49">
        <f>uptake_in_those_aged_70_by_la12[[#This Row],[Number of adults turning 65 in quarter 2 vaccinated]]/uptake_in_those_aged_70_by_la12[[#This Row],[Number of adults turning 65 in quarter 2]]*100</f>
        <v>21.248142644873699</v>
      </c>
      <c r="I9" s="33"/>
      <c r="J9" s="33"/>
      <c r="L9" s="33"/>
      <c r="M9" s="33"/>
      <c r="O9" s="33"/>
      <c r="P9" s="33"/>
      <c r="R9" s="33"/>
      <c r="S9" s="33"/>
      <c r="U9" s="33"/>
      <c r="V9" s="33"/>
      <c r="X9" s="33"/>
      <c r="Y9" s="33"/>
      <c r="AA9" s="33"/>
      <c r="AB9" s="33"/>
      <c r="AD9" s="33"/>
      <c r="AE9" s="33"/>
    </row>
    <row r="10" spans="1:31" x14ac:dyDescent="0.35">
      <c r="A10" s="29" t="s">
        <v>349</v>
      </c>
      <c r="B10" s="29" t="s">
        <v>350</v>
      </c>
      <c r="C10" s="48">
        <v>333</v>
      </c>
      <c r="D10" s="48">
        <v>103</v>
      </c>
      <c r="E10" s="49">
        <f>uptake_in_those_aged_70_by_la12[[#This Row],[Number of adults turning 65 in quarter 1 vaccinated]]/uptake_in_those_aged_70_by_la12[[#This Row],[Number of adults turning 65 in quarter 1]]*100</f>
        <v>30.930930930930934</v>
      </c>
      <c r="F10" s="48">
        <v>306</v>
      </c>
      <c r="G10" s="48">
        <v>69</v>
      </c>
      <c r="H10" s="49">
        <f>uptake_in_those_aged_70_by_la12[[#This Row],[Number of adults turning 65 in quarter 2 vaccinated]]/uptake_in_those_aged_70_by_la12[[#This Row],[Number of adults turning 65 in quarter 2]]*100</f>
        <v>22.549019607843139</v>
      </c>
      <c r="I10" s="33"/>
      <c r="J10" s="33"/>
      <c r="L10" s="33"/>
      <c r="M10" s="33"/>
      <c r="O10" s="33"/>
      <c r="P10" s="33"/>
      <c r="R10" s="33"/>
      <c r="S10" s="33"/>
      <c r="U10" s="33"/>
      <c r="V10" s="33"/>
      <c r="X10" s="33"/>
      <c r="Y10" s="33"/>
      <c r="AA10" s="33"/>
      <c r="AB10" s="33"/>
      <c r="AD10" s="33"/>
      <c r="AE10" s="33"/>
    </row>
    <row r="11" spans="1:31" x14ac:dyDescent="0.35">
      <c r="A11" s="29" t="s">
        <v>351</v>
      </c>
      <c r="B11" s="29" t="s">
        <v>352</v>
      </c>
      <c r="C11" s="48">
        <v>373</v>
      </c>
      <c r="D11" s="48">
        <v>72</v>
      </c>
      <c r="E11" s="49">
        <f>uptake_in_those_aged_70_by_la12[[#This Row],[Number of adults turning 65 in quarter 1 vaccinated]]/uptake_in_those_aged_70_by_la12[[#This Row],[Number of adults turning 65 in quarter 1]]*100</f>
        <v>19.302949061662197</v>
      </c>
      <c r="F11" s="48">
        <v>411</v>
      </c>
      <c r="G11" s="48">
        <v>50</v>
      </c>
      <c r="H11" s="49">
        <f>uptake_in_those_aged_70_by_la12[[#This Row],[Number of adults turning 65 in quarter 2 vaccinated]]/uptake_in_those_aged_70_by_la12[[#This Row],[Number of adults turning 65 in quarter 2]]*100</f>
        <v>12.165450121654501</v>
      </c>
      <c r="I11" s="33"/>
      <c r="J11" s="33"/>
      <c r="L11" s="33"/>
      <c r="M11" s="33"/>
      <c r="O11" s="33"/>
      <c r="P11" s="33"/>
      <c r="R11" s="33"/>
      <c r="S11" s="33"/>
      <c r="U11" s="33"/>
      <c r="V11" s="33"/>
      <c r="X11" s="33"/>
      <c r="Y11" s="33"/>
      <c r="AA11" s="33"/>
      <c r="AB11" s="33"/>
      <c r="AD11" s="33"/>
      <c r="AE11" s="33"/>
    </row>
    <row r="12" spans="1:31" x14ac:dyDescent="0.35">
      <c r="A12" s="29" t="s">
        <v>353</v>
      </c>
      <c r="B12" s="29" t="s">
        <v>354</v>
      </c>
      <c r="C12" s="48">
        <v>622</v>
      </c>
      <c r="D12" s="48">
        <v>134</v>
      </c>
      <c r="E12" s="49">
        <f>uptake_in_those_aged_70_by_la12[[#This Row],[Number of adults turning 65 in quarter 1 vaccinated]]/uptake_in_those_aged_70_by_la12[[#This Row],[Number of adults turning 65 in quarter 1]]*100</f>
        <v>21.54340836012862</v>
      </c>
      <c r="F12" s="48">
        <v>670</v>
      </c>
      <c r="G12" s="48">
        <v>94</v>
      </c>
      <c r="H12" s="49">
        <f>uptake_in_those_aged_70_by_la12[[#This Row],[Number of adults turning 65 in quarter 2 vaccinated]]/uptake_in_those_aged_70_by_la12[[#This Row],[Number of adults turning 65 in quarter 2]]*100</f>
        <v>14.029850746268657</v>
      </c>
      <c r="I12" s="33"/>
      <c r="J12" s="33"/>
      <c r="L12" s="33"/>
      <c r="M12" s="33"/>
      <c r="O12" s="33"/>
      <c r="P12" s="33"/>
      <c r="R12" s="33"/>
      <c r="S12" s="33"/>
      <c r="U12" s="33"/>
      <c r="V12" s="33"/>
      <c r="X12" s="33"/>
      <c r="Y12" s="33"/>
      <c r="AA12" s="33"/>
      <c r="AB12" s="33"/>
      <c r="AD12" s="33"/>
      <c r="AE12" s="33"/>
    </row>
    <row r="13" spans="1:31" x14ac:dyDescent="0.35">
      <c r="A13" s="29" t="s">
        <v>355</v>
      </c>
      <c r="B13" s="29" t="s">
        <v>356</v>
      </c>
      <c r="C13" s="48">
        <v>427</v>
      </c>
      <c r="D13" s="48">
        <v>71</v>
      </c>
      <c r="E13" s="49">
        <f>uptake_in_those_aged_70_by_la12[[#This Row],[Number of adults turning 65 in quarter 1 vaccinated]]/uptake_in_those_aged_70_by_la12[[#This Row],[Number of adults turning 65 in quarter 1]]*100</f>
        <v>16.627634660421545</v>
      </c>
      <c r="F13" s="48">
        <v>414</v>
      </c>
      <c r="G13" s="48">
        <v>31</v>
      </c>
      <c r="H13" s="49">
        <f>uptake_in_those_aged_70_by_la12[[#This Row],[Number of adults turning 65 in quarter 2 vaccinated]]/uptake_in_those_aged_70_by_la12[[#This Row],[Number of adults turning 65 in quarter 2]]*100</f>
        <v>7.4879227053140092</v>
      </c>
      <c r="I13" s="33"/>
      <c r="J13" s="33"/>
      <c r="L13" s="33"/>
      <c r="M13" s="33"/>
      <c r="O13" s="33"/>
      <c r="P13" s="33"/>
      <c r="R13" s="33"/>
      <c r="S13" s="33"/>
      <c r="U13" s="33"/>
      <c r="V13" s="33"/>
      <c r="X13" s="33"/>
      <c r="Y13" s="33"/>
      <c r="AA13" s="33"/>
      <c r="AB13" s="33"/>
      <c r="AD13" s="33"/>
      <c r="AE13" s="33"/>
    </row>
    <row r="14" spans="1:31" x14ac:dyDescent="0.35">
      <c r="A14" s="29" t="s">
        <v>357</v>
      </c>
      <c r="B14" s="29" t="s">
        <v>358</v>
      </c>
      <c r="C14" s="48">
        <v>539</v>
      </c>
      <c r="D14" s="48">
        <v>104</v>
      </c>
      <c r="E14" s="49">
        <f>uptake_in_those_aged_70_by_la12[[#This Row],[Number of adults turning 65 in quarter 1 vaccinated]]/uptake_in_those_aged_70_by_la12[[#This Row],[Number of adults turning 65 in quarter 1]]*100</f>
        <v>19.294990723562151</v>
      </c>
      <c r="F14" s="48">
        <v>584</v>
      </c>
      <c r="G14" s="48">
        <v>99</v>
      </c>
      <c r="H14" s="49">
        <f>uptake_in_those_aged_70_by_la12[[#This Row],[Number of adults turning 65 in quarter 2 vaccinated]]/uptake_in_those_aged_70_by_la12[[#This Row],[Number of adults turning 65 in quarter 2]]*100</f>
        <v>16.952054794520549</v>
      </c>
      <c r="I14" s="33"/>
      <c r="J14" s="33"/>
      <c r="L14" s="33"/>
      <c r="M14" s="33"/>
      <c r="O14" s="33"/>
      <c r="P14" s="33"/>
      <c r="R14" s="33"/>
      <c r="S14" s="33"/>
      <c r="U14" s="33"/>
      <c r="V14" s="33"/>
      <c r="X14" s="33"/>
      <c r="Y14" s="33"/>
      <c r="AA14" s="33"/>
      <c r="AB14" s="33"/>
      <c r="AD14" s="33"/>
      <c r="AE14" s="33"/>
    </row>
    <row r="15" spans="1:31" x14ac:dyDescent="0.35">
      <c r="A15" s="29" t="s">
        <v>359</v>
      </c>
      <c r="B15" s="29" t="s">
        <v>360</v>
      </c>
      <c r="C15" s="48">
        <v>803</v>
      </c>
      <c r="D15" s="48">
        <v>148</v>
      </c>
      <c r="E15" s="49">
        <f>uptake_in_those_aged_70_by_la12[[#This Row],[Number of adults turning 65 in quarter 1 vaccinated]]/uptake_in_those_aged_70_by_la12[[#This Row],[Number of adults turning 65 in quarter 1]]*100</f>
        <v>18.430884184308841</v>
      </c>
      <c r="F15" s="48">
        <v>801</v>
      </c>
      <c r="G15" s="48">
        <v>105</v>
      </c>
      <c r="H15" s="49">
        <f>uptake_in_those_aged_70_by_la12[[#This Row],[Number of adults turning 65 in quarter 2 vaccinated]]/uptake_in_those_aged_70_by_la12[[#This Row],[Number of adults turning 65 in quarter 2]]*100</f>
        <v>13.108614232209737</v>
      </c>
      <c r="I15" s="33"/>
      <c r="J15" s="33"/>
      <c r="L15" s="33"/>
      <c r="M15" s="33"/>
      <c r="O15" s="33"/>
      <c r="P15" s="33"/>
      <c r="R15" s="33"/>
      <c r="S15" s="33"/>
      <c r="U15" s="33"/>
      <c r="V15" s="33"/>
      <c r="X15" s="33"/>
      <c r="Y15" s="33"/>
      <c r="AA15" s="33"/>
      <c r="AB15" s="33"/>
      <c r="AD15" s="33"/>
      <c r="AE15" s="33"/>
    </row>
    <row r="16" spans="1:31" x14ac:dyDescent="0.35">
      <c r="A16" s="29" t="s">
        <v>361</v>
      </c>
      <c r="B16" s="29" t="s">
        <v>362</v>
      </c>
      <c r="C16" s="48">
        <v>1136</v>
      </c>
      <c r="D16" s="48">
        <v>335</v>
      </c>
      <c r="E16" s="49">
        <f>uptake_in_those_aged_70_by_la12[[#This Row],[Number of adults turning 65 in quarter 1 vaccinated]]/uptake_in_those_aged_70_by_la12[[#This Row],[Number of adults turning 65 in quarter 1]]*100</f>
        <v>29.489436619718312</v>
      </c>
      <c r="F16" s="48">
        <v>1200</v>
      </c>
      <c r="G16" s="48">
        <v>275</v>
      </c>
      <c r="H16" s="49">
        <f>uptake_in_those_aged_70_by_la12[[#This Row],[Number of adults turning 65 in quarter 2 vaccinated]]/uptake_in_those_aged_70_by_la12[[#This Row],[Number of adults turning 65 in quarter 2]]*100</f>
        <v>22.916666666666664</v>
      </c>
      <c r="I16" s="33"/>
      <c r="J16" s="33"/>
      <c r="L16" s="33"/>
      <c r="M16" s="33"/>
      <c r="O16" s="33"/>
      <c r="P16" s="33"/>
      <c r="R16" s="33"/>
      <c r="S16" s="33"/>
      <c r="U16" s="33"/>
      <c r="V16" s="33"/>
      <c r="X16" s="33"/>
      <c r="Y16" s="33"/>
      <c r="AA16" s="33"/>
      <c r="AB16" s="33"/>
      <c r="AD16" s="33"/>
      <c r="AE16" s="33"/>
    </row>
    <row r="17" spans="1:31" x14ac:dyDescent="0.35">
      <c r="A17" s="29" t="s">
        <v>363</v>
      </c>
      <c r="B17" s="29" t="s">
        <v>364</v>
      </c>
      <c r="C17" s="48">
        <v>510</v>
      </c>
      <c r="D17" s="48">
        <v>90</v>
      </c>
      <c r="E17" s="49">
        <f>uptake_in_those_aged_70_by_la12[[#This Row],[Number of adults turning 65 in quarter 1 vaccinated]]/uptake_in_those_aged_70_by_la12[[#This Row],[Number of adults turning 65 in quarter 1]]*100</f>
        <v>17.647058823529413</v>
      </c>
      <c r="F17" s="48">
        <v>549</v>
      </c>
      <c r="G17" s="48">
        <v>84</v>
      </c>
      <c r="H17" s="49">
        <f>uptake_in_those_aged_70_by_la12[[#This Row],[Number of adults turning 65 in quarter 2 vaccinated]]/uptake_in_those_aged_70_by_la12[[#This Row],[Number of adults turning 65 in quarter 2]]*100</f>
        <v>15.300546448087433</v>
      </c>
      <c r="I17" s="33"/>
      <c r="J17" s="33"/>
      <c r="L17" s="33"/>
      <c r="M17" s="33"/>
      <c r="O17" s="33"/>
      <c r="P17" s="33"/>
      <c r="R17" s="33"/>
      <c r="S17" s="33"/>
      <c r="U17" s="33"/>
      <c r="V17" s="33"/>
      <c r="X17" s="33"/>
      <c r="Y17" s="33"/>
      <c r="AA17" s="33"/>
      <c r="AB17" s="33"/>
      <c r="AD17" s="33"/>
      <c r="AE17" s="33"/>
    </row>
    <row r="18" spans="1:31" x14ac:dyDescent="0.35">
      <c r="A18" s="29" t="s">
        <v>365</v>
      </c>
      <c r="B18" s="29" t="s">
        <v>366</v>
      </c>
      <c r="C18" s="48">
        <v>614</v>
      </c>
      <c r="D18" s="48">
        <v>168</v>
      </c>
      <c r="E18" s="49">
        <f>uptake_in_those_aged_70_by_la12[[#This Row],[Number of adults turning 65 in quarter 1 vaccinated]]/uptake_in_those_aged_70_by_la12[[#This Row],[Number of adults turning 65 in quarter 1]]*100</f>
        <v>27.361563517915311</v>
      </c>
      <c r="F18" s="48">
        <v>631</v>
      </c>
      <c r="G18" s="48">
        <v>105</v>
      </c>
      <c r="H18" s="49">
        <f>uptake_in_those_aged_70_by_la12[[#This Row],[Number of adults turning 65 in quarter 2 vaccinated]]/uptake_in_those_aged_70_by_la12[[#This Row],[Number of adults turning 65 in quarter 2]]*100</f>
        <v>16.640253565768621</v>
      </c>
      <c r="I18" s="33"/>
      <c r="J18" s="33"/>
      <c r="L18" s="33"/>
      <c r="M18" s="33"/>
      <c r="O18" s="33"/>
      <c r="P18" s="33"/>
      <c r="R18" s="33"/>
      <c r="S18" s="33"/>
      <c r="U18" s="33"/>
      <c r="V18" s="33"/>
      <c r="X18" s="33"/>
      <c r="Y18" s="33"/>
      <c r="AA18" s="33"/>
      <c r="AB18" s="33"/>
      <c r="AD18" s="33"/>
      <c r="AE18" s="33"/>
    </row>
    <row r="19" spans="1:31" x14ac:dyDescent="0.35">
      <c r="A19" s="29" t="s">
        <v>367</v>
      </c>
      <c r="B19" s="29" t="s">
        <v>368</v>
      </c>
      <c r="C19" s="48">
        <v>551</v>
      </c>
      <c r="D19" s="48">
        <v>111</v>
      </c>
      <c r="E19" s="49">
        <f>uptake_in_those_aged_70_by_la12[[#This Row],[Number of adults turning 65 in quarter 1 vaccinated]]/uptake_in_those_aged_70_by_la12[[#This Row],[Number of adults turning 65 in quarter 1]]*100</f>
        <v>20.145190562613429</v>
      </c>
      <c r="F19" s="48">
        <v>636</v>
      </c>
      <c r="G19" s="48">
        <v>106</v>
      </c>
      <c r="H19" s="49">
        <f>uptake_in_those_aged_70_by_la12[[#This Row],[Number of adults turning 65 in quarter 2 vaccinated]]/uptake_in_those_aged_70_by_la12[[#This Row],[Number of adults turning 65 in quarter 2]]*100</f>
        <v>16.666666666666664</v>
      </c>
      <c r="I19" s="33"/>
      <c r="J19" s="33"/>
      <c r="L19" s="33"/>
      <c r="M19" s="33"/>
      <c r="O19" s="33"/>
      <c r="P19" s="33"/>
      <c r="R19" s="33"/>
      <c r="S19" s="33"/>
      <c r="U19" s="33"/>
      <c r="V19" s="33"/>
      <c r="X19" s="33"/>
      <c r="Y19" s="33"/>
      <c r="AA19" s="33"/>
      <c r="AB19" s="33"/>
      <c r="AD19" s="33"/>
      <c r="AE19" s="33"/>
    </row>
    <row r="20" spans="1:31" x14ac:dyDescent="0.35">
      <c r="A20" s="29" t="s">
        <v>369</v>
      </c>
      <c r="B20" s="29" t="s">
        <v>370</v>
      </c>
      <c r="C20" s="48">
        <v>642</v>
      </c>
      <c r="D20" s="48">
        <v>163</v>
      </c>
      <c r="E20" s="49">
        <f>uptake_in_those_aged_70_by_la12[[#This Row],[Number of adults turning 65 in quarter 1 vaccinated]]/uptake_in_those_aged_70_by_la12[[#This Row],[Number of adults turning 65 in quarter 1]]*100</f>
        <v>25.38940809968847</v>
      </c>
      <c r="F20" s="48">
        <v>722</v>
      </c>
      <c r="G20" s="48">
        <v>136</v>
      </c>
      <c r="H20" s="49">
        <f>uptake_in_those_aged_70_by_la12[[#This Row],[Number of adults turning 65 in quarter 2 vaccinated]]/uptake_in_those_aged_70_by_la12[[#This Row],[Number of adults turning 65 in quarter 2]]*100</f>
        <v>18.83656509695291</v>
      </c>
      <c r="I20" s="33"/>
      <c r="J20" s="33"/>
      <c r="L20" s="33"/>
      <c r="M20" s="33"/>
      <c r="O20" s="33"/>
      <c r="P20" s="33"/>
      <c r="R20" s="33"/>
      <c r="S20" s="33"/>
      <c r="U20" s="33"/>
      <c r="V20" s="33"/>
      <c r="X20" s="33"/>
      <c r="Y20" s="33"/>
      <c r="AA20" s="33"/>
      <c r="AB20" s="33"/>
      <c r="AD20" s="33"/>
      <c r="AE20" s="33"/>
    </row>
    <row r="21" spans="1:31" x14ac:dyDescent="0.35">
      <c r="A21" s="29" t="s">
        <v>371</v>
      </c>
      <c r="B21" s="29" t="s">
        <v>372</v>
      </c>
      <c r="C21" s="48">
        <v>876</v>
      </c>
      <c r="D21" s="48">
        <v>114</v>
      </c>
      <c r="E21" s="49">
        <f>uptake_in_those_aged_70_by_la12[[#This Row],[Number of adults turning 65 in quarter 1 vaccinated]]/uptake_in_those_aged_70_by_la12[[#This Row],[Number of adults turning 65 in quarter 1]]*100</f>
        <v>13.013698630136986</v>
      </c>
      <c r="F21" s="48">
        <v>943</v>
      </c>
      <c r="G21" s="48">
        <v>66</v>
      </c>
      <c r="H21" s="49">
        <f>uptake_in_those_aged_70_by_la12[[#This Row],[Number of adults turning 65 in quarter 2 vaccinated]]/uptake_in_those_aged_70_by_la12[[#This Row],[Number of adults turning 65 in quarter 2]]*100</f>
        <v>6.9989395546129369</v>
      </c>
      <c r="I21" s="33"/>
      <c r="J21" s="33"/>
      <c r="L21" s="33"/>
      <c r="M21" s="33"/>
      <c r="O21" s="33"/>
      <c r="P21" s="33"/>
      <c r="R21" s="33"/>
      <c r="S21" s="33"/>
      <c r="U21" s="33"/>
      <c r="V21" s="33"/>
      <c r="X21" s="33"/>
      <c r="Y21" s="33"/>
      <c r="AA21" s="33"/>
      <c r="AB21" s="33"/>
      <c r="AD21" s="33"/>
      <c r="AE21" s="33"/>
    </row>
    <row r="22" spans="1:31" x14ac:dyDescent="0.35">
      <c r="A22" s="29" t="s">
        <v>373</v>
      </c>
      <c r="B22" s="29" t="s">
        <v>374</v>
      </c>
      <c r="C22" s="48">
        <v>137</v>
      </c>
      <c r="D22" s="48">
        <v>32</v>
      </c>
      <c r="E22" s="49">
        <f>uptake_in_those_aged_70_by_la12[[#This Row],[Number of adults turning 65 in quarter 1 vaccinated]]/uptake_in_those_aged_70_by_la12[[#This Row],[Number of adults turning 65 in quarter 1]]*100</f>
        <v>23.357664233576642</v>
      </c>
      <c r="F22" s="48">
        <v>148</v>
      </c>
      <c r="G22" s="48">
        <v>26</v>
      </c>
      <c r="H22" s="49">
        <f>uptake_in_those_aged_70_by_la12[[#This Row],[Number of adults turning 65 in quarter 2 vaccinated]]/uptake_in_those_aged_70_by_la12[[#This Row],[Number of adults turning 65 in quarter 2]]*100</f>
        <v>17.567567567567568</v>
      </c>
      <c r="I22" s="33"/>
      <c r="J22" s="33"/>
      <c r="L22" s="33"/>
      <c r="M22" s="33"/>
      <c r="O22" s="33"/>
      <c r="P22" s="33"/>
      <c r="R22" s="33"/>
      <c r="S22" s="33"/>
      <c r="U22" s="33"/>
      <c r="V22" s="33"/>
      <c r="X22" s="33"/>
      <c r="Y22" s="33"/>
      <c r="AA22" s="33"/>
      <c r="AB22" s="33"/>
      <c r="AD22" s="33"/>
      <c r="AE22" s="33"/>
    </row>
    <row r="23" spans="1:31" x14ac:dyDescent="0.35">
      <c r="A23" s="29" t="s">
        <v>375</v>
      </c>
      <c r="B23" s="29" t="s">
        <v>376</v>
      </c>
      <c r="C23" s="48">
        <v>662</v>
      </c>
      <c r="D23" s="48">
        <v>126</v>
      </c>
      <c r="E23" s="49">
        <f>uptake_in_those_aged_70_by_la12[[#This Row],[Number of adults turning 65 in quarter 1 vaccinated]]/uptake_in_those_aged_70_by_la12[[#This Row],[Number of adults turning 65 in quarter 1]]*100</f>
        <v>19.033232628398792</v>
      </c>
      <c r="F23" s="48">
        <v>783</v>
      </c>
      <c r="G23" s="48">
        <v>94</v>
      </c>
      <c r="H23" s="49">
        <f>uptake_in_those_aged_70_by_la12[[#This Row],[Number of adults turning 65 in quarter 2 vaccinated]]/uptake_in_those_aged_70_by_la12[[#This Row],[Number of adults turning 65 in quarter 2]]*100</f>
        <v>12.005108556832694</v>
      </c>
      <c r="I23" s="33"/>
      <c r="J23" s="33"/>
      <c r="L23" s="33"/>
      <c r="M23" s="33"/>
      <c r="O23" s="33"/>
      <c r="P23" s="33"/>
      <c r="R23" s="33"/>
      <c r="S23" s="33"/>
      <c r="U23" s="33"/>
      <c r="V23" s="33"/>
      <c r="X23" s="33"/>
      <c r="Y23" s="33"/>
      <c r="AA23" s="33"/>
      <c r="AB23" s="33"/>
      <c r="AD23" s="33"/>
      <c r="AE23" s="33"/>
    </row>
    <row r="24" spans="1:31" x14ac:dyDescent="0.35">
      <c r="A24" s="29" t="s">
        <v>377</v>
      </c>
      <c r="B24" s="29" t="s">
        <v>378</v>
      </c>
      <c r="C24" s="48">
        <v>641</v>
      </c>
      <c r="D24" s="48">
        <v>181</v>
      </c>
      <c r="E24" s="49">
        <f>uptake_in_those_aged_70_by_la12[[#This Row],[Number of adults turning 65 in quarter 1 vaccinated]]/uptake_in_those_aged_70_by_la12[[#This Row],[Number of adults turning 65 in quarter 1]]*100</f>
        <v>28.237129485179409</v>
      </c>
      <c r="F24" s="48">
        <v>676</v>
      </c>
      <c r="G24" s="48">
        <v>139</v>
      </c>
      <c r="H24" s="49">
        <f>uptake_in_those_aged_70_by_la12[[#This Row],[Number of adults turning 65 in quarter 2 vaccinated]]/uptake_in_those_aged_70_by_la12[[#This Row],[Number of adults turning 65 in quarter 2]]*100</f>
        <v>20.562130177514792</v>
      </c>
      <c r="I24" s="33"/>
      <c r="J24" s="33"/>
      <c r="L24" s="33"/>
      <c r="M24" s="33"/>
      <c r="O24" s="33"/>
      <c r="P24" s="33"/>
      <c r="R24" s="33"/>
      <c r="S24" s="33"/>
      <c r="U24" s="33"/>
      <c r="V24" s="33"/>
      <c r="X24" s="33"/>
      <c r="Y24" s="33"/>
      <c r="AA24" s="33"/>
      <c r="AB24" s="33"/>
      <c r="AD24" s="33"/>
      <c r="AE24" s="33"/>
    </row>
    <row r="25" spans="1:31" x14ac:dyDescent="0.35">
      <c r="A25" s="29" t="s">
        <v>379</v>
      </c>
      <c r="B25" s="29" t="s">
        <v>380</v>
      </c>
      <c r="C25" s="48">
        <v>533</v>
      </c>
      <c r="D25" s="48">
        <v>90</v>
      </c>
      <c r="E25" s="49">
        <f>uptake_in_those_aged_70_by_la12[[#This Row],[Number of adults turning 65 in quarter 1 vaccinated]]/uptake_in_those_aged_70_by_la12[[#This Row],[Number of adults turning 65 in quarter 1]]*100</f>
        <v>16.885553470919323</v>
      </c>
      <c r="F25" s="48">
        <v>562</v>
      </c>
      <c r="G25" s="48">
        <v>71</v>
      </c>
      <c r="H25" s="49">
        <f>uptake_in_those_aged_70_by_la12[[#This Row],[Number of adults turning 65 in quarter 2 vaccinated]]/uptake_in_those_aged_70_by_la12[[#This Row],[Number of adults turning 65 in quarter 2]]*100</f>
        <v>12.633451957295375</v>
      </c>
      <c r="I25" s="33"/>
      <c r="J25" s="33"/>
      <c r="L25" s="33"/>
      <c r="M25" s="33"/>
      <c r="O25" s="33"/>
      <c r="P25" s="33"/>
      <c r="R25" s="33"/>
      <c r="S25" s="33"/>
      <c r="U25" s="33"/>
      <c r="V25" s="33"/>
      <c r="X25" s="33"/>
      <c r="Y25" s="33"/>
      <c r="AA25" s="33"/>
      <c r="AB25" s="33"/>
      <c r="AD25" s="33"/>
      <c r="AE25" s="33"/>
    </row>
    <row r="26" spans="1:31" x14ac:dyDescent="0.35">
      <c r="A26" s="29" t="s">
        <v>381</v>
      </c>
      <c r="B26" s="29" t="s">
        <v>382</v>
      </c>
      <c r="C26" s="48">
        <v>756</v>
      </c>
      <c r="D26" s="48">
        <v>199</v>
      </c>
      <c r="E26" s="49">
        <f>uptake_in_those_aged_70_by_la12[[#This Row],[Number of adults turning 65 in quarter 1 vaccinated]]/uptake_in_those_aged_70_by_la12[[#This Row],[Number of adults turning 65 in quarter 1]]*100</f>
        <v>26.322751322751326</v>
      </c>
      <c r="F26" s="48">
        <v>760</v>
      </c>
      <c r="G26" s="48">
        <v>152</v>
      </c>
      <c r="H26" s="49">
        <f>uptake_in_those_aged_70_by_la12[[#This Row],[Number of adults turning 65 in quarter 2 vaccinated]]/uptake_in_those_aged_70_by_la12[[#This Row],[Number of adults turning 65 in quarter 2]]*100</f>
        <v>20</v>
      </c>
      <c r="I26" s="33"/>
      <c r="J26" s="33"/>
      <c r="L26" s="33"/>
      <c r="M26" s="33"/>
      <c r="O26" s="33"/>
      <c r="P26" s="33"/>
      <c r="R26" s="33"/>
      <c r="S26" s="33"/>
      <c r="U26" s="33"/>
      <c r="V26" s="33"/>
      <c r="X26" s="33"/>
      <c r="Y26" s="33"/>
      <c r="AA26" s="33"/>
      <c r="AB26" s="33"/>
      <c r="AD26" s="33"/>
      <c r="AE26" s="33"/>
    </row>
    <row r="27" spans="1:31" x14ac:dyDescent="0.35">
      <c r="A27" s="29" t="s">
        <v>383</v>
      </c>
      <c r="B27" s="29" t="s">
        <v>384</v>
      </c>
      <c r="C27" s="48">
        <v>568</v>
      </c>
      <c r="D27" s="48">
        <v>222</v>
      </c>
      <c r="E27" s="49">
        <f>uptake_in_those_aged_70_by_la12[[#This Row],[Number of adults turning 65 in quarter 1 vaccinated]]/uptake_in_those_aged_70_by_la12[[#This Row],[Number of adults turning 65 in quarter 1]]*100</f>
        <v>39.08450704225352</v>
      </c>
      <c r="F27" s="48">
        <v>562</v>
      </c>
      <c r="G27" s="48">
        <v>174</v>
      </c>
      <c r="H27" s="49">
        <f>uptake_in_those_aged_70_by_la12[[#This Row],[Number of adults turning 65 in quarter 2 vaccinated]]/uptake_in_those_aged_70_by_la12[[#This Row],[Number of adults turning 65 in quarter 2]]*100</f>
        <v>30.960854092526692</v>
      </c>
      <c r="I27" s="33"/>
      <c r="J27" s="33"/>
      <c r="L27" s="33"/>
      <c r="M27" s="33"/>
      <c r="O27" s="33"/>
      <c r="P27" s="33"/>
      <c r="R27" s="33"/>
      <c r="S27" s="33"/>
      <c r="U27" s="33"/>
      <c r="V27" s="33"/>
      <c r="X27" s="33"/>
      <c r="Y27" s="33"/>
      <c r="AA27" s="33"/>
      <c r="AB27" s="33"/>
      <c r="AD27" s="33"/>
      <c r="AE27" s="33"/>
    </row>
    <row r="28" spans="1:31" x14ac:dyDescent="0.35">
      <c r="A28" s="29" t="s">
        <v>385</v>
      </c>
      <c r="B28" s="29" t="s">
        <v>386</v>
      </c>
      <c r="C28" s="48">
        <v>1019</v>
      </c>
      <c r="D28" s="48">
        <v>283</v>
      </c>
      <c r="E28" s="49">
        <f>uptake_in_those_aged_70_by_la12[[#This Row],[Number of adults turning 65 in quarter 1 vaccinated]]/uptake_in_those_aged_70_by_la12[[#This Row],[Number of adults turning 65 in quarter 1]]*100</f>
        <v>27.772325809617271</v>
      </c>
      <c r="F28" s="48">
        <v>1101</v>
      </c>
      <c r="G28" s="48">
        <v>184</v>
      </c>
      <c r="H28" s="49">
        <f>uptake_in_those_aged_70_by_la12[[#This Row],[Number of adults turning 65 in quarter 2 vaccinated]]/uptake_in_those_aged_70_by_la12[[#This Row],[Number of adults turning 65 in quarter 2]]*100</f>
        <v>16.712079927338781</v>
      </c>
      <c r="I28" s="33"/>
      <c r="J28" s="33"/>
      <c r="L28" s="33"/>
      <c r="M28" s="33"/>
      <c r="O28" s="33"/>
      <c r="P28" s="33"/>
      <c r="R28" s="33"/>
      <c r="S28" s="33"/>
      <c r="U28" s="33"/>
      <c r="V28" s="33"/>
      <c r="X28" s="33"/>
      <c r="Y28" s="33"/>
      <c r="AA28" s="33"/>
      <c r="AB28" s="33"/>
      <c r="AD28" s="33"/>
      <c r="AE28" s="33"/>
    </row>
    <row r="29" spans="1:31" x14ac:dyDescent="0.35">
      <c r="A29" s="29" t="s">
        <v>387</v>
      </c>
      <c r="B29" s="29" t="s">
        <v>388</v>
      </c>
      <c r="C29" s="48">
        <v>653</v>
      </c>
      <c r="D29" s="48">
        <v>180</v>
      </c>
      <c r="E29" s="49">
        <f>uptake_in_those_aged_70_by_la12[[#This Row],[Number of adults turning 65 in quarter 1 vaccinated]]/uptake_in_those_aged_70_by_la12[[#This Row],[Number of adults turning 65 in quarter 1]]*100</f>
        <v>27.565084226646245</v>
      </c>
      <c r="F29" s="48">
        <v>705</v>
      </c>
      <c r="G29" s="48">
        <v>135</v>
      </c>
      <c r="H29" s="49">
        <f>uptake_in_those_aged_70_by_la12[[#This Row],[Number of adults turning 65 in quarter 2 vaccinated]]/uptake_in_those_aged_70_by_la12[[#This Row],[Number of adults turning 65 in quarter 2]]*100</f>
        <v>19.148936170212767</v>
      </c>
      <c r="I29" s="33"/>
      <c r="J29" s="33"/>
      <c r="L29" s="33"/>
      <c r="M29" s="33"/>
      <c r="O29" s="33"/>
      <c r="P29" s="33"/>
      <c r="R29" s="33"/>
      <c r="S29" s="33"/>
      <c r="U29" s="33"/>
      <c r="V29" s="33"/>
      <c r="X29" s="33"/>
      <c r="Y29" s="33"/>
      <c r="AA29" s="33"/>
      <c r="AB29" s="33"/>
      <c r="AD29" s="33"/>
      <c r="AE29" s="33"/>
    </row>
    <row r="30" spans="1:31" x14ac:dyDescent="0.35">
      <c r="A30" s="29" t="s">
        <v>389</v>
      </c>
      <c r="B30" s="29" t="s">
        <v>390</v>
      </c>
      <c r="C30" s="48">
        <v>687</v>
      </c>
      <c r="D30" s="48">
        <v>205</v>
      </c>
      <c r="E30" s="49">
        <f>uptake_in_those_aged_70_by_la12[[#This Row],[Number of adults turning 65 in quarter 1 vaccinated]]/uptake_in_those_aged_70_by_la12[[#This Row],[Number of adults turning 65 in quarter 1]]*100</f>
        <v>29.839883551673946</v>
      </c>
      <c r="F30" s="48">
        <v>745</v>
      </c>
      <c r="G30" s="48">
        <v>171</v>
      </c>
      <c r="H30" s="49">
        <f>uptake_in_those_aged_70_by_la12[[#This Row],[Number of adults turning 65 in quarter 2 vaccinated]]/uptake_in_those_aged_70_by_la12[[#This Row],[Number of adults turning 65 in quarter 2]]*100</f>
        <v>22.95302013422819</v>
      </c>
      <c r="I30" s="33"/>
      <c r="J30" s="33"/>
      <c r="L30" s="33"/>
      <c r="M30" s="33"/>
      <c r="O30" s="33"/>
      <c r="P30" s="33"/>
      <c r="R30" s="33"/>
      <c r="S30" s="33"/>
      <c r="U30" s="33"/>
      <c r="V30" s="33"/>
      <c r="X30" s="33"/>
      <c r="Y30" s="33"/>
      <c r="AA30" s="33"/>
      <c r="AB30" s="33"/>
      <c r="AD30" s="33"/>
      <c r="AE30" s="33"/>
    </row>
    <row r="31" spans="1:31" x14ac:dyDescent="0.35">
      <c r="A31" s="29" t="s">
        <v>391</v>
      </c>
      <c r="B31" s="29" t="s">
        <v>392</v>
      </c>
      <c r="C31" s="48">
        <v>715</v>
      </c>
      <c r="D31" s="48">
        <v>195</v>
      </c>
      <c r="E31" s="49">
        <f>uptake_in_those_aged_70_by_la12[[#This Row],[Number of adults turning 65 in quarter 1 vaccinated]]/uptake_in_those_aged_70_by_la12[[#This Row],[Number of adults turning 65 in quarter 1]]*100</f>
        <v>27.27272727272727</v>
      </c>
      <c r="F31" s="48">
        <v>665</v>
      </c>
      <c r="G31" s="48">
        <v>113</v>
      </c>
      <c r="H31" s="49">
        <f>uptake_in_those_aged_70_by_la12[[#This Row],[Number of adults turning 65 in quarter 2 vaccinated]]/uptake_in_those_aged_70_by_la12[[#This Row],[Number of adults turning 65 in quarter 2]]*100</f>
        <v>16.992481203007522</v>
      </c>
      <c r="I31" s="33"/>
      <c r="J31" s="33"/>
      <c r="L31" s="33"/>
      <c r="M31" s="33"/>
      <c r="O31" s="33"/>
      <c r="P31" s="33"/>
      <c r="R31" s="33"/>
      <c r="S31" s="33"/>
      <c r="U31" s="33"/>
      <c r="V31" s="33"/>
      <c r="X31" s="33"/>
      <c r="Y31" s="33"/>
      <c r="AA31" s="33"/>
      <c r="AB31" s="33"/>
      <c r="AD31" s="33"/>
      <c r="AE31" s="33"/>
    </row>
    <row r="32" spans="1:31" x14ac:dyDescent="0.35">
      <c r="A32" s="29" t="s">
        <v>393</v>
      </c>
      <c r="B32" s="29" t="s">
        <v>394</v>
      </c>
      <c r="C32" s="48">
        <v>496</v>
      </c>
      <c r="D32" s="48">
        <v>85</v>
      </c>
      <c r="E32" s="49">
        <f>uptake_in_those_aged_70_by_la12[[#This Row],[Number of adults turning 65 in quarter 1 vaccinated]]/uptake_in_those_aged_70_by_la12[[#This Row],[Number of adults turning 65 in quarter 1]]*100</f>
        <v>17.137096774193548</v>
      </c>
      <c r="F32" s="48">
        <v>508</v>
      </c>
      <c r="G32" s="48">
        <v>71</v>
      </c>
      <c r="H32" s="49">
        <f>uptake_in_those_aged_70_by_la12[[#This Row],[Number of adults turning 65 in quarter 2 vaccinated]]/uptake_in_those_aged_70_by_la12[[#This Row],[Number of adults turning 65 in quarter 2]]*100</f>
        <v>13.976377952755906</v>
      </c>
      <c r="I32" s="33"/>
      <c r="J32" s="33"/>
      <c r="L32" s="33"/>
      <c r="M32" s="33"/>
      <c r="O32" s="33"/>
      <c r="P32" s="33"/>
      <c r="R32" s="33"/>
      <c r="S32" s="33"/>
      <c r="U32" s="33"/>
      <c r="V32" s="33"/>
      <c r="X32" s="33"/>
      <c r="Y32" s="33"/>
      <c r="AA32" s="33"/>
      <c r="AB32" s="33"/>
      <c r="AD32" s="33"/>
      <c r="AE32" s="33"/>
    </row>
    <row r="33" spans="1:31" x14ac:dyDescent="0.35">
      <c r="A33" s="29" t="s">
        <v>395</v>
      </c>
      <c r="B33" s="29" t="s">
        <v>396</v>
      </c>
      <c r="C33" s="48">
        <v>649</v>
      </c>
      <c r="D33" s="48">
        <v>147</v>
      </c>
      <c r="E33" s="49">
        <f>uptake_in_those_aged_70_by_la12[[#This Row],[Number of adults turning 65 in quarter 1 vaccinated]]/uptake_in_those_aged_70_by_la12[[#This Row],[Number of adults turning 65 in quarter 1]]*100</f>
        <v>22.650231124807398</v>
      </c>
      <c r="F33" s="48">
        <v>714</v>
      </c>
      <c r="G33" s="48">
        <v>113</v>
      </c>
      <c r="H33" s="49">
        <f>uptake_in_those_aged_70_by_la12[[#This Row],[Number of adults turning 65 in quarter 2 vaccinated]]/uptake_in_those_aged_70_by_la12[[#This Row],[Number of adults turning 65 in quarter 2]]*100</f>
        <v>15.826330532212884</v>
      </c>
      <c r="I33" s="33"/>
      <c r="J33" s="33"/>
      <c r="L33" s="33"/>
      <c r="M33" s="33"/>
      <c r="O33" s="33"/>
      <c r="P33" s="33"/>
      <c r="R33" s="33"/>
      <c r="S33" s="33"/>
      <c r="U33" s="33"/>
      <c r="V33" s="33"/>
      <c r="X33" s="33"/>
      <c r="Y33" s="33"/>
      <c r="AA33" s="33"/>
      <c r="AB33" s="33"/>
      <c r="AD33" s="33"/>
      <c r="AE33" s="33"/>
    </row>
    <row r="34" spans="1:31" x14ac:dyDescent="0.35">
      <c r="A34" s="29" t="s">
        <v>397</v>
      </c>
      <c r="B34" s="29" t="s">
        <v>398</v>
      </c>
      <c r="C34" s="48">
        <v>481</v>
      </c>
      <c r="D34" s="48">
        <v>101</v>
      </c>
      <c r="E34" s="49">
        <f>uptake_in_those_aged_70_by_la12[[#This Row],[Number of adults turning 65 in quarter 1 vaccinated]]/uptake_in_those_aged_70_by_la12[[#This Row],[Number of adults turning 65 in quarter 1]]*100</f>
        <v>20.997920997921</v>
      </c>
      <c r="F34" s="48">
        <v>529</v>
      </c>
      <c r="G34" s="48">
        <v>51</v>
      </c>
      <c r="H34" s="49">
        <f>uptake_in_those_aged_70_by_la12[[#This Row],[Number of adults turning 65 in quarter 2 vaccinated]]/uptake_in_those_aged_70_by_la12[[#This Row],[Number of adults turning 65 in quarter 2]]*100</f>
        <v>9.640831758034027</v>
      </c>
      <c r="I34" s="33"/>
      <c r="J34" s="33"/>
      <c r="L34" s="33"/>
      <c r="M34" s="33"/>
      <c r="O34" s="33"/>
      <c r="P34" s="33"/>
      <c r="R34" s="33"/>
      <c r="S34" s="33"/>
      <c r="U34" s="33"/>
      <c r="V34" s="33"/>
      <c r="X34" s="33"/>
      <c r="Y34" s="33"/>
      <c r="AA34" s="33"/>
      <c r="AB34" s="33"/>
      <c r="AD34" s="33"/>
      <c r="AE34" s="33"/>
    </row>
    <row r="35" spans="1:31" x14ac:dyDescent="0.35">
      <c r="A35" s="29" t="s">
        <v>399</v>
      </c>
      <c r="B35" s="29" t="s">
        <v>400</v>
      </c>
      <c r="C35" s="48">
        <v>497</v>
      </c>
      <c r="D35" s="48">
        <v>75</v>
      </c>
      <c r="E35" s="49">
        <f>uptake_in_those_aged_70_by_la12[[#This Row],[Number of adults turning 65 in quarter 1 vaccinated]]/uptake_in_those_aged_70_by_la12[[#This Row],[Number of adults turning 65 in quarter 1]]*100</f>
        <v>15.090543259557343</v>
      </c>
      <c r="F35" s="48">
        <v>619</v>
      </c>
      <c r="G35" s="48">
        <v>31</v>
      </c>
      <c r="H35" s="49">
        <f>uptake_in_those_aged_70_by_la12[[#This Row],[Number of adults turning 65 in quarter 2 vaccinated]]/uptake_in_those_aged_70_by_la12[[#This Row],[Number of adults turning 65 in quarter 2]]*100</f>
        <v>5.0080775444264942</v>
      </c>
      <c r="I35" s="33"/>
      <c r="J35" s="33"/>
      <c r="L35" s="33"/>
      <c r="M35" s="33"/>
      <c r="O35" s="33"/>
      <c r="P35" s="33"/>
      <c r="R35" s="33"/>
      <c r="S35" s="33"/>
      <c r="U35" s="33"/>
      <c r="V35" s="33"/>
      <c r="X35" s="33"/>
      <c r="Y35" s="33"/>
      <c r="AA35" s="33"/>
      <c r="AB35" s="33"/>
      <c r="AD35" s="33"/>
      <c r="AE35" s="33"/>
    </row>
    <row r="36" spans="1:31" x14ac:dyDescent="0.35">
      <c r="A36" s="29" t="s">
        <v>401</v>
      </c>
      <c r="B36" s="29" t="s">
        <v>402</v>
      </c>
      <c r="C36" s="48">
        <v>513</v>
      </c>
      <c r="D36" s="48">
        <v>56</v>
      </c>
      <c r="E36" s="49">
        <f>uptake_in_those_aged_70_by_la12[[#This Row],[Number of adults turning 65 in quarter 1 vaccinated]]/uptake_in_those_aged_70_by_la12[[#This Row],[Number of adults turning 65 in quarter 1]]*100</f>
        <v>10.916179337231968</v>
      </c>
      <c r="F36" s="48">
        <v>553</v>
      </c>
      <c r="G36" s="48">
        <v>36</v>
      </c>
      <c r="H36" s="49">
        <f>uptake_in_those_aged_70_by_la12[[#This Row],[Number of adults turning 65 in quarter 2 vaccinated]]/uptake_in_those_aged_70_by_la12[[#This Row],[Number of adults turning 65 in quarter 2]]*100</f>
        <v>6.5099457504520801</v>
      </c>
      <c r="I36" s="33"/>
      <c r="J36" s="33"/>
      <c r="L36" s="33"/>
      <c r="M36" s="33"/>
      <c r="O36" s="33"/>
      <c r="P36" s="33"/>
      <c r="R36" s="33"/>
      <c r="S36" s="33"/>
      <c r="U36" s="33"/>
      <c r="V36" s="33"/>
      <c r="X36" s="33"/>
      <c r="Y36" s="33"/>
      <c r="AA36" s="33"/>
      <c r="AB36" s="33"/>
      <c r="AD36" s="33"/>
      <c r="AE36" s="33"/>
    </row>
    <row r="37" spans="1:31" x14ac:dyDescent="0.35">
      <c r="A37" s="29" t="s">
        <v>403</v>
      </c>
      <c r="B37" s="29" t="s">
        <v>404</v>
      </c>
      <c r="C37" s="48">
        <v>391</v>
      </c>
      <c r="D37" s="48">
        <v>70</v>
      </c>
      <c r="E37" s="49">
        <f>uptake_in_those_aged_70_by_la12[[#This Row],[Number of adults turning 65 in quarter 1 vaccinated]]/uptake_in_those_aged_70_by_la12[[#This Row],[Number of adults turning 65 in quarter 1]]*100</f>
        <v>17.902813299232736</v>
      </c>
      <c r="F37" s="48">
        <v>389</v>
      </c>
      <c r="G37" s="48">
        <v>30</v>
      </c>
      <c r="H37" s="49">
        <f>uptake_in_those_aged_70_by_la12[[#This Row],[Number of adults turning 65 in quarter 2 vaccinated]]/uptake_in_those_aged_70_by_la12[[#This Row],[Number of adults turning 65 in quarter 2]]*100</f>
        <v>7.7120822622107967</v>
      </c>
      <c r="I37" s="33"/>
      <c r="J37" s="33"/>
      <c r="L37" s="33"/>
      <c r="M37" s="33"/>
      <c r="O37" s="33"/>
      <c r="P37" s="33"/>
      <c r="R37" s="33"/>
      <c r="S37" s="33"/>
      <c r="U37" s="33"/>
      <c r="V37" s="33"/>
      <c r="X37" s="33"/>
      <c r="Y37" s="33"/>
      <c r="AA37" s="33"/>
      <c r="AB37" s="33"/>
      <c r="AD37" s="33"/>
      <c r="AE37" s="33"/>
    </row>
    <row r="38" spans="1:31" x14ac:dyDescent="0.35">
      <c r="A38" s="29" t="s">
        <v>405</v>
      </c>
      <c r="B38" s="29" t="s">
        <v>406</v>
      </c>
      <c r="C38" s="48">
        <v>754</v>
      </c>
      <c r="D38" s="48">
        <v>181</v>
      </c>
      <c r="E38" s="49">
        <f>uptake_in_those_aged_70_by_la12[[#This Row],[Number of adults turning 65 in quarter 1 vaccinated]]/uptake_in_those_aged_70_by_la12[[#This Row],[Number of adults turning 65 in quarter 1]]*100</f>
        <v>24.005305039787796</v>
      </c>
      <c r="F38" s="48">
        <v>778</v>
      </c>
      <c r="G38" s="48">
        <v>118</v>
      </c>
      <c r="H38" s="49">
        <f>uptake_in_those_aged_70_by_la12[[#This Row],[Number of adults turning 65 in quarter 2 vaccinated]]/uptake_in_those_aged_70_by_la12[[#This Row],[Number of adults turning 65 in quarter 2]]*100</f>
        <v>15.167095115681233</v>
      </c>
      <c r="I38" s="33"/>
      <c r="J38" s="33"/>
      <c r="L38" s="33"/>
      <c r="M38" s="33"/>
      <c r="O38" s="33"/>
      <c r="P38" s="33"/>
      <c r="R38" s="33"/>
      <c r="S38" s="33"/>
      <c r="U38" s="33"/>
      <c r="V38" s="33"/>
      <c r="X38" s="33"/>
      <c r="Y38" s="33"/>
      <c r="AA38" s="33"/>
      <c r="AB38" s="33"/>
      <c r="AD38" s="33"/>
      <c r="AE38" s="33"/>
    </row>
    <row r="39" spans="1:31" x14ac:dyDescent="0.35">
      <c r="A39" s="29" t="s">
        <v>407</v>
      </c>
      <c r="B39" s="29" t="s">
        <v>408</v>
      </c>
      <c r="C39" s="48">
        <v>319</v>
      </c>
      <c r="D39" s="48">
        <v>112</v>
      </c>
      <c r="E39" s="49">
        <f>uptake_in_those_aged_70_by_la12[[#This Row],[Number of adults turning 65 in quarter 1 vaccinated]]/uptake_in_those_aged_70_by_la12[[#This Row],[Number of adults turning 65 in quarter 1]]*100</f>
        <v>35.109717868338556</v>
      </c>
      <c r="F39" s="48">
        <v>369</v>
      </c>
      <c r="G39" s="48">
        <v>118</v>
      </c>
      <c r="H39" s="49">
        <f>uptake_in_those_aged_70_by_la12[[#This Row],[Number of adults turning 65 in quarter 2 vaccinated]]/uptake_in_those_aged_70_by_la12[[#This Row],[Number of adults turning 65 in quarter 2]]*100</f>
        <v>31.978319783197833</v>
      </c>
      <c r="I39" s="33"/>
      <c r="J39" s="33"/>
      <c r="L39" s="33"/>
      <c r="M39" s="33"/>
      <c r="O39" s="33"/>
      <c r="P39" s="33"/>
      <c r="R39" s="33"/>
      <c r="S39" s="33"/>
      <c r="U39" s="33"/>
      <c r="V39" s="33"/>
      <c r="X39" s="33"/>
      <c r="Y39" s="33"/>
      <c r="AA39" s="33"/>
      <c r="AB39" s="33"/>
      <c r="AD39" s="33"/>
      <c r="AE39" s="33"/>
    </row>
    <row r="40" spans="1:31" x14ac:dyDescent="0.35">
      <c r="A40" s="29" t="s">
        <v>409</v>
      </c>
      <c r="B40" s="29" t="s">
        <v>410</v>
      </c>
      <c r="C40" s="48">
        <v>408</v>
      </c>
      <c r="D40" s="48">
        <v>103</v>
      </c>
      <c r="E40" s="49">
        <f>uptake_in_those_aged_70_by_la12[[#This Row],[Number of adults turning 65 in quarter 1 vaccinated]]/uptake_in_those_aged_70_by_la12[[#This Row],[Number of adults turning 65 in quarter 1]]*100</f>
        <v>25.245098039215684</v>
      </c>
      <c r="F40" s="48">
        <v>439</v>
      </c>
      <c r="G40" s="48">
        <v>88</v>
      </c>
      <c r="H40" s="49">
        <f>uptake_in_those_aged_70_by_la12[[#This Row],[Number of adults turning 65 in quarter 2 vaccinated]]/uptake_in_those_aged_70_by_la12[[#This Row],[Number of adults turning 65 in quarter 2]]*100</f>
        <v>20.045558086560362</v>
      </c>
      <c r="I40" s="33"/>
      <c r="J40" s="33"/>
      <c r="L40" s="33"/>
      <c r="M40" s="33"/>
      <c r="O40" s="33"/>
      <c r="P40" s="33"/>
      <c r="R40" s="33"/>
      <c r="S40" s="33"/>
      <c r="U40" s="33"/>
      <c r="V40" s="33"/>
      <c r="X40" s="33"/>
      <c r="Y40" s="33"/>
      <c r="AA40" s="33"/>
      <c r="AB40" s="33"/>
      <c r="AD40" s="33"/>
      <c r="AE40" s="33"/>
    </row>
    <row r="41" spans="1:31" x14ac:dyDescent="0.35">
      <c r="A41" s="29" t="s">
        <v>411</v>
      </c>
      <c r="B41" s="29" t="s">
        <v>412</v>
      </c>
      <c r="C41" s="48">
        <v>455</v>
      </c>
      <c r="D41" s="48">
        <v>87</v>
      </c>
      <c r="E41" s="49">
        <f>uptake_in_those_aged_70_by_la12[[#This Row],[Number of adults turning 65 in quarter 1 vaccinated]]/uptake_in_those_aged_70_by_la12[[#This Row],[Number of adults turning 65 in quarter 1]]*100</f>
        <v>19.12087912087912</v>
      </c>
      <c r="F41" s="48">
        <v>551</v>
      </c>
      <c r="G41" s="48">
        <v>76</v>
      </c>
      <c r="H41" s="49">
        <f>uptake_in_those_aged_70_by_la12[[#This Row],[Number of adults turning 65 in quarter 2 vaccinated]]/uptake_in_those_aged_70_by_la12[[#This Row],[Number of adults turning 65 in quarter 2]]*100</f>
        <v>13.793103448275861</v>
      </c>
      <c r="I41" s="33"/>
      <c r="J41" s="33"/>
      <c r="L41" s="33"/>
      <c r="M41" s="33"/>
      <c r="O41" s="33"/>
      <c r="P41" s="33"/>
      <c r="R41" s="33"/>
      <c r="S41" s="33"/>
      <c r="U41" s="33"/>
      <c r="V41" s="33"/>
      <c r="X41" s="33"/>
      <c r="Y41" s="33"/>
      <c r="AA41" s="33"/>
      <c r="AB41" s="33"/>
      <c r="AD41" s="33"/>
      <c r="AE41" s="33"/>
    </row>
    <row r="42" spans="1:31" x14ac:dyDescent="0.35">
      <c r="A42" s="29" t="s">
        <v>413</v>
      </c>
      <c r="B42" s="29" t="s">
        <v>414</v>
      </c>
      <c r="C42" s="48">
        <v>284</v>
      </c>
      <c r="D42" s="48">
        <v>43</v>
      </c>
      <c r="E42" s="49">
        <f>uptake_in_those_aged_70_by_la12[[#This Row],[Number of adults turning 65 in quarter 1 vaccinated]]/uptake_in_those_aged_70_by_la12[[#This Row],[Number of adults turning 65 in quarter 1]]*100</f>
        <v>15.140845070422534</v>
      </c>
      <c r="F42" s="48">
        <v>379</v>
      </c>
      <c r="G42" s="48">
        <v>49</v>
      </c>
      <c r="H42" s="49">
        <f>uptake_in_those_aged_70_by_la12[[#This Row],[Number of adults turning 65 in quarter 2 vaccinated]]/uptake_in_those_aged_70_by_la12[[#This Row],[Number of adults turning 65 in quarter 2]]*100</f>
        <v>12.928759894459102</v>
      </c>
      <c r="I42" s="33"/>
      <c r="J42" s="33"/>
      <c r="L42" s="33"/>
      <c r="M42" s="33"/>
      <c r="O42" s="33"/>
      <c r="P42" s="33"/>
      <c r="R42" s="33"/>
      <c r="S42" s="33"/>
      <c r="U42" s="33"/>
      <c r="V42" s="33"/>
      <c r="X42" s="33"/>
      <c r="Y42" s="33"/>
      <c r="AA42" s="33"/>
      <c r="AB42" s="33"/>
      <c r="AD42" s="33"/>
      <c r="AE42" s="33"/>
    </row>
    <row r="43" spans="1:31" x14ac:dyDescent="0.35">
      <c r="A43" s="29" t="s">
        <v>415</v>
      </c>
      <c r="B43" s="29" t="s">
        <v>416</v>
      </c>
      <c r="C43" s="48">
        <v>456</v>
      </c>
      <c r="D43" s="48">
        <v>116</v>
      </c>
      <c r="E43" s="49">
        <f>uptake_in_those_aged_70_by_la12[[#This Row],[Number of adults turning 65 in quarter 1 vaccinated]]/uptake_in_those_aged_70_by_la12[[#This Row],[Number of adults turning 65 in quarter 1]]*100</f>
        <v>25.438596491228072</v>
      </c>
      <c r="F43" s="48">
        <v>484</v>
      </c>
      <c r="G43" s="48">
        <v>117</v>
      </c>
      <c r="H43" s="49">
        <f>uptake_in_those_aged_70_by_la12[[#This Row],[Number of adults turning 65 in quarter 2 vaccinated]]/uptake_in_those_aged_70_by_la12[[#This Row],[Number of adults turning 65 in quarter 2]]*100</f>
        <v>24.173553719008265</v>
      </c>
      <c r="I43" s="33"/>
      <c r="J43" s="33"/>
      <c r="L43" s="33"/>
      <c r="M43" s="33"/>
      <c r="O43" s="33"/>
      <c r="P43" s="33"/>
      <c r="R43" s="33"/>
      <c r="S43" s="33"/>
      <c r="U43" s="33"/>
      <c r="V43" s="33"/>
      <c r="X43" s="33"/>
      <c r="Y43" s="33"/>
      <c r="AA43" s="33"/>
      <c r="AB43" s="33"/>
      <c r="AD43" s="33"/>
      <c r="AE43" s="33"/>
    </row>
    <row r="44" spans="1:31" x14ac:dyDescent="0.35">
      <c r="A44" s="29" t="s">
        <v>417</v>
      </c>
      <c r="B44" s="29" t="s">
        <v>418</v>
      </c>
      <c r="C44" s="48">
        <v>386</v>
      </c>
      <c r="D44" s="48">
        <v>110</v>
      </c>
      <c r="E44" s="49">
        <f>uptake_in_those_aged_70_by_la12[[#This Row],[Number of adults turning 65 in quarter 1 vaccinated]]/uptake_in_those_aged_70_by_la12[[#This Row],[Number of adults turning 65 in quarter 1]]*100</f>
        <v>28.497409326424872</v>
      </c>
      <c r="F44" s="48">
        <v>402</v>
      </c>
      <c r="G44" s="48">
        <v>93</v>
      </c>
      <c r="H44" s="49">
        <f>uptake_in_those_aged_70_by_la12[[#This Row],[Number of adults turning 65 in quarter 2 vaccinated]]/uptake_in_those_aged_70_by_la12[[#This Row],[Number of adults turning 65 in quarter 2]]*100</f>
        <v>23.134328358208954</v>
      </c>
      <c r="I44" s="33"/>
      <c r="J44" s="33"/>
      <c r="L44" s="33"/>
      <c r="M44" s="33"/>
      <c r="O44" s="33"/>
      <c r="P44" s="33"/>
      <c r="R44" s="33"/>
      <c r="S44" s="33"/>
      <c r="U44" s="33"/>
      <c r="V44" s="33"/>
      <c r="X44" s="33"/>
      <c r="Y44" s="33"/>
      <c r="AA44" s="33"/>
      <c r="AB44" s="33"/>
      <c r="AD44" s="33"/>
      <c r="AE44" s="33"/>
    </row>
    <row r="45" spans="1:31" x14ac:dyDescent="0.35">
      <c r="A45" s="29" t="s">
        <v>419</v>
      </c>
      <c r="B45" s="29" t="s">
        <v>420</v>
      </c>
      <c r="C45" s="48">
        <v>752</v>
      </c>
      <c r="D45" s="48">
        <v>171</v>
      </c>
      <c r="E45" s="49">
        <f>uptake_in_those_aged_70_by_la12[[#This Row],[Number of adults turning 65 in quarter 1 vaccinated]]/uptake_in_those_aged_70_by_la12[[#This Row],[Number of adults turning 65 in quarter 1]]*100</f>
        <v>22.73936170212766</v>
      </c>
      <c r="F45" s="48">
        <v>823</v>
      </c>
      <c r="G45" s="48">
        <v>99</v>
      </c>
      <c r="H45" s="49">
        <f>uptake_in_those_aged_70_by_la12[[#This Row],[Number of adults turning 65 in quarter 2 vaccinated]]/uptake_in_those_aged_70_by_la12[[#This Row],[Number of adults turning 65 in quarter 2]]*100</f>
        <v>12.029161603888214</v>
      </c>
      <c r="I45" s="33"/>
      <c r="J45" s="33"/>
      <c r="L45" s="33"/>
      <c r="M45" s="33"/>
      <c r="O45" s="33"/>
      <c r="P45" s="33"/>
      <c r="R45" s="33"/>
      <c r="S45" s="33"/>
      <c r="U45" s="33"/>
      <c r="V45" s="33"/>
      <c r="X45" s="33"/>
      <c r="Y45" s="33"/>
      <c r="AA45" s="33"/>
      <c r="AB45" s="33"/>
      <c r="AD45" s="33"/>
      <c r="AE45" s="33"/>
    </row>
    <row r="46" spans="1:31" x14ac:dyDescent="0.35">
      <c r="A46" s="29" t="s">
        <v>421</v>
      </c>
      <c r="B46" s="29" t="s">
        <v>422</v>
      </c>
      <c r="C46" s="48">
        <v>737</v>
      </c>
      <c r="D46" s="48">
        <v>172</v>
      </c>
      <c r="E46" s="49">
        <f>uptake_in_those_aged_70_by_la12[[#This Row],[Number of adults turning 65 in quarter 1 vaccinated]]/uptake_in_those_aged_70_by_la12[[#This Row],[Number of adults turning 65 in quarter 1]]*100</f>
        <v>23.337856173677068</v>
      </c>
      <c r="F46" s="48">
        <v>743</v>
      </c>
      <c r="G46" s="48">
        <v>93</v>
      </c>
      <c r="H46" s="49">
        <f>uptake_in_those_aged_70_by_la12[[#This Row],[Number of adults turning 65 in quarter 2 vaccinated]]/uptake_in_those_aged_70_by_la12[[#This Row],[Number of adults turning 65 in quarter 2]]*100</f>
        <v>12.516823687752353</v>
      </c>
      <c r="I46" s="33"/>
      <c r="J46" s="33"/>
      <c r="L46" s="33"/>
      <c r="M46" s="33"/>
      <c r="O46" s="33"/>
      <c r="P46" s="33"/>
      <c r="R46" s="33"/>
      <c r="S46" s="33"/>
      <c r="U46" s="33"/>
      <c r="V46" s="33"/>
      <c r="X46" s="33"/>
      <c r="Y46" s="33"/>
      <c r="AA46" s="33"/>
      <c r="AB46" s="33"/>
      <c r="AD46" s="33"/>
      <c r="AE46" s="33"/>
    </row>
    <row r="47" spans="1:31" x14ac:dyDescent="0.35">
      <c r="A47" s="29" t="s">
        <v>423</v>
      </c>
      <c r="B47" s="29" t="s">
        <v>424</v>
      </c>
      <c r="C47" s="48">
        <v>498</v>
      </c>
      <c r="D47" s="48">
        <v>160</v>
      </c>
      <c r="E47" s="49">
        <f>uptake_in_those_aged_70_by_la12[[#This Row],[Number of adults turning 65 in quarter 1 vaccinated]]/uptake_in_those_aged_70_by_la12[[#This Row],[Number of adults turning 65 in quarter 1]]*100</f>
        <v>32.128514056224901</v>
      </c>
      <c r="F47" s="48">
        <v>548</v>
      </c>
      <c r="G47" s="48">
        <v>143</v>
      </c>
      <c r="H47" s="49">
        <f>uptake_in_those_aged_70_by_la12[[#This Row],[Number of adults turning 65 in quarter 2 vaccinated]]/uptake_in_those_aged_70_by_la12[[#This Row],[Number of adults turning 65 in quarter 2]]*100</f>
        <v>26.094890510948904</v>
      </c>
      <c r="I47" s="33"/>
      <c r="J47" s="33"/>
      <c r="L47" s="33"/>
      <c r="M47" s="33"/>
      <c r="O47" s="33"/>
      <c r="P47" s="33"/>
      <c r="R47" s="33"/>
      <c r="S47" s="33"/>
      <c r="U47" s="33"/>
      <c r="V47" s="33"/>
      <c r="X47" s="33"/>
      <c r="Y47" s="33"/>
      <c r="AA47" s="33"/>
      <c r="AB47" s="33"/>
      <c r="AD47" s="33"/>
      <c r="AE47" s="33"/>
    </row>
    <row r="48" spans="1:31" x14ac:dyDescent="0.35">
      <c r="A48" s="29" t="s">
        <v>425</v>
      </c>
      <c r="B48" s="29" t="s">
        <v>426</v>
      </c>
      <c r="C48" s="48">
        <v>689</v>
      </c>
      <c r="D48" s="48">
        <v>126</v>
      </c>
      <c r="E48" s="49">
        <f>uptake_in_those_aged_70_by_la12[[#This Row],[Number of adults turning 65 in quarter 1 vaccinated]]/uptake_in_those_aged_70_by_la12[[#This Row],[Number of adults turning 65 in quarter 1]]*100</f>
        <v>18.287373004354137</v>
      </c>
      <c r="F48" s="48">
        <v>770</v>
      </c>
      <c r="G48" s="48">
        <v>71</v>
      </c>
      <c r="H48" s="49">
        <f>uptake_in_those_aged_70_by_la12[[#This Row],[Number of adults turning 65 in quarter 2 vaccinated]]/uptake_in_those_aged_70_by_la12[[#This Row],[Number of adults turning 65 in quarter 2]]*100</f>
        <v>9.220779220779221</v>
      </c>
      <c r="I48" s="33"/>
      <c r="J48" s="33"/>
      <c r="L48" s="33"/>
      <c r="M48" s="33"/>
      <c r="O48" s="33"/>
      <c r="P48" s="33"/>
      <c r="R48" s="33"/>
      <c r="S48" s="33"/>
      <c r="U48" s="33"/>
      <c r="V48" s="33"/>
      <c r="X48" s="33"/>
      <c r="Y48" s="33"/>
      <c r="AA48" s="33"/>
      <c r="AB48" s="33"/>
      <c r="AD48" s="33"/>
      <c r="AE48" s="33"/>
    </row>
    <row r="49" spans="1:31" x14ac:dyDescent="0.35">
      <c r="A49" s="29" t="s">
        <v>427</v>
      </c>
      <c r="B49" s="29" t="s">
        <v>428</v>
      </c>
      <c r="C49" s="48">
        <v>514</v>
      </c>
      <c r="D49" s="48">
        <v>149</v>
      </c>
      <c r="E49" s="49">
        <f>uptake_in_those_aged_70_by_la12[[#This Row],[Number of adults turning 65 in quarter 1 vaccinated]]/uptake_in_those_aged_70_by_la12[[#This Row],[Number of adults turning 65 in quarter 1]]*100</f>
        <v>28.988326848249031</v>
      </c>
      <c r="F49" s="48">
        <v>512</v>
      </c>
      <c r="G49" s="48">
        <v>123</v>
      </c>
      <c r="H49" s="49">
        <f>uptake_in_those_aged_70_by_la12[[#This Row],[Number of adults turning 65 in quarter 2 vaccinated]]/uptake_in_those_aged_70_by_la12[[#This Row],[Number of adults turning 65 in quarter 2]]*100</f>
        <v>24.0234375</v>
      </c>
      <c r="I49" s="33"/>
      <c r="J49" s="33"/>
      <c r="L49" s="33"/>
      <c r="M49" s="33"/>
      <c r="O49" s="33"/>
      <c r="P49" s="33"/>
      <c r="R49" s="33"/>
      <c r="S49" s="33"/>
      <c r="U49" s="33"/>
      <c r="V49" s="33"/>
      <c r="X49" s="33"/>
      <c r="Y49" s="33"/>
      <c r="AA49" s="33"/>
      <c r="AB49" s="33"/>
      <c r="AD49" s="33"/>
      <c r="AE49" s="33"/>
    </row>
    <row r="50" spans="1:31" x14ac:dyDescent="0.35">
      <c r="A50" s="29" t="s">
        <v>429</v>
      </c>
      <c r="B50" s="29" t="s">
        <v>430</v>
      </c>
      <c r="C50" s="48">
        <v>1791</v>
      </c>
      <c r="D50" s="48">
        <v>452</v>
      </c>
      <c r="E50" s="49">
        <f>uptake_in_those_aged_70_by_la12[[#This Row],[Number of adults turning 65 in quarter 1 vaccinated]]/uptake_in_those_aged_70_by_la12[[#This Row],[Number of adults turning 65 in quarter 1]]*100</f>
        <v>25.237297599106647</v>
      </c>
      <c r="F50" s="48">
        <v>1739</v>
      </c>
      <c r="G50" s="48">
        <v>334</v>
      </c>
      <c r="H50" s="49">
        <f>uptake_in_those_aged_70_by_la12[[#This Row],[Number of adults turning 65 in quarter 2 vaccinated]]/uptake_in_those_aged_70_by_la12[[#This Row],[Number of adults turning 65 in quarter 2]]*100</f>
        <v>19.206440483036229</v>
      </c>
      <c r="I50" s="33"/>
      <c r="J50" s="33"/>
      <c r="L50" s="33"/>
      <c r="M50" s="33"/>
      <c r="O50" s="33"/>
      <c r="P50" s="33"/>
      <c r="R50" s="33"/>
      <c r="S50" s="33"/>
      <c r="U50" s="33"/>
      <c r="V50" s="33"/>
      <c r="X50" s="33"/>
      <c r="Y50" s="33"/>
      <c r="AA50" s="33"/>
      <c r="AB50" s="33"/>
      <c r="AD50" s="33"/>
      <c r="AE50" s="33"/>
    </row>
    <row r="51" spans="1:31" x14ac:dyDescent="0.35">
      <c r="A51" s="29" t="s">
        <v>431</v>
      </c>
      <c r="B51" s="29" t="s">
        <v>432</v>
      </c>
      <c r="C51" s="48">
        <v>1224</v>
      </c>
      <c r="D51" s="48">
        <v>406</v>
      </c>
      <c r="E51" s="49">
        <f>uptake_in_those_aged_70_by_la12[[#This Row],[Number of adults turning 65 in quarter 1 vaccinated]]/uptake_in_those_aged_70_by_la12[[#This Row],[Number of adults turning 65 in quarter 1]]*100</f>
        <v>33.169934640522875</v>
      </c>
      <c r="F51" s="48">
        <v>1429</v>
      </c>
      <c r="G51" s="48">
        <v>368</v>
      </c>
      <c r="H51" s="49">
        <f>uptake_in_those_aged_70_by_la12[[#This Row],[Number of adults turning 65 in quarter 2 vaccinated]]/uptake_in_those_aged_70_by_la12[[#This Row],[Number of adults turning 65 in quarter 2]]*100</f>
        <v>25.752274317704689</v>
      </c>
      <c r="I51" s="33"/>
      <c r="J51" s="33"/>
      <c r="L51" s="33"/>
      <c r="M51" s="33"/>
      <c r="O51" s="33"/>
      <c r="P51" s="33"/>
      <c r="R51" s="33"/>
      <c r="S51" s="33"/>
      <c r="U51" s="33"/>
      <c r="V51" s="33"/>
      <c r="X51" s="33"/>
      <c r="Y51" s="33"/>
      <c r="AA51" s="33"/>
      <c r="AB51" s="33"/>
      <c r="AD51" s="33"/>
      <c r="AE51" s="33"/>
    </row>
    <row r="52" spans="1:31" x14ac:dyDescent="0.35">
      <c r="A52" s="29" t="s">
        <v>433</v>
      </c>
      <c r="B52" s="29" t="s">
        <v>434</v>
      </c>
      <c r="C52" s="48">
        <v>1169</v>
      </c>
      <c r="D52" s="48">
        <v>326</v>
      </c>
      <c r="E52" s="49">
        <f>uptake_in_those_aged_70_by_la12[[#This Row],[Number of adults turning 65 in quarter 1 vaccinated]]/uptake_in_those_aged_70_by_la12[[#This Row],[Number of adults turning 65 in quarter 1]]*100</f>
        <v>27.887082976903336</v>
      </c>
      <c r="F52" s="48">
        <v>1221</v>
      </c>
      <c r="G52" s="48">
        <v>240</v>
      </c>
      <c r="H52" s="49">
        <f>uptake_in_those_aged_70_by_la12[[#This Row],[Number of adults turning 65 in quarter 2 vaccinated]]/uptake_in_those_aged_70_by_la12[[#This Row],[Number of adults turning 65 in quarter 2]]*100</f>
        <v>19.656019656019655</v>
      </c>
      <c r="I52" s="33"/>
      <c r="J52" s="33"/>
      <c r="L52" s="33"/>
      <c r="M52" s="33"/>
      <c r="O52" s="33"/>
      <c r="P52" s="33"/>
      <c r="R52" s="33"/>
      <c r="S52" s="33"/>
      <c r="U52" s="33"/>
      <c r="V52" s="33"/>
      <c r="X52" s="33"/>
      <c r="Y52" s="33"/>
      <c r="AA52" s="33"/>
      <c r="AB52" s="33"/>
      <c r="AD52" s="33"/>
      <c r="AE52" s="33"/>
    </row>
    <row r="53" spans="1:31" x14ac:dyDescent="0.35">
      <c r="A53" s="29" t="s">
        <v>435</v>
      </c>
      <c r="B53" s="29" t="s">
        <v>436</v>
      </c>
      <c r="C53" s="48">
        <v>1007</v>
      </c>
      <c r="D53" s="48">
        <v>259</v>
      </c>
      <c r="E53" s="49">
        <f>uptake_in_those_aged_70_by_la12[[#This Row],[Number of adults turning 65 in quarter 1 vaccinated]]/uptake_in_those_aged_70_by_la12[[#This Row],[Number of adults turning 65 in quarter 1]]*100</f>
        <v>25.719960278053627</v>
      </c>
      <c r="F53" s="48">
        <v>1123</v>
      </c>
      <c r="G53" s="48">
        <v>227</v>
      </c>
      <c r="H53" s="49">
        <f>uptake_in_those_aged_70_by_la12[[#This Row],[Number of adults turning 65 in quarter 2 vaccinated]]/uptake_in_those_aged_70_by_la12[[#This Row],[Number of adults turning 65 in quarter 2]]*100</f>
        <v>20.213713268032059</v>
      </c>
      <c r="I53" s="33"/>
      <c r="J53" s="33"/>
      <c r="L53" s="33"/>
      <c r="M53" s="33"/>
      <c r="O53" s="33"/>
      <c r="P53" s="33"/>
      <c r="R53" s="33"/>
      <c r="S53" s="33"/>
      <c r="U53" s="33"/>
      <c r="V53" s="33"/>
      <c r="X53" s="33"/>
      <c r="Y53" s="33"/>
      <c r="AA53" s="33"/>
      <c r="AB53" s="33"/>
      <c r="AD53" s="33"/>
      <c r="AE53" s="33"/>
    </row>
    <row r="54" spans="1:31" x14ac:dyDescent="0.35">
      <c r="A54" s="29" t="s">
        <v>437</v>
      </c>
      <c r="B54" s="29" t="s">
        <v>688</v>
      </c>
      <c r="C54" s="48">
        <v>1952</v>
      </c>
      <c r="D54" s="48">
        <v>471</v>
      </c>
      <c r="E54" s="49">
        <v>24.129098360655739</v>
      </c>
      <c r="F54" s="48">
        <v>2054</v>
      </c>
      <c r="G54" s="48">
        <v>323</v>
      </c>
      <c r="H54" s="49">
        <v>15.725413826679649</v>
      </c>
      <c r="I54" s="33"/>
      <c r="J54" s="33"/>
      <c r="L54" s="33"/>
      <c r="M54" s="33"/>
      <c r="O54" s="33"/>
      <c r="P54" s="33"/>
      <c r="R54" s="33"/>
      <c r="S54" s="33"/>
      <c r="U54" s="33"/>
      <c r="V54" s="33"/>
      <c r="X54" s="33"/>
      <c r="Y54" s="33"/>
      <c r="AA54" s="33"/>
      <c r="AB54" s="33"/>
      <c r="AD54" s="33"/>
      <c r="AE54" s="33"/>
    </row>
    <row r="55" spans="1:31" x14ac:dyDescent="0.35">
      <c r="A55" s="29" t="s">
        <v>438</v>
      </c>
      <c r="B55" s="29" t="s">
        <v>439</v>
      </c>
      <c r="C55" s="48">
        <v>1613</v>
      </c>
      <c r="D55" s="48">
        <v>434</v>
      </c>
      <c r="E55" s="49">
        <f>uptake_in_those_aged_70_by_la12[[#This Row],[Number of adults turning 65 in quarter 1 vaccinated]]/uptake_in_those_aged_70_by_la12[[#This Row],[Number of adults turning 65 in quarter 1]]*100</f>
        <v>26.906385616862988</v>
      </c>
      <c r="F55" s="48">
        <v>1716</v>
      </c>
      <c r="G55" s="48">
        <v>338</v>
      </c>
      <c r="H55" s="49">
        <f>uptake_in_those_aged_70_by_la12[[#This Row],[Number of adults turning 65 in quarter 2 vaccinated]]/uptake_in_those_aged_70_by_la12[[#This Row],[Number of adults turning 65 in quarter 2]]*100</f>
        <v>19.696969696969695</v>
      </c>
      <c r="I55" s="33"/>
      <c r="J55" s="33"/>
      <c r="L55" s="33"/>
      <c r="M55" s="33"/>
      <c r="O55" s="33"/>
      <c r="P55" s="33"/>
      <c r="R55" s="33"/>
      <c r="S55" s="33"/>
      <c r="U55" s="33"/>
      <c r="V55" s="33"/>
      <c r="X55" s="33"/>
      <c r="Y55" s="33"/>
      <c r="AA55" s="33"/>
      <c r="AB55" s="33"/>
      <c r="AD55" s="33"/>
      <c r="AE55" s="33"/>
    </row>
    <row r="56" spans="1:31" x14ac:dyDescent="0.35">
      <c r="A56" s="29" t="s">
        <v>440</v>
      </c>
      <c r="B56" s="29" t="s">
        <v>441</v>
      </c>
      <c r="C56" s="48">
        <v>445</v>
      </c>
      <c r="D56" s="48">
        <v>115</v>
      </c>
      <c r="E56" s="49">
        <f>uptake_in_those_aged_70_by_la12[[#This Row],[Number of adults turning 65 in quarter 1 vaccinated]]/uptake_in_those_aged_70_by_la12[[#This Row],[Number of adults turning 65 in quarter 1]]*100</f>
        <v>25.842696629213485</v>
      </c>
      <c r="F56" s="48">
        <v>525</v>
      </c>
      <c r="G56" s="48">
        <v>111</v>
      </c>
      <c r="H56" s="49">
        <f>uptake_in_those_aged_70_by_la12[[#This Row],[Number of adults turning 65 in quarter 2 vaccinated]]/uptake_in_those_aged_70_by_la12[[#This Row],[Number of adults turning 65 in quarter 2]]*100</f>
        <v>21.142857142857142</v>
      </c>
      <c r="I56" s="33"/>
      <c r="J56" s="33"/>
      <c r="L56" s="33"/>
      <c r="M56" s="33"/>
      <c r="O56" s="33"/>
      <c r="P56" s="33"/>
      <c r="R56" s="33"/>
      <c r="S56" s="33"/>
      <c r="U56" s="33"/>
      <c r="V56" s="33"/>
      <c r="X56" s="33"/>
      <c r="Y56" s="33"/>
      <c r="AA56" s="33"/>
      <c r="AB56" s="33"/>
      <c r="AD56" s="33"/>
      <c r="AE56" s="33"/>
    </row>
    <row r="57" spans="1:31" x14ac:dyDescent="0.35">
      <c r="A57" s="29" t="s">
        <v>442</v>
      </c>
      <c r="B57" s="29" t="s">
        <v>443</v>
      </c>
      <c r="C57" s="48">
        <v>762</v>
      </c>
      <c r="D57" s="48">
        <v>169</v>
      </c>
      <c r="E57" s="49">
        <f>uptake_in_those_aged_70_by_la12[[#This Row],[Number of adults turning 65 in quarter 1 vaccinated]]/uptake_in_those_aged_70_by_la12[[#This Row],[Number of adults turning 65 in quarter 1]]*100</f>
        <v>22.178477690288716</v>
      </c>
      <c r="F57" s="48">
        <v>848</v>
      </c>
      <c r="G57" s="48">
        <v>94</v>
      </c>
      <c r="H57" s="49">
        <f>uptake_in_those_aged_70_by_la12[[#This Row],[Number of adults turning 65 in quarter 2 vaccinated]]/uptake_in_those_aged_70_by_la12[[#This Row],[Number of adults turning 65 in quarter 2]]*100</f>
        <v>11.084905660377359</v>
      </c>
      <c r="I57" s="33"/>
      <c r="J57" s="33"/>
      <c r="L57" s="33"/>
      <c r="M57" s="33"/>
      <c r="O57" s="33"/>
      <c r="P57" s="33"/>
      <c r="R57" s="33"/>
      <c r="S57" s="33"/>
      <c r="U57" s="33"/>
      <c r="V57" s="33"/>
      <c r="X57" s="33"/>
      <c r="Y57" s="33"/>
      <c r="AA57" s="33"/>
      <c r="AB57" s="33"/>
      <c r="AD57" s="33"/>
      <c r="AE57" s="33"/>
    </row>
    <row r="58" spans="1:31" x14ac:dyDescent="0.35">
      <c r="A58" s="29" t="s">
        <v>444</v>
      </c>
      <c r="B58" s="29" t="s">
        <v>445</v>
      </c>
      <c r="C58" s="48">
        <v>1240</v>
      </c>
      <c r="D58" s="48">
        <v>310</v>
      </c>
      <c r="E58" s="49">
        <f>uptake_in_those_aged_70_by_la12[[#This Row],[Number of adults turning 65 in quarter 1 vaccinated]]/uptake_in_those_aged_70_by_la12[[#This Row],[Number of adults turning 65 in quarter 1]]*100</f>
        <v>25</v>
      </c>
      <c r="F58" s="48">
        <v>1289</v>
      </c>
      <c r="G58" s="48">
        <v>261</v>
      </c>
      <c r="H58" s="49">
        <f>uptake_in_those_aged_70_by_la12[[#This Row],[Number of adults turning 65 in quarter 2 vaccinated]]/uptake_in_those_aged_70_by_la12[[#This Row],[Number of adults turning 65 in quarter 2]]*100</f>
        <v>20.248254460822341</v>
      </c>
      <c r="I58" s="33"/>
      <c r="J58" s="33"/>
      <c r="L58" s="33"/>
      <c r="M58" s="33"/>
      <c r="O58" s="33"/>
      <c r="P58" s="33"/>
      <c r="R58" s="33"/>
      <c r="S58" s="33"/>
      <c r="U58" s="33"/>
      <c r="V58" s="33"/>
      <c r="X58" s="33"/>
      <c r="Y58" s="33"/>
      <c r="AA58" s="33"/>
      <c r="AB58" s="33"/>
      <c r="AD58" s="33"/>
      <c r="AE58" s="33"/>
    </row>
    <row r="59" spans="1:31" x14ac:dyDescent="0.35">
      <c r="A59" s="29" t="s">
        <v>446</v>
      </c>
      <c r="B59" s="29" t="s">
        <v>447</v>
      </c>
      <c r="C59" s="48">
        <v>1206</v>
      </c>
      <c r="D59" s="48">
        <v>349</v>
      </c>
      <c r="E59" s="49">
        <f>uptake_in_those_aged_70_by_la12[[#This Row],[Number of adults turning 65 in quarter 1 vaccinated]]/uptake_in_those_aged_70_by_la12[[#This Row],[Number of adults turning 65 in quarter 1]]*100</f>
        <v>28.938640132669985</v>
      </c>
      <c r="F59" s="48">
        <v>1326</v>
      </c>
      <c r="G59" s="48">
        <v>310</v>
      </c>
      <c r="H59" s="49">
        <f>uptake_in_those_aged_70_by_la12[[#This Row],[Number of adults turning 65 in quarter 2 vaccinated]]/uptake_in_those_aged_70_by_la12[[#This Row],[Number of adults turning 65 in quarter 2]]*100</f>
        <v>23.378582202111613</v>
      </c>
      <c r="I59" s="33"/>
      <c r="J59" s="33"/>
      <c r="L59" s="33"/>
      <c r="M59" s="33"/>
      <c r="O59" s="33"/>
      <c r="P59" s="33"/>
      <c r="R59" s="33"/>
      <c r="S59" s="33"/>
      <c r="U59" s="33"/>
      <c r="V59" s="33"/>
      <c r="X59" s="33"/>
      <c r="Y59" s="33"/>
      <c r="AA59" s="33"/>
      <c r="AB59" s="33"/>
      <c r="AD59" s="33"/>
      <c r="AE59" s="33"/>
    </row>
    <row r="60" spans="1:31" x14ac:dyDescent="0.35">
      <c r="A60" s="29" t="s">
        <v>448</v>
      </c>
      <c r="B60" s="29" t="s">
        <v>327</v>
      </c>
      <c r="C60" s="48">
        <v>1331</v>
      </c>
      <c r="D60" s="48">
        <v>391</v>
      </c>
      <c r="E60" s="49">
        <f>uptake_in_those_aged_70_by_la12[[#This Row],[Number of adults turning 65 in quarter 1 vaccinated]]/uptake_in_those_aged_70_by_la12[[#This Row],[Number of adults turning 65 in quarter 1]]*100</f>
        <v>29.376408715251689</v>
      </c>
      <c r="F60" s="48">
        <v>1308</v>
      </c>
      <c r="G60" s="48">
        <v>316</v>
      </c>
      <c r="H60" s="49">
        <f>uptake_in_those_aged_70_by_la12[[#This Row],[Number of adults turning 65 in quarter 2 vaccinated]]/uptake_in_those_aged_70_by_la12[[#This Row],[Number of adults turning 65 in quarter 2]]*100</f>
        <v>24.159021406727827</v>
      </c>
      <c r="I60" s="33"/>
      <c r="J60" s="33"/>
      <c r="L60" s="33"/>
      <c r="M60" s="33"/>
      <c r="O60" s="33"/>
      <c r="P60" s="33"/>
      <c r="R60" s="33"/>
      <c r="S60" s="33"/>
      <c r="U60" s="33"/>
      <c r="V60" s="33"/>
      <c r="X60" s="33"/>
      <c r="Y60" s="33"/>
      <c r="AA60" s="33"/>
      <c r="AB60" s="33"/>
      <c r="AD60" s="33"/>
      <c r="AE60" s="33"/>
    </row>
    <row r="61" spans="1:31" x14ac:dyDescent="0.35">
      <c r="A61" s="29" t="s">
        <v>449</v>
      </c>
      <c r="B61" s="29" t="s">
        <v>450</v>
      </c>
      <c r="C61" s="48">
        <v>1457</v>
      </c>
      <c r="D61" s="48">
        <v>395</v>
      </c>
      <c r="E61" s="49">
        <f>uptake_in_those_aged_70_by_la12[[#This Row],[Number of adults turning 65 in quarter 1 vaccinated]]/uptake_in_those_aged_70_by_la12[[#This Row],[Number of adults turning 65 in quarter 1]]*100</f>
        <v>27.110501029512697</v>
      </c>
      <c r="F61" s="48">
        <v>1635</v>
      </c>
      <c r="G61" s="48">
        <v>296</v>
      </c>
      <c r="H61" s="49">
        <f>uptake_in_those_aged_70_by_la12[[#This Row],[Number of adults turning 65 in quarter 2 vaccinated]]/uptake_in_those_aged_70_by_la12[[#This Row],[Number of adults turning 65 in quarter 2]]*100</f>
        <v>18.103975535168196</v>
      </c>
      <c r="I61" s="33"/>
      <c r="J61" s="33"/>
      <c r="L61" s="33"/>
      <c r="M61" s="33"/>
      <c r="O61" s="33"/>
      <c r="P61" s="33"/>
      <c r="R61" s="33"/>
      <c r="S61" s="33"/>
      <c r="U61" s="33"/>
      <c r="V61" s="33"/>
      <c r="X61" s="33"/>
      <c r="Y61" s="33"/>
      <c r="AA61" s="33"/>
      <c r="AB61" s="33"/>
      <c r="AD61" s="33"/>
      <c r="AE61" s="33"/>
    </row>
    <row r="62" spans="1:31" x14ac:dyDescent="0.35">
      <c r="A62" s="29" t="s">
        <v>451</v>
      </c>
      <c r="B62" s="29" t="s">
        <v>452</v>
      </c>
      <c r="C62" s="48">
        <v>968</v>
      </c>
      <c r="D62" s="48">
        <v>170</v>
      </c>
      <c r="E62" s="49">
        <f>uptake_in_those_aged_70_by_la12[[#This Row],[Number of adults turning 65 in quarter 1 vaccinated]]/uptake_in_those_aged_70_by_la12[[#This Row],[Number of adults turning 65 in quarter 1]]*100</f>
        <v>17.561983471074381</v>
      </c>
      <c r="F62" s="48">
        <v>1029</v>
      </c>
      <c r="G62" s="48">
        <v>104</v>
      </c>
      <c r="H62" s="49">
        <f>uptake_in_those_aged_70_by_la12[[#This Row],[Number of adults turning 65 in quarter 2 vaccinated]]/uptake_in_those_aged_70_by_la12[[#This Row],[Number of adults turning 65 in quarter 2]]*100</f>
        <v>10.10689990281827</v>
      </c>
      <c r="I62" s="33"/>
      <c r="J62" s="33"/>
      <c r="L62" s="33"/>
      <c r="M62" s="33"/>
      <c r="O62" s="33"/>
      <c r="P62" s="33"/>
      <c r="R62" s="33"/>
      <c r="S62" s="33"/>
      <c r="U62" s="33"/>
      <c r="V62" s="33"/>
      <c r="X62" s="33"/>
      <c r="Y62" s="33"/>
      <c r="AA62" s="33"/>
      <c r="AB62" s="33"/>
      <c r="AD62" s="33"/>
      <c r="AE62" s="33"/>
    </row>
    <row r="63" spans="1:31" x14ac:dyDescent="0.35">
      <c r="A63" s="29" t="s">
        <v>453</v>
      </c>
      <c r="B63" s="29" t="s">
        <v>454</v>
      </c>
      <c r="C63" s="48">
        <v>1052</v>
      </c>
      <c r="D63" s="48">
        <v>189</v>
      </c>
      <c r="E63" s="49">
        <f>uptake_in_those_aged_70_by_la12[[#This Row],[Number of adults turning 65 in quarter 1 vaccinated]]/uptake_in_those_aged_70_by_la12[[#This Row],[Number of adults turning 65 in quarter 1]]*100</f>
        <v>17.965779467680608</v>
      </c>
      <c r="F63" s="48">
        <v>1144</v>
      </c>
      <c r="G63" s="48">
        <v>173</v>
      </c>
      <c r="H63" s="49">
        <f>uptake_in_those_aged_70_by_la12[[#This Row],[Number of adults turning 65 in quarter 2 vaccinated]]/uptake_in_those_aged_70_by_la12[[#This Row],[Number of adults turning 65 in quarter 2]]*100</f>
        <v>15.122377622377622</v>
      </c>
      <c r="I63" s="33"/>
      <c r="J63" s="33"/>
      <c r="L63" s="33"/>
      <c r="M63" s="33"/>
      <c r="O63" s="33"/>
      <c r="P63" s="33"/>
      <c r="R63" s="33"/>
      <c r="S63" s="33"/>
      <c r="U63" s="33"/>
      <c r="V63" s="33"/>
      <c r="X63" s="33"/>
      <c r="Y63" s="33"/>
      <c r="AA63" s="33"/>
      <c r="AB63" s="33"/>
      <c r="AD63" s="33"/>
      <c r="AE63" s="33"/>
    </row>
    <row r="64" spans="1:31" x14ac:dyDescent="0.35">
      <c r="A64" s="29" t="s">
        <v>455</v>
      </c>
      <c r="B64" s="29" t="s">
        <v>456</v>
      </c>
      <c r="C64" s="48">
        <v>965</v>
      </c>
      <c r="D64" s="48">
        <v>158</v>
      </c>
      <c r="E64" s="49">
        <f>uptake_in_those_aged_70_by_la12[[#This Row],[Number of adults turning 65 in quarter 1 vaccinated]]/uptake_in_those_aged_70_by_la12[[#This Row],[Number of adults turning 65 in quarter 1]]*100</f>
        <v>16.373056994818651</v>
      </c>
      <c r="F64" s="48">
        <v>1033</v>
      </c>
      <c r="G64" s="48">
        <v>128</v>
      </c>
      <c r="H64" s="49">
        <f>uptake_in_those_aged_70_by_la12[[#This Row],[Number of adults turning 65 in quarter 2 vaccinated]]/uptake_in_those_aged_70_by_la12[[#This Row],[Number of adults turning 65 in quarter 2]]*100</f>
        <v>12.39109390125847</v>
      </c>
      <c r="I64" s="33"/>
      <c r="J64" s="33"/>
      <c r="L64" s="33"/>
      <c r="M64" s="33"/>
      <c r="O64" s="33"/>
      <c r="P64" s="33"/>
      <c r="R64" s="33"/>
      <c r="S64" s="33"/>
      <c r="U64" s="33"/>
      <c r="V64" s="33"/>
      <c r="X64" s="33"/>
      <c r="Y64" s="33"/>
      <c r="AA64" s="33"/>
      <c r="AB64" s="33"/>
      <c r="AD64" s="33"/>
      <c r="AE64" s="33"/>
    </row>
    <row r="65" spans="1:31" x14ac:dyDescent="0.35">
      <c r="A65" s="29" t="s">
        <v>457</v>
      </c>
      <c r="B65" s="29" t="s">
        <v>458</v>
      </c>
      <c r="C65" s="48">
        <v>814</v>
      </c>
      <c r="D65" s="48">
        <v>167</v>
      </c>
      <c r="E65" s="49">
        <f>uptake_in_those_aged_70_by_la12[[#This Row],[Number of adults turning 65 in quarter 1 vaccinated]]/uptake_in_those_aged_70_by_la12[[#This Row],[Number of adults turning 65 in quarter 1]]*100</f>
        <v>20.515970515970515</v>
      </c>
      <c r="F65" s="48">
        <v>928</v>
      </c>
      <c r="G65" s="48">
        <v>145</v>
      </c>
      <c r="H65" s="49">
        <f>uptake_in_those_aged_70_by_la12[[#This Row],[Number of adults turning 65 in quarter 2 vaccinated]]/uptake_in_those_aged_70_by_la12[[#This Row],[Number of adults turning 65 in quarter 2]]*100</f>
        <v>15.625</v>
      </c>
      <c r="I65" s="33"/>
      <c r="J65" s="33"/>
      <c r="L65" s="33"/>
      <c r="M65" s="33"/>
      <c r="O65" s="33"/>
      <c r="P65" s="33"/>
      <c r="R65" s="33"/>
      <c r="S65" s="33"/>
      <c r="U65" s="33"/>
      <c r="V65" s="33"/>
      <c r="X65" s="33"/>
      <c r="Y65" s="33"/>
      <c r="AA65" s="33"/>
      <c r="AB65" s="33"/>
      <c r="AD65" s="33"/>
      <c r="AE65" s="33"/>
    </row>
    <row r="66" spans="1:31" x14ac:dyDescent="0.35">
      <c r="A66" s="29" t="s">
        <v>459</v>
      </c>
      <c r="B66" s="29" t="s">
        <v>460</v>
      </c>
      <c r="C66" s="48">
        <v>2043</v>
      </c>
      <c r="D66" s="48">
        <v>668</v>
      </c>
      <c r="E66" s="49">
        <f>uptake_in_those_aged_70_by_la12[[#This Row],[Number of adults turning 65 in quarter 1 vaccinated]]/uptake_in_those_aged_70_by_la12[[#This Row],[Number of adults turning 65 in quarter 1]]*100</f>
        <v>32.697014194811551</v>
      </c>
      <c r="F66" s="48">
        <v>2182</v>
      </c>
      <c r="G66" s="48">
        <v>535</v>
      </c>
      <c r="H66" s="49">
        <f>uptake_in_those_aged_70_by_la12[[#This Row],[Number of adults turning 65 in quarter 2 vaccinated]]/uptake_in_those_aged_70_by_la12[[#This Row],[Number of adults turning 65 in quarter 2]]*100</f>
        <v>24.51879010082493</v>
      </c>
      <c r="I66" s="33"/>
      <c r="J66" s="33"/>
      <c r="L66" s="33"/>
      <c r="M66" s="33"/>
      <c r="O66" s="33"/>
      <c r="P66" s="33"/>
      <c r="R66" s="33"/>
      <c r="S66" s="33"/>
      <c r="U66" s="33"/>
      <c r="V66" s="33"/>
      <c r="X66" s="33"/>
      <c r="Y66" s="33"/>
      <c r="AA66" s="33"/>
      <c r="AB66" s="33"/>
      <c r="AD66" s="33"/>
      <c r="AE66" s="33"/>
    </row>
    <row r="67" spans="1:31" x14ac:dyDescent="0.35">
      <c r="A67" s="29" t="s">
        <v>461</v>
      </c>
      <c r="B67" s="29" t="s">
        <v>462</v>
      </c>
      <c r="C67" s="48">
        <v>1910</v>
      </c>
      <c r="D67" s="48">
        <v>506</v>
      </c>
      <c r="E67" s="49">
        <f>uptake_in_those_aged_70_by_la12[[#This Row],[Number of adults turning 65 in quarter 1 vaccinated]]/uptake_in_those_aged_70_by_la12[[#This Row],[Number of adults turning 65 in quarter 1]]*100</f>
        <v>26.492146596858639</v>
      </c>
      <c r="F67" s="48">
        <v>1959</v>
      </c>
      <c r="G67" s="48">
        <v>351</v>
      </c>
      <c r="H67" s="49">
        <f>uptake_in_those_aged_70_by_la12[[#This Row],[Number of adults turning 65 in quarter 2 vaccinated]]/uptake_in_those_aged_70_by_la12[[#This Row],[Number of adults turning 65 in quarter 2]]*100</f>
        <v>17.917304747320063</v>
      </c>
      <c r="I67" s="33"/>
      <c r="J67" s="33"/>
      <c r="L67" s="33"/>
      <c r="M67" s="33"/>
      <c r="O67" s="33"/>
      <c r="P67" s="33"/>
      <c r="R67" s="33"/>
      <c r="S67" s="33"/>
      <c r="U67" s="33"/>
      <c r="V67" s="33"/>
      <c r="X67" s="33"/>
      <c r="Y67" s="33"/>
      <c r="AA67" s="33"/>
      <c r="AB67" s="33"/>
      <c r="AD67" s="33"/>
      <c r="AE67" s="33"/>
    </row>
    <row r="68" spans="1:31" x14ac:dyDescent="0.35">
      <c r="A68" s="29" t="s">
        <v>463</v>
      </c>
      <c r="B68" s="29" t="s">
        <v>464</v>
      </c>
      <c r="C68" s="48">
        <v>763</v>
      </c>
      <c r="D68" s="48">
        <v>157</v>
      </c>
      <c r="E68" s="49">
        <f>uptake_in_those_aged_70_by_la12[[#This Row],[Number of adults turning 65 in quarter 1 vaccinated]]/uptake_in_those_aged_70_by_la12[[#This Row],[Number of adults turning 65 in quarter 1]]*100</f>
        <v>20.576671035386632</v>
      </c>
      <c r="F68" s="48">
        <v>855</v>
      </c>
      <c r="G68" s="48">
        <v>103</v>
      </c>
      <c r="H68" s="49">
        <f>uptake_in_those_aged_70_by_la12[[#This Row],[Number of adults turning 65 in quarter 2 vaccinated]]/uptake_in_those_aged_70_by_la12[[#This Row],[Number of adults turning 65 in quarter 2]]*100</f>
        <v>12.046783625730995</v>
      </c>
      <c r="I68" s="33"/>
      <c r="J68" s="33"/>
      <c r="L68" s="33"/>
      <c r="M68" s="33"/>
      <c r="O68" s="33"/>
      <c r="P68" s="33"/>
      <c r="R68" s="33"/>
      <c r="S68" s="33"/>
      <c r="U68" s="33"/>
      <c r="V68" s="33"/>
      <c r="X68" s="33"/>
      <c r="Y68" s="33"/>
      <c r="AA68" s="33"/>
      <c r="AB68" s="33"/>
      <c r="AD68" s="33"/>
      <c r="AE68" s="33"/>
    </row>
    <row r="69" spans="1:31" x14ac:dyDescent="0.35">
      <c r="A69" s="29" t="s">
        <v>465</v>
      </c>
      <c r="B69" s="29" t="s">
        <v>466</v>
      </c>
      <c r="C69" s="48">
        <v>556</v>
      </c>
      <c r="D69" s="48">
        <v>126</v>
      </c>
      <c r="E69" s="49">
        <f>uptake_in_those_aged_70_by_la12[[#This Row],[Number of adults turning 65 in quarter 1 vaccinated]]/uptake_in_those_aged_70_by_la12[[#This Row],[Number of adults turning 65 in quarter 1]]*100</f>
        <v>22.661870503597122</v>
      </c>
      <c r="F69" s="48">
        <v>590</v>
      </c>
      <c r="G69" s="48">
        <v>100</v>
      </c>
      <c r="H69" s="49">
        <f>uptake_in_those_aged_70_by_la12[[#This Row],[Number of adults turning 65 in quarter 2 vaccinated]]/uptake_in_those_aged_70_by_la12[[#This Row],[Number of adults turning 65 in quarter 2]]*100</f>
        <v>16.949152542372879</v>
      </c>
      <c r="I69" s="33"/>
      <c r="J69" s="33"/>
      <c r="L69" s="33"/>
      <c r="M69" s="33"/>
      <c r="O69" s="33"/>
      <c r="P69" s="33"/>
      <c r="R69" s="33"/>
      <c r="S69" s="33"/>
      <c r="U69" s="33"/>
      <c r="V69" s="33"/>
      <c r="X69" s="33"/>
      <c r="Y69" s="33"/>
      <c r="AA69" s="33"/>
      <c r="AB69" s="33"/>
      <c r="AD69" s="33"/>
      <c r="AE69" s="33"/>
    </row>
    <row r="70" spans="1:31" x14ac:dyDescent="0.35">
      <c r="A70" s="29" t="s">
        <v>467</v>
      </c>
      <c r="B70" s="29" t="s">
        <v>468</v>
      </c>
      <c r="C70" s="48">
        <v>1120</v>
      </c>
      <c r="D70" s="48">
        <v>145</v>
      </c>
      <c r="E70" s="49">
        <f>uptake_in_those_aged_70_by_la12[[#This Row],[Number of adults turning 65 in quarter 1 vaccinated]]/uptake_in_those_aged_70_by_la12[[#This Row],[Number of adults turning 65 in quarter 1]]*100</f>
        <v>12.946428571428573</v>
      </c>
      <c r="F70" s="48">
        <v>1455</v>
      </c>
      <c r="G70" s="48">
        <v>105</v>
      </c>
      <c r="H70" s="49">
        <f>uptake_in_those_aged_70_by_la12[[#This Row],[Number of adults turning 65 in quarter 2 vaccinated]]/uptake_in_those_aged_70_by_la12[[#This Row],[Number of adults turning 65 in quarter 2]]*100</f>
        <v>7.216494845360824</v>
      </c>
      <c r="I70" s="33"/>
      <c r="J70" s="33"/>
      <c r="L70" s="33"/>
      <c r="M70" s="33"/>
      <c r="O70" s="33"/>
      <c r="P70" s="33"/>
      <c r="R70" s="33"/>
      <c r="S70" s="33"/>
      <c r="U70" s="33"/>
      <c r="V70" s="33"/>
      <c r="X70" s="33"/>
      <c r="Y70" s="33"/>
      <c r="AA70" s="33"/>
      <c r="AB70" s="33"/>
      <c r="AD70" s="33"/>
      <c r="AE70" s="33"/>
    </row>
    <row r="71" spans="1:31" x14ac:dyDescent="0.35">
      <c r="A71" s="29" t="s">
        <v>469</v>
      </c>
      <c r="B71" s="29" t="s">
        <v>470</v>
      </c>
      <c r="C71" s="48">
        <v>566</v>
      </c>
      <c r="D71" s="48">
        <v>84</v>
      </c>
      <c r="E71" s="49">
        <f>uptake_in_those_aged_70_by_la12[[#This Row],[Number of adults turning 65 in quarter 1 vaccinated]]/uptake_in_those_aged_70_by_la12[[#This Row],[Number of adults turning 65 in quarter 1]]*100</f>
        <v>14.840989399293287</v>
      </c>
      <c r="F71" s="48">
        <v>664</v>
      </c>
      <c r="G71" s="48">
        <v>64</v>
      </c>
      <c r="H71" s="49">
        <f>uptake_in_those_aged_70_by_la12[[#This Row],[Number of adults turning 65 in quarter 2 vaccinated]]/uptake_in_those_aged_70_by_la12[[#This Row],[Number of adults turning 65 in quarter 2]]*100</f>
        <v>9.6385542168674707</v>
      </c>
      <c r="I71" s="33"/>
      <c r="J71" s="33"/>
      <c r="L71" s="33"/>
      <c r="M71" s="33"/>
      <c r="O71" s="33"/>
      <c r="P71" s="33"/>
      <c r="R71" s="33"/>
      <c r="S71" s="33"/>
      <c r="U71" s="33"/>
      <c r="V71" s="33"/>
      <c r="X71" s="33"/>
      <c r="Y71" s="33"/>
      <c r="AA71" s="33"/>
      <c r="AB71" s="33"/>
      <c r="AD71" s="33"/>
      <c r="AE71" s="33"/>
    </row>
    <row r="72" spans="1:31" x14ac:dyDescent="0.35">
      <c r="A72" s="29" t="s">
        <v>471</v>
      </c>
      <c r="B72" s="29" t="s">
        <v>472</v>
      </c>
      <c r="C72" s="48">
        <v>579</v>
      </c>
      <c r="D72" s="48">
        <v>112</v>
      </c>
      <c r="E72" s="49">
        <f>uptake_in_those_aged_70_by_la12[[#This Row],[Number of adults turning 65 in quarter 1 vaccinated]]/uptake_in_those_aged_70_by_la12[[#This Row],[Number of adults turning 65 in quarter 1]]*100</f>
        <v>19.343696027633854</v>
      </c>
      <c r="F72" s="48">
        <v>650</v>
      </c>
      <c r="G72" s="48">
        <v>63</v>
      </c>
      <c r="H72" s="49">
        <f>uptake_in_those_aged_70_by_la12[[#This Row],[Number of adults turning 65 in quarter 2 vaccinated]]/uptake_in_those_aged_70_by_la12[[#This Row],[Number of adults turning 65 in quarter 2]]*100</f>
        <v>9.6923076923076916</v>
      </c>
      <c r="I72" s="33"/>
      <c r="J72" s="33"/>
      <c r="L72" s="33"/>
      <c r="M72" s="33"/>
      <c r="O72" s="33"/>
      <c r="P72" s="33"/>
      <c r="R72" s="33"/>
      <c r="S72" s="33"/>
      <c r="U72" s="33"/>
      <c r="V72" s="33"/>
      <c r="X72" s="33"/>
      <c r="Y72" s="33"/>
      <c r="AA72" s="33"/>
      <c r="AB72" s="33"/>
      <c r="AD72" s="33"/>
      <c r="AE72" s="33"/>
    </row>
    <row r="73" spans="1:31" x14ac:dyDescent="0.35">
      <c r="A73" s="29" t="s">
        <v>473</v>
      </c>
      <c r="B73" s="29" t="s">
        <v>474</v>
      </c>
      <c r="C73" s="48">
        <v>635</v>
      </c>
      <c r="D73" s="48">
        <v>130</v>
      </c>
      <c r="E73" s="49">
        <f>uptake_in_those_aged_70_by_la12[[#This Row],[Number of adults turning 65 in quarter 1 vaccinated]]/uptake_in_those_aged_70_by_la12[[#This Row],[Number of adults turning 65 in quarter 1]]*100</f>
        <v>20.472440944881889</v>
      </c>
      <c r="F73" s="48">
        <v>693</v>
      </c>
      <c r="G73" s="48">
        <v>100</v>
      </c>
      <c r="H73" s="49">
        <f>uptake_in_those_aged_70_by_la12[[#This Row],[Number of adults turning 65 in quarter 2 vaccinated]]/uptake_in_those_aged_70_by_la12[[#This Row],[Number of adults turning 65 in quarter 2]]*100</f>
        <v>14.430014430014429</v>
      </c>
      <c r="I73" s="33"/>
      <c r="J73" s="33"/>
      <c r="L73" s="33"/>
      <c r="M73" s="33"/>
      <c r="O73" s="33"/>
      <c r="P73" s="33"/>
      <c r="R73" s="33"/>
      <c r="S73" s="33"/>
      <c r="U73" s="33"/>
      <c r="V73" s="33"/>
      <c r="X73" s="33"/>
      <c r="Y73" s="33"/>
      <c r="AA73" s="33"/>
      <c r="AB73" s="33"/>
      <c r="AD73" s="33"/>
      <c r="AE73" s="33"/>
    </row>
    <row r="74" spans="1:31" x14ac:dyDescent="0.35">
      <c r="A74" s="29" t="s">
        <v>475</v>
      </c>
      <c r="B74" s="29" t="s">
        <v>476</v>
      </c>
      <c r="C74" s="48">
        <v>880</v>
      </c>
      <c r="D74" s="48">
        <v>233</v>
      </c>
      <c r="E74" s="49">
        <f>uptake_in_those_aged_70_by_la12[[#This Row],[Number of adults turning 65 in quarter 1 vaccinated]]/uptake_in_those_aged_70_by_la12[[#This Row],[Number of adults turning 65 in quarter 1]]*100</f>
        <v>26.477272727272727</v>
      </c>
      <c r="F74" s="48">
        <v>943</v>
      </c>
      <c r="G74" s="48">
        <v>158</v>
      </c>
      <c r="H74" s="49">
        <f>uptake_in_those_aged_70_by_la12[[#This Row],[Number of adults turning 65 in quarter 2 vaccinated]]/uptake_in_those_aged_70_by_la12[[#This Row],[Number of adults turning 65 in quarter 2]]*100</f>
        <v>16.755037115588546</v>
      </c>
      <c r="I74" s="33"/>
      <c r="J74" s="33"/>
      <c r="L74" s="33"/>
      <c r="M74" s="33"/>
      <c r="O74" s="33"/>
      <c r="P74" s="33"/>
      <c r="R74" s="33"/>
      <c r="S74" s="33"/>
      <c r="U74" s="33"/>
      <c r="V74" s="33"/>
      <c r="X74" s="33"/>
      <c r="Y74" s="33"/>
      <c r="AA74" s="33"/>
      <c r="AB74" s="33"/>
      <c r="AD74" s="33"/>
      <c r="AE74" s="33"/>
    </row>
    <row r="75" spans="1:31" x14ac:dyDescent="0.35">
      <c r="A75" s="29" t="s">
        <v>477</v>
      </c>
      <c r="B75" s="29" t="s">
        <v>478</v>
      </c>
      <c r="C75" s="48">
        <v>588</v>
      </c>
      <c r="D75" s="48">
        <v>80</v>
      </c>
      <c r="E75" s="49">
        <f>uptake_in_those_aged_70_by_la12[[#This Row],[Number of adults turning 65 in quarter 1 vaccinated]]/uptake_in_those_aged_70_by_la12[[#This Row],[Number of adults turning 65 in quarter 1]]*100</f>
        <v>13.605442176870749</v>
      </c>
      <c r="F75" s="48">
        <v>676</v>
      </c>
      <c r="G75" s="48">
        <v>60</v>
      </c>
      <c r="H75" s="49">
        <f>uptake_in_those_aged_70_by_la12[[#This Row],[Number of adults turning 65 in quarter 2 vaccinated]]/uptake_in_those_aged_70_by_la12[[#This Row],[Number of adults turning 65 in quarter 2]]*100</f>
        <v>8.8757396449704142</v>
      </c>
      <c r="I75" s="33"/>
      <c r="J75" s="33"/>
      <c r="L75" s="33"/>
      <c r="M75" s="33"/>
      <c r="O75" s="33"/>
      <c r="P75" s="33"/>
      <c r="R75" s="33"/>
      <c r="S75" s="33"/>
      <c r="U75" s="33"/>
      <c r="V75" s="33"/>
      <c r="X75" s="33"/>
      <c r="Y75" s="33"/>
      <c r="AA75" s="33"/>
      <c r="AB75" s="33"/>
      <c r="AD75" s="33"/>
      <c r="AE75" s="33"/>
    </row>
    <row r="76" spans="1:31" x14ac:dyDescent="0.35">
      <c r="A76" s="29" t="s">
        <v>479</v>
      </c>
      <c r="B76" s="29" t="s">
        <v>480</v>
      </c>
      <c r="C76" s="48">
        <v>598</v>
      </c>
      <c r="D76" s="48">
        <v>104</v>
      </c>
      <c r="E76" s="49">
        <f>uptake_in_those_aged_70_by_la12[[#This Row],[Number of adults turning 65 in quarter 1 vaccinated]]/uptake_in_those_aged_70_by_la12[[#This Row],[Number of adults turning 65 in quarter 1]]*100</f>
        <v>17.391304347826086</v>
      </c>
      <c r="F76" s="48">
        <v>654</v>
      </c>
      <c r="G76" s="48">
        <v>82</v>
      </c>
      <c r="H76" s="49">
        <f>uptake_in_those_aged_70_by_la12[[#This Row],[Number of adults turning 65 in quarter 2 vaccinated]]/uptake_in_those_aged_70_by_la12[[#This Row],[Number of adults turning 65 in quarter 2]]*100</f>
        <v>12.538226299694188</v>
      </c>
      <c r="I76" s="33"/>
      <c r="J76" s="33"/>
      <c r="L76" s="33"/>
      <c r="M76" s="33"/>
      <c r="O76" s="33"/>
      <c r="P76" s="33"/>
      <c r="R76" s="33"/>
      <c r="S76" s="33"/>
      <c r="U76" s="33"/>
      <c r="V76" s="33"/>
      <c r="X76" s="33"/>
      <c r="Y76" s="33"/>
      <c r="AA76" s="33"/>
      <c r="AB76" s="33"/>
      <c r="AD76" s="33"/>
      <c r="AE76" s="33"/>
    </row>
    <row r="77" spans="1:31" x14ac:dyDescent="0.35">
      <c r="A77" s="29" t="s">
        <v>481</v>
      </c>
      <c r="B77" s="29" t="s">
        <v>482</v>
      </c>
      <c r="C77" s="48">
        <v>932</v>
      </c>
      <c r="D77" s="48">
        <v>263</v>
      </c>
      <c r="E77" s="49">
        <f>uptake_in_those_aged_70_by_la12[[#This Row],[Number of adults turning 65 in quarter 1 vaccinated]]/uptake_in_those_aged_70_by_la12[[#This Row],[Number of adults turning 65 in quarter 1]]*100</f>
        <v>28.218884120171673</v>
      </c>
      <c r="F77" s="48">
        <v>985</v>
      </c>
      <c r="G77" s="48">
        <v>203</v>
      </c>
      <c r="H77" s="49">
        <f>uptake_in_those_aged_70_by_la12[[#This Row],[Number of adults turning 65 in quarter 2 vaccinated]]/uptake_in_those_aged_70_by_la12[[#This Row],[Number of adults turning 65 in quarter 2]]*100</f>
        <v>20.609137055837564</v>
      </c>
      <c r="I77" s="33"/>
      <c r="J77" s="33"/>
      <c r="L77" s="33"/>
      <c r="M77" s="33"/>
      <c r="O77" s="33"/>
      <c r="P77" s="33"/>
      <c r="R77" s="33"/>
      <c r="S77" s="33"/>
      <c r="U77" s="33"/>
      <c r="V77" s="33"/>
      <c r="X77" s="33"/>
      <c r="Y77" s="33"/>
      <c r="AA77" s="33"/>
      <c r="AB77" s="33"/>
      <c r="AD77" s="33"/>
      <c r="AE77" s="33"/>
    </row>
    <row r="78" spans="1:31" x14ac:dyDescent="0.35">
      <c r="A78" s="29" t="s">
        <v>483</v>
      </c>
      <c r="B78" s="29" t="s">
        <v>484</v>
      </c>
      <c r="C78" s="48">
        <v>536</v>
      </c>
      <c r="D78" s="48">
        <v>115</v>
      </c>
      <c r="E78" s="49">
        <f>uptake_in_those_aged_70_by_la12[[#This Row],[Number of adults turning 65 in quarter 1 vaccinated]]/uptake_in_those_aged_70_by_la12[[#This Row],[Number of adults turning 65 in quarter 1]]*100</f>
        <v>21.455223880597014</v>
      </c>
      <c r="F78" s="48">
        <v>557</v>
      </c>
      <c r="G78" s="48">
        <v>102</v>
      </c>
      <c r="H78" s="49">
        <f>uptake_in_those_aged_70_by_la12[[#This Row],[Number of adults turning 65 in quarter 2 vaccinated]]/uptake_in_those_aged_70_by_la12[[#This Row],[Number of adults turning 65 in quarter 2]]*100</f>
        <v>18.312387791741472</v>
      </c>
      <c r="I78" s="33"/>
      <c r="J78" s="33"/>
      <c r="L78" s="33"/>
      <c r="M78" s="33"/>
      <c r="O78" s="33"/>
      <c r="P78" s="33"/>
      <c r="R78" s="33"/>
      <c r="S78" s="33"/>
      <c r="U78" s="33"/>
      <c r="V78" s="33"/>
      <c r="X78" s="33"/>
      <c r="Y78" s="33"/>
      <c r="AA78" s="33"/>
      <c r="AB78" s="33"/>
      <c r="AD78" s="33"/>
      <c r="AE78" s="33"/>
    </row>
    <row r="79" spans="1:31" x14ac:dyDescent="0.35">
      <c r="A79" s="29" t="s">
        <v>485</v>
      </c>
      <c r="B79" s="29" t="s">
        <v>486</v>
      </c>
      <c r="C79" s="48">
        <v>1478</v>
      </c>
      <c r="D79" s="48">
        <v>213</v>
      </c>
      <c r="E79" s="49">
        <f>uptake_in_those_aged_70_by_la12[[#This Row],[Number of adults turning 65 in quarter 1 vaccinated]]/uptake_in_those_aged_70_by_la12[[#This Row],[Number of adults turning 65 in quarter 1]]*100</f>
        <v>14.411366711772667</v>
      </c>
      <c r="F79" s="48">
        <v>1550</v>
      </c>
      <c r="G79" s="48">
        <v>138</v>
      </c>
      <c r="H79" s="49">
        <f>uptake_in_those_aged_70_by_la12[[#This Row],[Number of adults turning 65 in quarter 2 vaccinated]]/uptake_in_those_aged_70_by_la12[[#This Row],[Number of adults turning 65 in quarter 2]]*100</f>
        <v>8.9032258064516139</v>
      </c>
      <c r="I79" s="33"/>
      <c r="J79" s="33"/>
      <c r="L79" s="33"/>
      <c r="M79" s="33"/>
      <c r="O79" s="33"/>
      <c r="P79" s="33"/>
      <c r="R79" s="33"/>
      <c r="S79" s="33"/>
      <c r="U79" s="33"/>
      <c r="V79" s="33"/>
      <c r="X79" s="33"/>
      <c r="Y79" s="33"/>
      <c r="AA79" s="33"/>
      <c r="AB79" s="33"/>
      <c r="AD79" s="33"/>
      <c r="AE79" s="33"/>
    </row>
    <row r="80" spans="1:31" x14ac:dyDescent="0.35">
      <c r="A80" s="29" t="s">
        <v>487</v>
      </c>
      <c r="B80" s="29" t="s">
        <v>488</v>
      </c>
      <c r="C80" s="48">
        <v>635</v>
      </c>
      <c r="D80" s="48">
        <v>129</v>
      </c>
      <c r="E80" s="49">
        <f>uptake_in_those_aged_70_by_la12[[#This Row],[Number of adults turning 65 in quarter 1 vaccinated]]/uptake_in_those_aged_70_by_la12[[#This Row],[Number of adults turning 65 in quarter 1]]*100</f>
        <v>20.314960629921259</v>
      </c>
      <c r="F80" s="48">
        <v>592</v>
      </c>
      <c r="G80" s="48">
        <v>97</v>
      </c>
      <c r="H80" s="49">
        <f>uptake_in_those_aged_70_by_la12[[#This Row],[Number of adults turning 65 in quarter 2 vaccinated]]/uptake_in_those_aged_70_by_la12[[#This Row],[Number of adults turning 65 in quarter 2]]*100</f>
        <v>16.385135135135133</v>
      </c>
      <c r="I80" s="33"/>
      <c r="J80" s="33"/>
      <c r="L80" s="33"/>
      <c r="M80" s="33"/>
      <c r="O80" s="33"/>
      <c r="P80" s="33"/>
      <c r="R80" s="33"/>
      <c r="S80" s="33"/>
      <c r="U80" s="33"/>
      <c r="V80" s="33"/>
      <c r="X80" s="33"/>
      <c r="Y80" s="33"/>
      <c r="AA80" s="33"/>
      <c r="AB80" s="33"/>
      <c r="AD80" s="33"/>
      <c r="AE80" s="33"/>
    </row>
    <row r="81" spans="1:31" x14ac:dyDescent="0.35">
      <c r="A81" s="29" t="s">
        <v>489</v>
      </c>
      <c r="B81" s="29" t="s">
        <v>490</v>
      </c>
      <c r="C81" s="48">
        <v>948</v>
      </c>
      <c r="D81" s="48">
        <v>152</v>
      </c>
      <c r="E81" s="49">
        <f>uptake_in_those_aged_70_by_la12[[#This Row],[Number of adults turning 65 in quarter 1 vaccinated]]/uptake_in_those_aged_70_by_la12[[#This Row],[Number of adults turning 65 in quarter 1]]*100</f>
        <v>16.033755274261605</v>
      </c>
      <c r="F81" s="48">
        <v>988</v>
      </c>
      <c r="G81" s="48">
        <v>112</v>
      </c>
      <c r="H81" s="49">
        <f>uptake_in_those_aged_70_by_la12[[#This Row],[Number of adults turning 65 in quarter 2 vaccinated]]/uptake_in_those_aged_70_by_la12[[#This Row],[Number of adults turning 65 in quarter 2]]*100</f>
        <v>11.336032388663968</v>
      </c>
      <c r="I81" s="33"/>
      <c r="J81" s="33"/>
      <c r="L81" s="33"/>
      <c r="M81" s="33"/>
      <c r="O81" s="33"/>
      <c r="P81" s="33"/>
      <c r="R81" s="33"/>
      <c r="S81" s="33"/>
      <c r="U81" s="33"/>
      <c r="V81" s="33"/>
      <c r="X81" s="33"/>
      <c r="Y81" s="33"/>
      <c r="AA81" s="33"/>
      <c r="AB81" s="33"/>
      <c r="AD81" s="33"/>
      <c r="AE81" s="33"/>
    </row>
    <row r="82" spans="1:31" x14ac:dyDescent="0.35">
      <c r="A82" s="29" t="s">
        <v>491</v>
      </c>
      <c r="B82" s="29" t="s">
        <v>492</v>
      </c>
      <c r="C82" s="48">
        <v>1083</v>
      </c>
      <c r="D82" s="48">
        <v>284</v>
      </c>
      <c r="E82" s="49">
        <f>uptake_in_those_aged_70_by_la12[[#This Row],[Number of adults turning 65 in quarter 1 vaccinated]]/uptake_in_those_aged_70_by_la12[[#This Row],[Number of adults turning 65 in quarter 1]]*100</f>
        <v>26.223453370267773</v>
      </c>
      <c r="F82" s="48">
        <v>1126</v>
      </c>
      <c r="G82" s="48">
        <v>176</v>
      </c>
      <c r="H82" s="49">
        <f>uptake_in_those_aged_70_by_la12[[#This Row],[Number of adults turning 65 in quarter 2 vaccinated]]/uptake_in_those_aged_70_by_la12[[#This Row],[Number of adults turning 65 in quarter 2]]*100</f>
        <v>15.630550621669629</v>
      </c>
      <c r="I82" s="33"/>
      <c r="J82" s="33"/>
      <c r="L82" s="33"/>
      <c r="M82" s="33"/>
      <c r="O82" s="33"/>
      <c r="P82" s="33"/>
      <c r="R82" s="33"/>
      <c r="S82" s="33"/>
      <c r="U82" s="33"/>
      <c r="V82" s="33"/>
      <c r="X82" s="33"/>
      <c r="Y82" s="33"/>
      <c r="AA82" s="33"/>
      <c r="AB82" s="33"/>
      <c r="AD82" s="33"/>
      <c r="AE82" s="33"/>
    </row>
    <row r="83" spans="1:31" x14ac:dyDescent="0.35">
      <c r="A83" s="29" t="s">
        <v>493</v>
      </c>
      <c r="B83" s="29" t="s">
        <v>494</v>
      </c>
      <c r="C83" s="48">
        <v>809</v>
      </c>
      <c r="D83" s="48">
        <v>176</v>
      </c>
      <c r="E83" s="49">
        <f>uptake_in_those_aged_70_by_la12[[#This Row],[Number of adults turning 65 in quarter 1 vaccinated]]/uptake_in_those_aged_70_by_la12[[#This Row],[Number of adults turning 65 in quarter 1]]*100</f>
        <v>21.755253399258343</v>
      </c>
      <c r="F83" s="48">
        <v>774</v>
      </c>
      <c r="G83" s="48">
        <v>133</v>
      </c>
      <c r="H83" s="49">
        <f>uptake_in_those_aged_70_by_la12[[#This Row],[Number of adults turning 65 in quarter 2 vaccinated]]/uptake_in_those_aged_70_by_la12[[#This Row],[Number of adults turning 65 in quarter 2]]*100</f>
        <v>17.183462532299743</v>
      </c>
      <c r="I83" s="33"/>
      <c r="J83" s="33"/>
      <c r="L83" s="33"/>
      <c r="M83" s="33"/>
      <c r="O83" s="33"/>
      <c r="P83" s="33"/>
      <c r="R83" s="33"/>
      <c r="S83" s="33"/>
      <c r="U83" s="33"/>
      <c r="V83" s="33"/>
      <c r="X83" s="33"/>
      <c r="Y83" s="33"/>
      <c r="AA83" s="33"/>
      <c r="AB83" s="33"/>
      <c r="AD83" s="33"/>
      <c r="AE83" s="33"/>
    </row>
    <row r="84" spans="1:31" x14ac:dyDescent="0.35">
      <c r="A84" s="29" t="s">
        <v>495</v>
      </c>
      <c r="B84" s="29" t="s">
        <v>496</v>
      </c>
      <c r="C84" s="48">
        <v>976</v>
      </c>
      <c r="D84" s="48">
        <v>262</v>
      </c>
      <c r="E84" s="49">
        <f>uptake_in_those_aged_70_by_la12[[#This Row],[Number of adults turning 65 in quarter 1 vaccinated]]/uptake_in_those_aged_70_by_la12[[#This Row],[Number of adults turning 65 in quarter 1]]*100</f>
        <v>26.844262295081968</v>
      </c>
      <c r="F84" s="48">
        <v>1065</v>
      </c>
      <c r="G84" s="48">
        <v>153</v>
      </c>
      <c r="H84" s="49">
        <f>uptake_in_those_aged_70_by_la12[[#This Row],[Number of adults turning 65 in quarter 2 vaccinated]]/uptake_in_those_aged_70_by_la12[[#This Row],[Number of adults turning 65 in quarter 2]]*100</f>
        <v>14.366197183098592</v>
      </c>
      <c r="I84" s="33"/>
      <c r="J84" s="33"/>
      <c r="L84" s="33"/>
      <c r="M84" s="33"/>
      <c r="O84" s="33"/>
      <c r="P84" s="33"/>
      <c r="R84" s="33"/>
      <c r="S84" s="33"/>
      <c r="U84" s="33"/>
      <c r="V84" s="33"/>
      <c r="X84" s="33"/>
      <c r="Y84" s="33"/>
      <c r="AA84" s="33"/>
      <c r="AB84" s="33"/>
      <c r="AD84" s="33"/>
      <c r="AE84" s="33"/>
    </row>
    <row r="85" spans="1:31" x14ac:dyDescent="0.35">
      <c r="A85" s="29" t="s">
        <v>497</v>
      </c>
      <c r="B85" s="29" t="s">
        <v>498</v>
      </c>
      <c r="C85" s="48">
        <v>747</v>
      </c>
      <c r="D85" s="48">
        <v>163</v>
      </c>
      <c r="E85" s="49">
        <f>uptake_in_those_aged_70_by_la12[[#This Row],[Number of adults turning 65 in quarter 1 vaccinated]]/uptake_in_those_aged_70_by_la12[[#This Row],[Number of adults turning 65 in quarter 1]]*100</f>
        <v>21.820615796519409</v>
      </c>
      <c r="F85" s="48">
        <v>821</v>
      </c>
      <c r="G85" s="48">
        <v>127</v>
      </c>
      <c r="H85" s="49">
        <f>uptake_in_those_aged_70_by_la12[[#This Row],[Number of adults turning 65 in quarter 2 vaccinated]]/uptake_in_those_aged_70_by_la12[[#This Row],[Number of adults turning 65 in quarter 2]]*100</f>
        <v>15.468940316686966</v>
      </c>
      <c r="I85" s="33"/>
      <c r="J85" s="33"/>
      <c r="L85" s="33"/>
      <c r="M85" s="33"/>
      <c r="O85" s="33"/>
      <c r="P85" s="33"/>
      <c r="R85" s="33"/>
      <c r="S85" s="33"/>
      <c r="U85" s="33"/>
      <c r="V85" s="33"/>
      <c r="X85" s="33"/>
      <c r="Y85" s="33"/>
      <c r="AA85" s="33"/>
      <c r="AB85" s="33"/>
      <c r="AD85" s="33"/>
      <c r="AE85" s="33"/>
    </row>
    <row r="86" spans="1:31" x14ac:dyDescent="0.35">
      <c r="A86" s="29" t="s">
        <v>499</v>
      </c>
      <c r="B86" s="29" t="s">
        <v>500</v>
      </c>
      <c r="C86" s="48">
        <v>1408</v>
      </c>
      <c r="D86" s="48">
        <v>304</v>
      </c>
      <c r="E86" s="49">
        <f>uptake_in_those_aged_70_by_la12[[#This Row],[Number of adults turning 65 in quarter 1 vaccinated]]/uptake_in_those_aged_70_by_la12[[#This Row],[Number of adults turning 65 in quarter 1]]*100</f>
        <v>21.59090909090909</v>
      </c>
      <c r="F86" s="48">
        <v>1529</v>
      </c>
      <c r="G86" s="48">
        <v>207</v>
      </c>
      <c r="H86" s="49">
        <f>uptake_in_those_aged_70_by_la12[[#This Row],[Number of adults turning 65 in quarter 2 vaccinated]]/uptake_in_those_aged_70_by_la12[[#This Row],[Number of adults turning 65 in quarter 2]]*100</f>
        <v>13.538260300850229</v>
      </c>
      <c r="I86" s="33"/>
      <c r="J86" s="33"/>
      <c r="L86" s="33"/>
      <c r="M86" s="33"/>
      <c r="O86" s="33"/>
      <c r="P86" s="33"/>
      <c r="R86" s="33"/>
      <c r="S86" s="33"/>
      <c r="U86" s="33"/>
      <c r="V86" s="33"/>
      <c r="X86" s="33"/>
      <c r="Y86" s="33"/>
      <c r="AA86" s="33"/>
      <c r="AB86" s="33"/>
      <c r="AD86" s="33"/>
      <c r="AE86" s="33"/>
    </row>
    <row r="87" spans="1:31" x14ac:dyDescent="0.35">
      <c r="A87" s="29" t="s">
        <v>501</v>
      </c>
      <c r="B87" s="29" t="s">
        <v>502</v>
      </c>
      <c r="C87" s="48">
        <v>758</v>
      </c>
      <c r="D87" s="48">
        <v>160</v>
      </c>
      <c r="E87" s="49">
        <f>uptake_in_those_aged_70_by_la12[[#This Row],[Number of adults turning 65 in quarter 1 vaccinated]]/uptake_in_those_aged_70_by_la12[[#This Row],[Number of adults turning 65 in quarter 1]]*100</f>
        <v>21.108179419525065</v>
      </c>
      <c r="F87" s="48">
        <v>818</v>
      </c>
      <c r="G87" s="48">
        <v>133</v>
      </c>
      <c r="H87" s="49">
        <f>uptake_in_those_aged_70_by_la12[[#This Row],[Number of adults turning 65 in quarter 2 vaccinated]]/uptake_in_those_aged_70_by_la12[[#This Row],[Number of adults turning 65 in quarter 2]]*100</f>
        <v>16.25916870415648</v>
      </c>
      <c r="I87" s="33"/>
      <c r="J87" s="33"/>
      <c r="L87" s="33"/>
      <c r="M87" s="33"/>
      <c r="O87" s="33"/>
      <c r="P87" s="33"/>
      <c r="R87" s="33"/>
      <c r="S87" s="33"/>
      <c r="U87" s="33"/>
      <c r="V87" s="33"/>
      <c r="X87" s="33"/>
      <c r="Y87" s="33"/>
      <c r="AA87" s="33"/>
      <c r="AB87" s="33"/>
      <c r="AD87" s="33"/>
      <c r="AE87" s="33"/>
    </row>
    <row r="88" spans="1:31" x14ac:dyDescent="0.35">
      <c r="A88" s="29" t="s">
        <v>503</v>
      </c>
      <c r="B88" s="29" t="s">
        <v>504</v>
      </c>
      <c r="C88" s="48">
        <v>641</v>
      </c>
      <c r="D88" s="48">
        <v>128</v>
      </c>
      <c r="E88" s="49">
        <f>uptake_in_those_aged_70_by_la12[[#This Row],[Number of adults turning 65 in quarter 1 vaccinated]]/uptake_in_those_aged_70_by_la12[[#This Row],[Number of adults turning 65 in quarter 1]]*100</f>
        <v>19.968798751950079</v>
      </c>
      <c r="F88" s="48">
        <v>682</v>
      </c>
      <c r="G88" s="48">
        <v>94</v>
      </c>
      <c r="H88" s="49">
        <f>uptake_in_those_aged_70_by_la12[[#This Row],[Number of adults turning 65 in quarter 2 vaccinated]]/uptake_in_those_aged_70_by_la12[[#This Row],[Number of adults turning 65 in quarter 2]]*100</f>
        <v>13.782991202346039</v>
      </c>
      <c r="I88" s="33"/>
      <c r="J88" s="33"/>
      <c r="L88" s="33"/>
      <c r="M88" s="33"/>
      <c r="O88" s="33"/>
      <c r="P88" s="33"/>
      <c r="R88" s="33"/>
      <c r="S88" s="33"/>
      <c r="U88" s="33"/>
      <c r="V88" s="33"/>
      <c r="X88" s="33"/>
      <c r="Y88" s="33"/>
      <c r="AA88" s="33"/>
      <c r="AB88" s="33"/>
      <c r="AD88" s="33"/>
      <c r="AE88" s="33"/>
    </row>
    <row r="89" spans="1:31" x14ac:dyDescent="0.35">
      <c r="A89" s="29" t="s">
        <v>505</v>
      </c>
      <c r="B89" s="29" t="s">
        <v>506</v>
      </c>
      <c r="C89" s="48">
        <v>513</v>
      </c>
      <c r="D89" s="48">
        <v>113</v>
      </c>
      <c r="E89" s="49">
        <f>uptake_in_those_aged_70_by_la12[[#This Row],[Number of adults turning 65 in quarter 1 vaccinated]]/uptake_in_those_aged_70_by_la12[[#This Row],[Number of adults turning 65 in quarter 1]]*100</f>
        <v>22.027290448343077</v>
      </c>
      <c r="F89" s="48">
        <v>527</v>
      </c>
      <c r="G89" s="48">
        <v>81</v>
      </c>
      <c r="H89" s="49">
        <f>uptake_in_those_aged_70_by_la12[[#This Row],[Number of adults turning 65 in quarter 2 vaccinated]]/uptake_in_those_aged_70_by_la12[[#This Row],[Number of adults turning 65 in quarter 2]]*100</f>
        <v>15.370018975332068</v>
      </c>
      <c r="I89" s="33"/>
      <c r="J89" s="33"/>
      <c r="L89" s="33"/>
      <c r="M89" s="33"/>
      <c r="O89" s="33"/>
      <c r="P89" s="33"/>
      <c r="R89" s="33"/>
      <c r="S89" s="33"/>
      <c r="U89" s="33"/>
      <c r="V89" s="33"/>
      <c r="X89" s="33"/>
      <c r="Y89" s="33"/>
      <c r="AA89" s="33"/>
      <c r="AB89" s="33"/>
      <c r="AD89" s="33"/>
      <c r="AE89" s="33"/>
    </row>
    <row r="90" spans="1:31" x14ac:dyDescent="0.35">
      <c r="A90" s="29" t="s">
        <v>507</v>
      </c>
      <c r="B90" s="29" t="s">
        <v>508</v>
      </c>
      <c r="C90" s="48">
        <v>861</v>
      </c>
      <c r="D90" s="48">
        <v>203</v>
      </c>
      <c r="E90" s="49">
        <f>uptake_in_those_aged_70_by_la12[[#This Row],[Number of adults turning 65 in quarter 1 vaccinated]]/uptake_in_those_aged_70_by_la12[[#This Row],[Number of adults turning 65 in quarter 1]]*100</f>
        <v>23.577235772357724</v>
      </c>
      <c r="F90" s="48">
        <v>924</v>
      </c>
      <c r="G90" s="48">
        <v>171</v>
      </c>
      <c r="H90" s="49">
        <f>uptake_in_those_aged_70_by_la12[[#This Row],[Number of adults turning 65 in quarter 2 vaccinated]]/uptake_in_those_aged_70_by_la12[[#This Row],[Number of adults turning 65 in quarter 2]]*100</f>
        <v>18.506493506493506</v>
      </c>
      <c r="I90" s="33"/>
      <c r="J90" s="33"/>
      <c r="L90" s="33"/>
      <c r="M90" s="33"/>
      <c r="O90" s="33"/>
      <c r="P90" s="33"/>
      <c r="R90" s="33"/>
      <c r="S90" s="33"/>
      <c r="U90" s="33"/>
      <c r="V90" s="33"/>
      <c r="X90" s="33"/>
      <c r="Y90" s="33"/>
      <c r="AA90" s="33"/>
      <c r="AB90" s="33"/>
      <c r="AD90" s="33"/>
      <c r="AE90" s="33"/>
    </row>
    <row r="91" spans="1:31" x14ac:dyDescent="0.35">
      <c r="A91" s="29" t="s">
        <v>509</v>
      </c>
      <c r="B91" s="29" t="s">
        <v>510</v>
      </c>
      <c r="C91" s="48">
        <v>2603</v>
      </c>
      <c r="D91" s="48">
        <v>390</v>
      </c>
      <c r="E91" s="49">
        <f>uptake_in_those_aged_70_by_la12[[#This Row],[Number of adults turning 65 in quarter 1 vaccinated]]/uptake_in_those_aged_70_by_la12[[#This Row],[Number of adults turning 65 in quarter 1]]*100</f>
        <v>14.982712255090281</v>
      </c>
      <c r="F91" s="48">
        <v>3182</v>
      </c>
      <c r="G91" s="48">
        <v>301</v>
      </c>
      <c r="H91" s="49">
        <f>uptake_in_those_aged_70_by_la12[[#This Row],[Number of adults turning 65 in quarter 2 vaccinated]]/uptake_in_those_aged_70_by_la12[[#This Row],[Number of adults turning 65 in quarter 2]]*100</f>
        <v>9.4594594594594597</v>
      </c>
      <c r="I91" s="33"/>
      <c r="J91" s="33"/>
      <c r="L91" s="33"/>
      <c r="M91" s="33"/>
      <c r="O91" s="33"/>
      <c r="P91" s="33"/>
      <c r="R91" s="33"/>
      <c r="S91" s="33"/>
      <c r="U91" s="33"/>
      <c r="V91" s="33"/>
      <c r="X91" s="33"/>
      <c r="Y91" s="33"/>
      <c r="AA91" s="33"/>
      <c r="AB91" s="33"/>
      <c r="AD91" s="33"/>
      <c r="AE91" s="33"/>
    </row>
    <row r="92" spans="1:31" x14ac:dyDescent="0.35">
      <c r="A92" s="29" t="s">
        <v>511</v>
      </c>
      <c r="B92" s="29" t="s">
        <v>512</v>
      </c>
      <c r="C92" s="48">
        <v>845</v>
      </c>
      <c r="D92" s="48">
        <v>165</v>
      </c>
      <c r="E92" s="49">
        <f>uptake_in_those_aged_70_by_la12[[#This Row],[Number of adults turning 65 in quarter 1 vaccinated]]/uptake_in_those_aged_70_by_la12[[#This Row],[Number of adults turning 65 in quarter 1]]*100</f>
        <v>19.526627218934912</v>
      </c>
      <c r="F92" s="48">
        <v>940</v>
      </c>
      <c r="G92" s="48">
        <v>112</v>
      </c>
      <c r="H92" s="49">
        <f>uptake_in_those_aged_70_by_la12[[#This Row],[Number of adults turning 65 in quarter 2 vaccinated]]/uptake_in_those_aged_70_by_la12[[#This Row],[Number of adults turning 65 in quarter 2]]*100</f>
        <v>11.914893617021278</v>
      </c>
      <c r="I92" s="33"/>
      <c r="J92" s="33"/>
      <c r="L92" s="33"/>
      <c r="M92" s="33"/>
      <c r="O92" s="33"/>
      <c r="P92" s="33"/>
      <c r="R92" s="33"/>
      <c r="S92" s="33"/>
      <c r="U92" s="33"/>
      <c r="V92" s="33"/>
      <c r="X92" s="33"/>
      <c r="Y92" s="33"/>
      <c r="AA92" s="33"/>
      <c r="AB92" s="33"/>
      <c r="AD92" s="33"/>
      <c r="AE92" s="33"/>
    </row>
    <row r="93" spans="1:31" x14ac:dyDescent="0.35">
      <c r="A93" s="29" t="s">
        <v>513</v>
      </c>
      <c r="B93" s="29" t="s">
        <v>514</v>
      </c>
      <c r="C93" s="48">
        <v>839</v>
      </c>
      <c r="D93" s="48">
        <v>156</v>
      </c>
      <c r="E93" s="49">
        <f>uptake_in_those_aged_70_by_la12[[#This Row],[Number of adults turning 65 in quarter 1 vaccinated]]/uptake_in_those_aged_70_by_la12[[#This Row],[Number of adults turning 65 in quarter 1]]*100</f>
        <v>18.593563766388556</v>
      </c>
      <c r="F93" s="48">
        <v>933</v>
      </c>
      <c r="G93" s="48">
        <v>97</v>
      </c>
      <c r="H93" s="49">
        <f>uptake_in_those_aged_70_by_la12[[#This Row],[Number of adults turning 65 in quarter 2 vaccinated]]/uptake_in_those_aged_70_by_la12[[#This Row],[Number of adults turning 65 in quarter 2]]*100</f>
        <v>10.39657020364416</v>
      </c>
      <c r="I93" s="33"/>
      <c r="J93" s="33"/>
      <c r="L93" s="33"/>
      <c r="M93" s="33"/>
      <c r="O93" s="33"/>
      <c r="P93" s="33"/>
      <c r="R93" s="33"/>
      <c r="S93" s="33"/>
      <c r="U93" s="33"/>
      <c r="V93" s="33"/>
      <c r="X93" s="33"/>
      <c r="Y93" s="33"/>
      <c r="AA93" s="33"/>
      <c r="AB93" s="33"/>
      <c r="AD93" s="33"/>
      <c r="AE93" s="33"/>
    </row>
    <row r="94" spans="1:31" x14ac:dyDescent="0.35">
      <c r="A94" s="29" t="s">
        <v>515</v>
      </c>
      <c r="B94" s="29" t="s">
        <v>516</v>
      </c>
      <c r="C94" s="48">
        <v>781</v>
      </c>
      <c r="D94" s="48">
        <v>74</v>
      </c>
      <c r="E94" s="49">
        <f>uptake_in_those_aged_70_by_la12[[#This Row],[Number of adults turning 65 in quarter 1 vaccinated]]/uptake_in_those_aged_70_by_la12[[#This Row],[Number of adults turning 65 in quarter 1]]*100</f>
        <v>9.4750320102432788</v>
      </c>
      <c r="F94" s="48">
        <v>901</v>
      </c>
      <c r="G94" s="48">
        <v>57</v>
      </c>
      <c r="H94" s="49">
        <f>uptake_in_those_aged_70_by_la12[[#This Row],[Number of adults turning 65 in quarter 2 vaccinated]]/uptake_in_those_aged_70_by_la12[[#This Row],[Number of adults turning 65 in quarter 2]]*100</f>
        <v>6.326304106548279</v>
      </c>
      <c r="I94" s="33"/>
      <c r="J94" s="33"/>
      <c r="L94" s="33"/>
      <c r="M94" s="33"/>
      <c r="O94" s="33"/>
      <c r="P94" s="33"/>
      <c r="R94" s="33"/>
      <c r="S94" s="33"/>
      <c r="U94" s="33"/>
      <c r="V94" s="33"/>
      <c r="X94" s="33"/>
      <c r="Y94" s="33"/>
      <c r="AA94" s="33"/>
      <c r="AB94" s="33"/>
      <c r="AD94" s="33"/>
      <c r="AE94" s="33"/>
    </row>
    <row r="95" spans="1:31" x14ac:dyDescent="0.35">
      <c r="A95" s="29" t="s">
        <v>517</v>
      </c>
      <c r="B95" s="29" t="s">
        <v>518</v>
      </c>
      <c r="C95" s="48">
        <v>628</v>
      </c>
      <c r="D95" s="48">
        <v>170</v>
      </c>
      <c r="E95" s="49">
        <f>uptake_in_those_aged_70_by_la12[[#This Row],[Number of adults turning 65 in quarter 1 vaccinated]]/uptake_in_those_aged_70_by_la12[[#This Row],[Number of adults turning 65 in quarter 1]]*100</f>
        <v>27.070063694267514</v>
      </c>
      <c r="F95" s="48">
        <v>705</v>
      </c>
      <c r="G95" s="48">
        <v>150</v>
      </c>
      <c r="H95" s="49">
        <f>uptake_in_those_aged_70_by_la12[[#This Row],[Number of adults turning 65 in quarter 2 vaccinated]]/uptake_in_those_aged_70_by_la12[[#This Row],[Number of adults turning 65 in quarter 2]]*100</f>
        <v>21.276595744680851</v>
      </c>
      <c r="I95" s="33"/>
      <c r="J95" s="33"/>
      <c r="L95" s="33"/>
      <c r="M95" s="33"/>
      <c r="O95" s="33"/>
      <c r="P95" s="33"/>
      <c r="R95" s="33"/>
      <c r="S95" s="33"/>
      <c r="U95" s="33"/>
      <c r="V95" s="33"/>
      <c r="X95" s="33"/>
      <c r="Y95" s="33"/>
      <c r="AA95" s="33"/>
      <c r="AB95" s="33"/>
      <c r="AD95" s="33"/>
      <c r="AE95" s="33"/>
    </row>
    <row r="96" spans="1:31" x14ac:dyDescent="0.35">
      <c r="A96" s="29" t="s">
        <v>519</v>
      </c>
      <c r="B96" s="29" t="s">
        <v>520</v>
      </c>
      <c r="C96" s="48">
        <v>691</v>
      </c>
      <c r="D96" s="48">
        <v>194</v>
      </c>
      <c r="E96" s="49">
        <f>uptake_in_those_aged_70_by_la12[[#This Row],[Number of adults turning 65 in quarter 1 vaccinated]]/uptake_in_those_aged_70_by_la12[[#This Row],[Number of adults turning 65 in quarter 1]]*100</f>
        <v>28.075253256150507</v>
      </c>
      <c r="F96" s="48">
        <v>834</v>
      </c>
      <c r="G96" s="48">
        <v>146</v>
      </c>
      <c r="H96" s="49">
        <f>uptake_in_those_aged_70_by_la12[[#This Row],[Number of adults turning 65 in quarter 2 vaccinated]]/uptake_in_those_aged_70_by_la12[[#This Row],[Number of adults turning 65 in quarter 2]]*100</f>
        <v>17.505995203836928</v>
      </c>
      <c r="I96" s="33"/>
      <c r="J96" s="33"/>
      <c r="L96" s="33"/>
      <c r="M96" s="33"/>
      <c r="O96" s="33"/>
      <c r="P96" s="33"/>
      <c r="R96" s="33"/>
      <c r="S96" s="33"/>
      <c r="U96" s="33"/>
      <c r="V96" s="33"/>
      <c r="X96" s="33"/>
      <c r="Y96" s="33"/>
      <c r="AA96" s="33"/>
      <c r="AB96" s="33"/>
      <c r="AD96" s="33"/>
      <c r="AE96" s="33"/>
    </row>
    <row r="97" spans="1:31" x14ac:dyDescent="0.35">
      <c r="A97" s="29" t="s">
        <v>521</v>
      </c>
      <c r="B97" s="29" t="s">
        <v>522</v>
      </c>
      <c r="C97" s="48">
        <v>647</v>
      </c>
      <c r="D97" s="48">
        <v>101</v>
      </c>
      <c r="E97" s="49">
        <f>uptake_in_those_aged_70_by_la12[[#This Row],[Number of adults turning 65 in quarter 1 vaccinated]]/uptake_in_those_aged_70_by_la12[[#This Row],[Number of adults turning 65 in quarter 1]]*100</f>
        <v>15.610510046367851</v>
      </c>
      <c r="F97" s="48">
        <v>751</v>
      </c>
      <c r="G97" s="48">
        <v>95</v>
      </c>
      <c r="H97" s="49">
        <f>uptake_in_those_aged_70_by_la12[[#This Row],[Number of adults turning 65 in quarter 2 vaccinated]]/uptake_in_those_aged_70_by_la12[[#This Row],[Number of adults turning 65 in quarter 2]]*100</f>
        <v>12.649800266311583</v>
      </c>
      <c r="I97" s="33"/>
      <c r="J97" s="33"/>
      <c r="L97" s="33"/>
      <c r="M97" s="33"/>
      <c r="O97" s="33"/>
      <c r="P97" s="33"/>
      <c r="R97" s="33"/>
      <c r="S97" s="33"/>
      <c r="U97" s="33"/>
      <c r="V97" s="33"/>
      <c r="X97" s="33"/>
      <c r="Y97" s="33"/>
      <c r="AA97" s="33"/>
      <c r="AB97" s="33"/>
      <c r="AD97" s="33"/>
      <c r="AE97" s="33"/>
    </row>
    <row r="98" spans="1:31" x14ac:dyDescent="0.35">
      <c r="A98" s="29" t="s">
        <v>523</v>
      </c>
      <c r="B98" s="29" t="s">
        <v>524</v>
      </c>
      <c r="C98" s="48">
        <v>1412</v>
      </c>
      <c r="D98" s="48">
        <v>268</v>
      </c>
      <c r="E98" s="49">
        <f>uptake_in_those_aged_70_by_la12[[#This Row],[Number of adults turning 65 in quarter 1 vaccinated]]/uptake_in_those_aged_70_by_la12[[#This Row],[Number of adults turning 65 in quarter 1]]*100</f>
        <v>18.980169971671387</v>
      </c>
      <c r="F98" s="48">
        <v>1722</v>
      </c>
      <c r="G98" s="48">
        <v>236</v>
      </c>
      <c r="H98" s="49">
        <f>uptake_in_those_aged_70_by_la12[[#This Row],[Number of adults turning 65 in quarter 2 vaccinated]]/uptake_in_those_aged_70_by_la12[[#This Row],[Number of adults turning 65 in quarter 2]]*100</f>
        <v>13.704994192799072</v>
      </c>
      <c r="I98" s="33"/>
      <c r="J98" s="33"/>
      <c r="L98" s="33"/>
      <c r="M98" s="33"/>
      <c r="O98" s="33"/>
      <c r="P98" s="33"/>
      <c r="R98" s="33"/>
      <c r="S98" s="33"/>
      <c r="U98" s="33"/>
      <c r="V98" s="33"/>
      <c r="X98" s="33"/>
      <c r="Y98" s="33"/>
      <c r="AA98" s="33"/>
      <c r="AB98" s="33"/>
      <c r="AD98" s="33"/>
      <c r="AE98" s="33"/>
    </row>
    <row r="99" spans="1:31" x14ac:dyDescent="0.35">
      <c r="A99" s="29" t="s">
        <v>525</v>
      </c>
      <c r="B99" s="29" t="s">
        <v>526</v>
      </c>
      <c r="C99" s="48">
        <v>619</v>
      </c>
      <c r="D99" s="48">
        <v>143</v>
      </c>
      <c r="E99" s="49">
        <f>uptake_in_those_aged_70_by_la12[[#This Row],[Number of adults turning 65 in quarter 1 vaccinated]]/uptake_in_those_aged_70_by_la12[[#This Row],[Number of adults turning 65 in quarter 1]]*100</f>
        <v>23.101777059773827</v>
      </c>
      <c r="F99" s="48">
        <v>625</v>
      </c>
      <c r="G99" s="48">
        <v>98</v>
      </c>
      <c r="H99" s="49">
        <f>uptake_in_those_aged_70_by_la12[[#This Row],[Number of adults turning 65 in quarter 2 vaccinated]]/uptake_in_those_aged_70_by_la12[[#This Row],[Number of adults turning 65 in quarter 2]]*100</f>
        <v>15.68</v>
      </c>
      <c r="I99" s="33"/>
      <c r="J99" s="33"/>
      <c r="L99" s="33"/>
      <c r="M99" s="33"/>
      <c r="O99" s="33"/>
      <c r="P99" s="33"/>
      <c r="R99" s="33"/>
      <c r="S99" s="33"/>
      <c r="U99" s="33"/>
      <c r="V99" s="33"/>
      <c r="X99" s="33"/>
      <c r="Y99" s="33"/>
      <c r="AA99" s="33"/>
      <c r="AB99" s="33"/>
      <c r="AD99" s="33"/>
      <c r="AE99" s="33"/>
    </row>
    <row r="100" spans="1:31" x14ac:dyDescent="0.35">
      <c r="A100" s="29" t="s">
        <v>527</v>
      </c>
      <c r="B100" s="29" t="s">
        <v>528</v>
      </c>
      <c r="C100" s="48">
        <v>1115</v>
      </c>
      <c r="D100" s="48">
        <v>277</v>
      </c>
      <c r="E100" s="49">
        <f>uptake_in_those_aged_70_by_la12[[#This Row],[Number of adults turning 65 in quarter 1 vaccinated]]/uptake_in_those_aged_70_by_la12[[#This Row],[Number of adults turning 65 in quarter 1]]*100</f>
        <v>24.843049327354262</v>
      </c>
      <c r="F100" s="48">
        <v>1277</v>
      </c>
      <c r="G100" s="48">
        <v>204</v>
      </c>
      <c r="H100" s="49">
        <f>uptake_in_those_aged_70_by_la12[[#This Row],[Number of adults turning 65 in quarter 2 vaccinated]]/uptake_in_those_aged_70_by_la12[[#This Row],[Number of adults turning 65 in quarter 2]]*100</f>
        <v>15.974941268598277</v>
      </c>
      <c r="I100" s="33"/>
      <c r="J100" s="33"/>
      <c r="L100" s="33"/>
      <c r="M100" s="33"/>
      <c r="O100" s="33"/>
      <c r="P100" s="33"/>
      <c r="R100" s="33"/>
      <c r="S100" s="33"/>
      <c r="U100" s="33"/>
      <c r="V100" s="33"/>
      <c r="X100" s="33"/>
      <c r="Y100" s="33"/>
      <c r="AA100" s="33"/>
      <c r="AB100" s="33"/>
      <c r="AD100" s="33"/>
      <c r="AE100" s="33"/>
    </row>
    <row r="101" spans="1:31" x14ac:dyDescent="0.35">
      <c r="A101" s="29" t="s">
        <v>529</v>
      </c>
      <c r="B101" s="29" t="s">
        <v>530</v>
      </c>
      <c r="C101" s="48">
        <v>1931</v>
      </c>
      <c r="D101" s="48">
        <v>436</v>
      </c>
      <c r="E101" s="49">
        <f>uptake_in_those_aged_70_by_la12[[#This Row],[Number of adults turning 65 in quarter 1 vaccinated]]/uptake_in_those_aged_70_by_la12[[#This Row],[Number of adults turning 65 in quarter 1]]*100</f>
        <v>22.578974624546866</v>
      </c>
      <c r="F101" s="48">
        <v>2035</v>
      </c>
      <c r="G101" s="48">
        <v>308</v>
      </c>
      <c r="H101" s="49">
        <f>uptake_in_those_aged_70_by_la12[[#This Row],[Number of adults turning 65 in quarter 2 vaccinated]]/uptake_in_those_aged_70_by_la12[[#This Row],[Number of adults turning 65 in quarter 2]]*100</f>
        <v>15.135135135135137</v>
      </c>
      <c r="I101" s="33"/>
      <c r="J101" s="33"/>
      <c r="L101" s="33"/>
      <c r="M101" s="33"/>
      <c r="O101" s="33"/>
      <c r="P101" s="33"/>
      <c r="R101" s="33"/>
      <c r="S101" s="33"/>
      <c r="U101" s="33"/>
      <c r="V101" s="33"/>
      <c r="X101" s="33"/>
      <c r="Y101" s="33"/>
      <c r="AA101" s="33"/>
      <c r="AB101" s="33"/>
      <c r="AD101" s="33"/>
      <c r="AE101" s="33"/>
    </row>
    <row r="102" spans="1:31" x14ac:dyDescent="0.35">
      <c r="A102" s="29" t="s">
        <v>531</v>
      </c>
      <c r="B102" s="29" t="s">
        <v>532</v>
      </c>
      <c r="C102" s="48">
        <v>1050</v>
      </c>
      <c r="D102" s="48">
        <v>226</v>
      </c>
      <c r="E102" s="49">
        <f>uptake_in_those_aged_70_by_la12[[#This Row],[Number of adults turning 65 in quarter 1 vaccinated]]/uptake_in_those_aged_70_by_la12[[#This Row],[Number of adults turning 65 in quarter 1]]*100</f>
        <v>21.523809523809522</v>
      </c>
      <c r="F102" s="48">
        <v>1153</v>
      </c>
      <c r="G102" s="48">
        <v>153</v>
      </c>
      <c r="H102" s="49">
        <f>uptake_in_those_aged_70_by_la12[[#This Row],[Number of adults turning 65 in quarter 2 vaccinated]]/uptake_in_those_aged_70_by_la12[[#This Row],[Number of adults turning 65 in quarter 2]]*100</f>
        <v>13.269731136166522</v>
      </c>
      <c r="I102" s="33"/>
      <c r="J102" s="33"/>
      <c r="L102" s="33"/>
      <c r="M102" s="33"/>
      <c r="O102" s="33"/>
      <c r="P102" s="33"/>
      <c r="R102" s="33"/>
      <c r="S102" s="33"/>
      <c r="U102" s="33"/>
      <c r="V102" s="33"/>
      <c r="X102" s="33"/>
      <c r="Y102" s="33"/>
      <c r="AA102" s="33"/>
      <c r="AB102" s="33"/>
      <c r="AD102" s="33"/>
      <c r="AE102" s="33"/>
    </row>
    <row r="103" spans="1:31" x14ac:dyDescent="0.35">
      <c r="A103" s="29" t="s">
        <v>533</v>
      </c>
      <c r="B103" s="29" t="s">
        <v>534</v>
      </c>
      <c r="C103" s="48">
        <v>544</v>
      </c>
      <c r="D103" s="48">
        <v>125</v>
      </c>
      <c r="E103" s="49">
        <f>uptake_in_those_aged_70_by_la12[[#This Row],[Number of adults turning 65 in quarter 1 vaccinated]]/uptake_in_those_aged_70_by_la12[[#This Row],[Number of adults turning 65 in quarter 1]]*100</f>
        <v>22.977941176470587</v>
      </c>
      <c r="F103" s="48">
        <v>597</v>
      </c>
      <c r="G103" s="48">
        <v>92</v>
      </c>
      <c r="H103" s="49">
        <f>uptake_in_those_aged_70_by_la12[[#This Row],[Number of adults turning 65 in quarter 2 vaccinated]]/uptake_in_those_aged_70_by_la12[[#This Row],[Number of adults turning 65 in quarter 2]]*100</f>
        <v>15.410385259631489</v>
      </c>
      <c r="I103" s="33"/>
      <c r="J103" s="33"/>
      <c r="L103" s="33"/>
      <c r="M103" s="33"/>
      <c r="O103" s="33"/>
      <c r="P103" s="33"/>
      <c r="R103" s="33"/>
      <c r="S103" s="33"/>
      <c r="U103" s="33"/>
      <c r="V103" s="33"/>
      <c r="X103" s="33"/>
      <c r="Y103" s="33"/>
      <c r="AA103" s="33"/>
      <c r="AB103" s="33"/>
      <c r="AD103" s="33"/>
      <c r="AE103" s="33"/>
    </row>
    <row r="104" spans="1:31" x14ac:dyDescent="0.35">
      <c r="A104" s="29" t="s">
        <v>555</v>
      </c>
      <c r="B104" s="29" t="s">
        <v>660</v>
      </c>
      <c r="C104" s="48">
        <v>588</v>
      </c>
      <c r="D104" s="48">
        <v>66</v>
      </c>
      <c r="E104" s="49">
        <v>11.224489795918368</v>
      </c>
      <c r="F104" s="48">
        <v>742</v>
      </c>
      <c r="G104" s="48">
        <v>41</v>
      </c>
      <c r="H104" s="49">
        <v>5.5256064690026951</v>
      </c>
      <c r="I104" s="33"/>
      <c r="J104" s="33"/>
      <c r="L104" s="33"/>
      <c r="M104" s="33"/>
      <c r="O104" s="33"/>
      <c r="P104" s="33"/>
      <c r="R104" s="33"/>
      <c r="S104" s="33"/>
      <c r="U104" s="33"/>
      <c r="V104" s="33"/>
      <c r="X104" s="33"/>
      <c r="Y104" s="33"/>
      <c r="AA104" s="33"/>
      <c r="AB104" s="33"/>
      <c r="AD104" s="33"/>
      <c r="AE104" s="33"/>
    </row>
    <row r="105" spans="1:31" x14ac:dyDescent="0.35">
      <c r="A105" s="29" t="s">
        <v>535</v>
      </c>
      <c r="B105" s="29" t="s">
        <v>536</v>
      </c>
      <c r="C105" s="48">
        <v>431</v>
      </c>
      <c r="D105" s="48">
        <v>94</v>
      </c>
      <c r="E105" s="49">
        <f>uptake_in_those_aged_70_by_la12[[#This Row],[Number of adults turning 65 in quarter 1 vaccinated]]/uptake_in_those_aged_70_by_la12[[#This Row],[Number of adults turning 65 in quarter 1]]*100</f>
        <v>21.809744779582367</v>
      </c>
      <c r="F105" s="48">
        <v>528</v>
      </c>
      <c r="G105" s="48">
        <v>93</v>
      </c>
      <c r="H105" s="49">
        <f>uptake_in_those_aged_70_by_la12[[#This Row],[Number of adults turning 65 in quarter 2 vaccinated]]/uptake_in_those_aged_70_by_la12[[#This Row],[Number of adults turning 65 in quarter 2]]*100</f>
        <v>17.613636363636363</v>
      </c>
      <c r="I105" s="33"/>
      <c r="J105" s="33"/>
      <c r="L105" s="33"/>
      <c r="M105" s="33"/>
      <c r="O105" s="33"/>
      <c r="P105" s="33"/>
      <c r="R105" s="33"/>
      <c r="S105" s="33"/>
      <c r="U105" s="33"/>
      <c r="V105" s="33"/>
      <c r="X105" s="33"/>
      <c r="Y105" s="33"/>
      <c r="AA105" s="33"/>
      <c r="AB105" s="33"/>
      <c r="AD105" s="33"/>
      <c r="AE105" s="33"/>
    </row>
    <row r="106" spans="1:31" x14ac:dyDescent="0.35">
      <c r="A106" s="29" t="s">
        <v>537</v>
      </c>
      <c r="B106" s="29" t="s">
        <v>538</v>
      </c>
      <c r="C106" s="48">
        <v>965</v>
      </c>
      <c r="D106" s="48">
        <v>178</v>
      </c>
      <c r="E106" s="49">
        <f>uptake_in_those_aged_70_by_la12[[#This Row],[Number of adults turning 65 in quarter 1 vaccinated]]/uptake_in_those_aged_70_by_la12[[#This Row],[Number of adults turning 65 in quarter 1]]*100</f>
        <v>18.445595854922281</v>
      </c>
      <c r="F106" s="48">
        <v>1041</v>
      </c>
      <c r="G106" s="48">
        <v>121</v>
      </c>
      <c r="H106" s="49">
        <f>uptake_in_those_aged_70_by_la12[[#This Row],[Number of adults turning 65 in quarter 2 vaccinated]]/uptake_in_those_aged_70_by_la12[[#This Row],[Number of adults turning 65 in quarter 2]]*100</f>
        <v>11.623439000960614</v>
      </c>
      <c r="I106" s="33"/>
      <c r="J106" s="33"/>
      <c r="L106" s="33"/>
      <c r="M106" s="33"/>
      <c r="O106" s="33"/>
      <c r="P106" s="33"/>
      <c r="R106" s="33"/>
      <c r="S106" s="33"/>
      <c r="U106" s="33"/>
      <c r="V106" s="33"/>
      <c r="X106" s="33"/>
      <c r="Y106" s="33"/>
      <c r="AA106" s="33"/>
      <c r="AB106" s="33"/>
      <c r="AD106" s="33"/>
      <c r="AE106" s="33"/>
    </row>
    <row r="107" spans="1:31" x14ac:dyDescent="0.35">
      <c r="A107" s="29" t="s">
        <v>539</v>
      </c>
      <c r="B107" s="29" t="s">
        <v>540</v>
      </c>
      <c r="C107" s="48">
        <v>611</v>
      </c>
      <c r="D107" s="48">
        <v>80</v>
      </c>
      <c r="E107" s="49">
        <f>uptake_in_those_aged_70_by_la12[[#This Row],[Number of adults turning 65 in quarter 1 vaccinated]]/uptake_in_those_aged_70_by_la12[[#This Row],[Number of adults turning 65 in quarter 1]]*100</f>
        <v>13.093289689034371</v>
      </c>
      <c r="F107" s="48">
        <v>635</v>
      </c>
      <c r="G107" s="48">
        <v>48</v>
      </c>
      <c r="H107" s="49">
        <f>uptake_in_those_aged_70_by_la12[[#This Row],[Number of adults turning 65 in quarter 2 vaccinated]]/uptake_in_those_aged_70_by_la12[[#This Row],[Number of adults turning 65 in quarter 2]]*100</f>
        <v>7.5590551181102361</v>
      </c>
      <c r="I107" s="33"/>
      <c r="J107" s="33"/>
      <c r="L107" s="33"/>
      <c r="M107" s="33"/>
      <c r="O107" s="33"/>
      <c r="P107" s="33"/>
      <c r="R107" s="33"/>
      <c r="S107" s="33"/>
      <c r="U107" s="33"/>
      <c r="V107" s="33"/>
      <c r="X107" s="33"/>
      <c r="Y107" s="33"/>
      <c r="AA107" s="33"/>
      <c r="AB107" s="33"/>
      <c r="AD107" s="33"/>
      <c r="AE107" s="33"/>
    </row>
    <row r="108" spans="1:31" x14ac:dyDescent="0.35">
      <c r="A108" s="29" t="s">
        <v>541</v>
      </c>
      <c r="B108" s="29" t="s">
        <v>542</v>
      </c>
      <c r="C108" s="48">
        <v>892</v>
      </c>
      <c r="D108" s="48">
        <v>127</v>
      </c>
      <c r="E108" s="49">
        <f>uptake_in_those_aged_70_by_la12[[#This Row],[Number of adults turning 65 in quarter 1 vaccinated]]/uptake_in_those_aged_70_by_la12[[#This Row],[Number of adults turning 65 in quarter 1]]*100</f>
        <v>14.237668161434977</v>
      </c>
      <c r="F108" s="48">
        <v>1038</v>
      </c>
      <c r="G108" s="48">
        <v>93</v>
      </c>
      <c r="H108" s="49">
        <f>uptake_in_those_aged_70_by_la12[[#This Row],[Number of adults turning 65 in quarter 2 vaccinated]]/uptake_in_those_aged_70_by_la12[[#This Row],[Number of adults turning 65 in quarter 2]]*100</f>
        <v>8.9595375722543356</v>
      </c>
      <c r="I108" s="33"/>
      <c r="J108" s="33"/>
      <c r="L108" s="33"/>
      <c r="M108" s="33"/>
      <c r="O108" s="33"/>
      <c r="P108" s="33"/>
      <c r="R108" s="33"/>
      <c r="S108" s="33"/>
      <c r="U108" s="33"/>
      <c r="V108" s="33"/>
      <c r="X108" s="33"/>
      <c r="Y108" s="33"/>
      <c r="AA108" s="33"/>
      <c r="AB108" s="33"/>
      <c r="AD108" s="33"/>
      <c r="AE108" s="33"/>
    </row>
    <row r="109" spans="1:31" x14ac:dyDescent="0.35">
      <c r="A109" s="29" t="s">
        <v>543</v>
      </c>
      <c r="B109" s="29" t="s">
        <v>544</v>
      </c>
      <c r="C109" s="48">
        <v>851</v>
      </c>
      <c r="D109" s="48">
        <v>177</v>
      </c>
      <c r="E109" s="49">
        <f>uptake_in_those_aged_70_by_la12[[#This Row],[Number of adults turning 65 in quarter 1 vaccinated]]/uptake_in_those_aged_70_by_la12[[#This Row],[Number of adults turning 65 in quarter 1]]*100</f>
        <v>20.79905992949471</v>
      </c>
      <c r="F109" s="48">
        <v>958</v>
      </c>
      <c r="G109" s="48">
        <v>98</v>
      </c>
      <c r="H109" s="49">
        <f>uptake_in_those_aged_70_by_la12[[#This Row],[Number of adults turning 65 in quarter 2 vaccinated]]/uptake_in_those_aged_70_by_la12[[#This Row],[Number of adults turning 65 in quarter 2]]*100</f>
        <v>10.22964509394572</v>
      </c>
      <c r="I109" s="33"/>
      <c r="J109" s="33"/>
      <c r="L109" s="33"/>
      <c r="M109" s="33"/>
      <c r="O109" s="33"/>
      <c r="P109" s="33"/>
      <c r="R109" s="33"/>
      <c r="S109" s="33"/>
      <c r="U109" s="33"/>
      <c r="V109" s="33"/>
      <c r="X109" s="33"/>
      <c r="Y109" s="33"/>
      <c r="AA109" s="33"/>
      <c r="AB109" s="33"/>
      <c r="AD109" s="33"/>
      <c r="AE109" s="33"/>
    </row>
    <row r="110" spans="1:31" x14ac:dyDescent="0.35">
      <c r="A110" s="29" t="s">
        <v>545</v>
      </c>
      <c r="B110" s="29" t="s">
        <v>546</v>
      </c>
      <c r="C110" s="48">
        <v>533</v>
      </c>
      <c r="D110" s="48">
        <v>56</v>
      </c>
      <c r="E110" s="49">
        <f>uptake_in_those_aged_70_by_la12[[#This Row],[Number of adults turning 65 in quarter 1 vaccinated]]/uptake_in_those_aged_70_by_la12[[#This Row],[Number of adults turning 65 in quarter 1]]*100</f>
        <v>10.506566604127581</v>
      </c>
      <c r="F110" s="48">
        <v>550</v>
      </c>
      <c r="G110" s="48">
        <v>23</v>
      </c>
      <c r="H110" s="49">
        <f>uptake_in_those_aged_70_by_la12[[#This Row],[Number of adults turning 65 in quarter 2 vaccinated]]/uptake_in_those_aged_70_by_la12[[#This Row],[Number of adults turning 65 in quarter 2]]*100</f>
        <v>4.1818181818181817</v>
      </c>
      <c r="I110" s="33"/>
      <c r="J110" s="33"/>
      <c r="L110" s="33"/>
      <c r="M110" s="33"/>
      <c r="O110" s="33"/>
      <c r="P110" s="33"/>
      <c r="R110" s="33"/>
      <c r="S110" s="33"/>
      <c r="U110" s="33"/>
      <c r="V110" s="33"/>
      <c r="X110" s="33"/>
      <c r="Y110" s="33"/>
      <c r="AA110" s="33"/>
      <c r="AB110" s="33"/>
      <c r="AD110" s="33"/>
      <c r="AE110" s="33"/>
    </row>
    <row r="111" spans="1:31" x14ac:dyDescent="0.35">
      <c r="A111" s="29" t="s">
        <v>547</v>
      </c>
      <c r="B111" s="29" t="s">
        <v>548</v>
      </c>
      <c r="C111" s="48">
        <v>1027</v>
      </c>
      <c r="D111" s="48">
        <v>186</v>
      </c>
      <c r="E111" s="49">
        <f>uptake_in_those_aged_70_by_la12[[#This Row],[Number of adults turning 65 in quarter 1 vaccinated]]/uptake_in_those_aged_70_by_la12[[#This Row],[Number of adults turning 65 in quarter 1]]*100</f>
        <v>18.111002921129504</v>
      </c>
      <c r="F111" s="48">
        <v>1121</v>
      </c>
      <c r="G111" s="48">
        <v>139</v>
      </c>
      <c r="H111" s="49">
        <f>uptake_in_those_aged_70_by_la12[[#This Row],[Number of adults turning 65 in quarter 2 vaccinated]]/uptake_in_those_aged_70_by_la12[[#This Row],[Number of adults turning 65 in quarter 2]]*100</f>
        <v>12.39964317573595</v>
      </c>
      <c r="I111" s="33"/>
      <c r="J111" s="33"/>
      <c r="L111" s="33"/>
      <c r="M111" s="33"/>
      <c r="O111" s="33"/>
      <c r="P111" s="33"/>
      <c r="R111" s="33"/>
      <c r="S111" s="33"/>
      <c r="U111" s="33"/>
      <c r="V111" s="33"/>
      <c r="X111" s="33"/>
      <c r="Y111" s="33"/>
      <c r="AA111" s="33"/>
      <c r="AB111" s="33"/>
      <c r="AD111" s="33"/>
      <c r="AE111" s="33"/>
    </row>
    <row r="112" spans="1:31" x14ac:dyDescent="0.35">
      <c r="A112" s="29" t="s">
        <v>549</v>
      </c>
      <c r="B112" s="29" t="s">
        <v>550</v>
      </c>
      <c r="C112" s="48">
        <v>892</v>
      </c>
      <c r="D112" s="48">
        <v>99</v>
      </c>
      <c r="E112" s="49">
        <f>uptake_in_those_aged_70_by_la12[[#This Row],[Number of adults turning 65 in quarter 1 vaccinated]]/uptake_in_those_aged_70_by_la12[[#This Row],[Number of adults turning 65 in quarter 1]]*100</f>
        <v>11.098654708520179</v>
      </c>
      <c r="F112" s="48">
        <v>1065</v>
      </c>
      <c r="G112" s="48">
        <v>86</v>
      </c>
      <c r="H112" s="49">
        <f>uptake_in_those_aged_70_by_la12[[#This Row],[Number of adults turning 65 in quarter 2 vaccinated]]/uptake_in_those_aged_70_by_la12[[#This Row],[Number of adults turning 65 in quarter 2]]*100</f>
        <v>8.0751173708920181</v>
      </c>
      <c r="I112" s="33"/>
      <c r="J112" s="33"/>
      <c r="L112" s="33"/>
      <c r="M112" s="33"/>
      <c r="O112" s="33"/>
      <c r="P112" s="33"/>
      <c r="R112" s="33"/>
      <c r="S112" s="33"/>
      <c r="U112" s="33"/>
      <c r="V112" s="33"/>
      <c r="X112" s="33"/>
      <c r="Y112" s="33"/>
      <c r="AA112" s="33"/>
      <c r="AB112" s="33"/>
      <c r="AD112" s="33"/>
      <c r="AE112" s="33"/>
    </row>
    <row r="113" spans="1:31" x14ac:dyDescent="0.35">
      <c r="A113" s="29" t="s">
        <v>551</v>
      </c>
      <c r="B113" s="29" t="s">
        <v>552</v>
      </c>
      <c r="C113" s="48">
        <v>869</v>
      </c>
      <c r="D113" s="48">
        <v>120</v>
      </c>
      <c r="E113" s="49">
        <f>uptake_in_those_aged_70_by_la12[[#This Row],[Number of adults turning 65 in quarter 1 vaccinated]]/uptake_in_those_aged_70_by_la12[[#This Row],[Number of adults turning 65 in quarter 1]]*100</f>
        <v>13.808975834292289</v>
      </c>
      <c r="F113" s="48">
        <v>966</v>
      </c>
      <c r="G113" s="48">
        <v>74</v>
      </c>
      <c r="H113" s="49">
        <f>uptake_in_those_aged_70_by_la12[[#This Row],[Number of adults turning 65 in quarter 2 vaccinated]]/uptake_in_those_aged_70_by_la12[[#This Row],[Number of adults turning 65 in quarter 2]]*100</f>
        <v>7.6604554865424435</v>
      </c>
      <c r="I113" s="33"/>
      <c r="J113" s="33"/>
      <c r="L113" s="33"/>
      <c r="M113" s="33"/>
      <c r="O113" s="33"/>
      <c r="P113" s="33"/>
      <c r="R113" s="33"/>
      <c r="S113" s="33"/>
      <c r="U113" s="33"/>
      <c r="V113" s="33"/>
      <c r="X113" s="33"/>
      <c r="Y113" s="33"/>
      <c r="AA113" s="33"/>
      <c r="AB113" s="33"/>
      <c r="AD113" s="33"/>
      <c r="AE113" s="33"/>
    </row>
    <row r="114" spans="1:31" x14ac:dyDescent="0.35">
      <c r="A114" s="29" t="s">
        <v>553</v>
      </c>
      <c r="B114" s="29" t="s">
        <v>554</v>
      </c>
      <c r="C114" s="48">
        <v>631</v>
      </c>
      <c r="D114" s="48">
        <v>103</v>
      </c>
      <c r="E114" s="49">
        <f>uptake_in_those_aged_70_by_la12[[#This Row],[Number of adults turning 65 in quarter 1 vaccinated]]/uptake_in_those_aged_70_by_la12[[#This Row],[Number of adults turning 65 in quarter 1]]*100</f>
        <v>16.323296354992074</v>
      </c>
      <c r="F114" s="48">
        <v>758</v>
      </c>
      <c r="G114" s="48">
        <v>78</v>
      </c>
      <c r="H114" s="49">
        <f>uptake_in_those_aged_70_by_la12[[#This Row],[Number of adults turning 65 in quarter 2 vaccinated]]/uptake_in_those_aged_70_by_la12[[#This Row],[Number of adults turning 65 in quarter 2]]*100</f>
        <v>10.29023746701847</v>
      </c>
      <c r="I114" s="33"/>
      <c r="J114" s="33"/>
      <c r="L114" s="33"/>
      <c r="M114" s="33"/>
      <c r="O114" s="33"/>
      <c r="P114" s="33"/>
      <c r="R114" s="33"/>
      <c r="S114" s="33"/>
      <c r="U114" s="33"/>
      <c r="V114" s="33"/>
      <c r="X114" s="33"/>
      <c r="Y114" s="33"/>
      <c r="AA114" s="33"/>
      <c r="AB114" s="33"/>
      <c r="AD114" s="33"/>
      <c r="AE114" s="33"/>
    </row>
    <row r="115" spans="1:31" x14ac:dyDescent="0.35">
      <c r="A115" s="29" t="s">
        <v>556</v>
      </c>
      <c r="B115" s="29" t="s">
        <v>557</v>
      </c>
      <c r="C115" s="48">
        <v>455</v>
      </c>
      <c r="D115" s="48">
        <v>13</v>
      </c>
      <c r="E115" s="49">
        <f>uptake_in_those_aged_70_by_la12[[#This Row],[Number of adults turning 65 in quarter 1 vaccinated]]/uptake_in_those_aged_70_by_la12[[#This Row],[Number of adults turning 65 in quarter 1]]*100</f>
        <v>2.8571428571428572</v>
      </c>
      <c r="F115" s="48">
        <v>518</v>
      </c>
      <c r="G115" s="48">
        <v>16</v>
      </c>
      <c r="H115" s="49">
        <f>uptake_in_those_aged_70_by_la12[[#This Row],[Number of adults turning 65 in quarter 2 vaccinated]]/uptake_in_those_aged_70_by_la12[[#This Row],[Number of adults turning 65 in quarter 2]]*100</f>
        <v>3.0888030888030888</v>
      </c>
      <c r="I115" s="33"/>
      <c r="J115" s="33"/>
      <c r="L115" s="33"/>
      <c r="M115" s="33"/>
      <c r="O115" s="33"/>
      <c r="P115" s="33"/>
      <c r="R115" s="33"/>
      <c r="S115" s="33"/>
      <c r="U115" s="33"/>
      <c r="V115" s="33"/>
      <c r="X115" s="33"/>
      <c r="Y115" s="33"/>
      <c r="AA115" s="33"/>
      <c r="AB115" s="33"/>
      <c r="AD115" s="33"/>
      <c r="AE115" s="33"/>
    </row>
    <row r="116" spans="1:31" x14ac:dyDescent="0.35">
      <c r="A116" s="29" t="s">
        <v>558</v>
      </c>
      <c r="B116" s="29" t="s">
        <v>559</v>
      </c>
      <c r="C116" s="48">
        <v>671</v>
      </c>
      <c r="D116" s="48">
        <v>64</v>
      </c>
      <c r="E116" s="49">
        <f>uptake_in_those_aged_70_by_la12[[#This Row],[Number of adults turning 65 in quarter 1 vaccinated]]/uptake_in_those_aged_70_by_la12[[#This Row],[Number of adults turning 65 in quarter 1]]*100</f>
        <v>9.5380029806259312</v>
      </c>
      <c r="F116" s="48">
        <v>822</v>
      </c>
      <c r="G116" s="48">
        <v>40</v>
      </c>
      <c r="H116" s="49">
        <f>uptake_in_those_aged_70_by_la12[[#This Row],[Number of adults turning 65 in quarter 2 vaccinated]]/uptake_in_those_aged_70_by_la12[[#This Row],[Number of adults turning 65 in quarter 2]]*100</f>
        <v>4.8661800486618008</v>
      </c>
      <c r="I116" s="33"/>
      <c r="J116" s="33"/>
      <c r="L116" s="33"/>
      <c r="M116" s="33"/>
      <c r="O116" s="33"/>
      <c r="P116" s="33"/>
      <c r="R116" s="33"/>
      <c r="S116" s="33"/>
      <c r="U116" s="33"/>
      <c r="V116" s="33"/>
      <c r="X116" s="33"/>
      <c r="Y116" s="33"/>
      <c r="AA116" s="33"/>
      <c r="AB116" s="33"/>
      <c r="AD116" s="33"/>
      <c r="AE116" s="33"/>
    </row>
    <row r="117" spans="1:31" x14ac:dyDescent="0.35">
      <c r="A117" s="29" t="s">
        <v>560</v>
      </c>
      <c r="B117" s="29" t="s">
        <v>561</v>
      </c>
      <c r="C117" s="48">
        <v>642</v>
      </c>
      <c r="D117" s="48">
        <v>135</v>
      </c>
      <c r="E117" s="49">
        <f>uptake_in_those_aged_70_by_la12[[#This Row],[Number of adults turning 65 in quarter 1 vaccinated]]/uptake_in_those_aged_70_by_la12[[#This Row],[Number of adults turning 65 in quarter 1]]*100</f>
        <v>21.028037383177569</v>
      </c>
      <c r="F117" s="48">
        <v>691</v>
      </c>
      <c r="G117" s="48">
        <v>62</v>
      </c>
      <c r="H117" s="49">
        <f>uptake_in_those_aged_70_by_la12[[#This Row],[Number of adults turning 65 in quarter 2 vaccinated]]/uptake_in_those_aged_70_by_la12[[#This Row],[Number of adults turning 65 in quarter 2]]*100</f>
        <v>8.9725036179450068</v>
      </c>
      <c r="I117" s="33"/>
      <c r="J117" s="33"/>
      <c r="L117" s="33"/>
      <c r="M117" s="33"/>
      <c r="O117" s="33"/>
      <c r="P117" s="33"/>
      <c r="R117" s="33"/>
      <c r="S117" s="33"/>
      <c r="U117" s="33"/>
      <c r="V117" s="33"/>
      <c r="X117" s="33"/>
      <c r="Y117" s="33"/>
      <c r="AA117" s="33"/>
      <c r="AB117" s="33"/>
      <c r="AD117" s="33"/>
      <c r="AE117" s="33"/>
    </row>
    <row r="118" spans="1:31" x14ac:dyDescent="0.35">
      <c r="A118" s="29" t="s">
        <v>562</v>
      </c>
      <c r="B118" s="29" t="s">
        <v>563</v>
      </c>
      <c r="C118" s="48">
        <v>637</v>
      </c>
      <c r="D118" s="48">
        <v>114</v>
      </c>
      <c r="E118" s="49">
        <f>uptake_in_those_aged_70_by_la12[[#This Row],[Number of adults turning 65 in quarter 1 vaccinated]]/uptake_in_those_aged_70_by_la12[[#This Row],[Number of adults turning 65 in quarter 1]]*100</f>
        <v>17.896389324960754</v>
      </c>
      <c r="F118" s="48">
        <v>691</v>
      </c>
      <c r="G118" s="48">
        <v>75</v>
      </c>
      <c r="H118" s="49">
        <f>uptake_in_those_aged_70_by_la12[[#This Row],[Number of adults turning 65 in quarter 2 vaccinated]]/uptake_in_those_aged_70_by_la12[[#This Row],[Number of adults turning 65 in quarter 2]]*100</f>
        <v>10.85383502170767</v>
      </c>
      <c r="I118" s="33"/>
      <c r="J118" s="33"/>
      <c r="L118" s="33"/>
      <c r="M118" s="33"/>
      <c r="O118" s="33"/>
      <c r="P118" s="33"/>
      <c r="R118" s="33"/>
      <c r="S118" s="33"/>
      <c r="U118" s="33"/>
      <c r="V118" s="33"/>
      <c r="X118" s="33"/>
      <c r="Y118" s="33"/>
      <c r="AA118" s="33"/>
      <c r="AB118" s="33"/>
      <c r="AD118" s="33"/>
      <c r="AE118" s="33"/>
    </row>
    <row r="119" spans="1:31" x14ac:dyDescent="0.35">
      <c r="A119" s="29" t="s">
        <v>564</v>
      </c>
      <c r="B119" s="29" t="s">
        <v>565</v>
      </c>
      <c r="C119" s="48">
        <v>709</v>
      </c>
      <c r="D119" s="48">
        <v>151</v>
      </c>
      <c r="E119" s="49">
        <f>uptake_in_those_aged_70_by_la12[[#This Row],[Number of adults turning 65 in quarter 1 vaccinated]]/uptake_in_those_aged_70_by_la12[[#This Row],[Number of adults turning 65 in quarter 1]]*100</f>
        <v>21.297602256699577</v>
      </c>
      <c r="F119" s="48">
        <v>808</v>
      </c>
      <c r="G119" s="48">
        <v>94</v>
      </c>
      <c r="H119" s="49">
        <f>uptake_in_those_aged_70_by_la12[[#This Row],[Number of adults turning 65 in quarter 2 vaccinated]]/uptake_in_those_aged_70_by_la12[[#This Row],[Number of adults turning 65 in quarter 2]]*100</f>
        <v>11.633663366336634</v>
      </c>
      <c r="I119" s="33"/>
      <c r="J119" s="33"/>
      <c r="L119" s="33"/>
      <c r="M119" s="33"/>
      <c r="O119" s="33"/>
      <c r="P119" s="33"/>
      <c r="R119" s="33"/>
      <c r="S119" s="33"/>
      <c r="U119" s="33"/>
      <c r="V119" s="33"/>
      <c r="X119" s="33"/>
      <c r="Y119" s="33"/>
      <c r="AA119" s="33"/>
      <c r="AB119" s="33"/>
      <c r="AD119" s="33"/>
      <c r="AE119" s="33"/>
    </row>
    <row r="120" spans="1:31" x14ac:dyDescent="0.35">
      <c r="A120" s="29" t="s">
        <v>566</v>
      </c>
      <c r="B120" s="29" t="s">
        <v>567</v>
      </c>
      <c r="C120" s="48">
        <v>709</v>
      </c>
      <c r="D120" s="48">
        <v>60</v>
      </c>
      <c r="E120" s="49">
        <f>uptake_in_those_aged_70_by_la12[[#This Row],[Number of adults turning 65 in quarter 1 vaccinated]]/uptake_in_those_aged_70_by_la12[[#This Row],[Number of adults turning 65 in quarter 1]]*100</f>
        <v>8.4626234132581093</v>
      </c>
      <c r="F120" s="48">
        <v>822</v>
      </c>
      <c r="G120" s="48">
        <v>36</v>
      </c>
      <c r="H120" s="49">
        <f>uptake_in_those_aged_70_by_la12[[#This Row],[Number of adults turning 65 in quarter 2 vaccinated]]/uptake_in_those_aged_70_by_la12[[#This Row],[Number of adults turning 65 in quarter 2]]*100</f>
        <v>4.3795620437956204</v>
      </c>
      <c r="I120" s="33"/>
      <c r="J120" s="33"/>
      <c r="L120" s="33"/>
      <c r="M120" s="33"/>
      <c r="O120" s="33"/>
      <c r="P120" s="33"/>
      <c r="R120" s="33"/>
      <c r="S120" s="33"/>
      <c r="U120" s="33"/>
      <c r="V120" s="33"/>
      <c r="X120" s="33"/>
      <c r="Y120" s="33"/>
      <c r="AA120" s="33"/>
      <c r="AB120" s="33"/>
      <c r="AD120" s="33"/>
      <c r="AE120" s="33"/>
    </row>
    <row r="121" spans="1:31" x14ac:dyDescent="0.35">
      <c r="A121" s="29" t="s">
        <v>568</v>
      </c>
      <c r="B121" s="29" t="s">
        <v>569</v>
      </c>
      <c r="C121" s="48">
        <v>467</v>
      </c>
      <c r="D121" s="48">
        <v>56</v>
      </c>
      <c r="E121" s="49">
        <f>uptake_in_those_aged_70_by_la12[[#This Row],[Number of adults turning 65 in quarter 1 vaccinated]]/uptake_in_those_aged_70_by_la12[[#This Row],[Number of adults turning 65 in quarter 1]]*100</f>
        <v>11.991434689507495</v>
      </c>
      <c r="F121" s="48">
        <v>554</v>
      </c>
      <c r="G121" s="48">
        <v>37</v>
      </c>
      <c r="H121" s="49">
        <f>uptake_in_those_aged_70_by_la12[[#This Row],[Number of adults turning 65 in quarter 2 vaccinated]]/uptake_in_those_aged_70_by_la12[[#This Row],[Number of adults turning 65 in quarter 2]]*100</f>
        <v>6.6787003610108311</v>
      </c>
      <c r="I121" s="33"/>
      <c r="J121" s="33"/>
      <c r="L121" s="33"/>
      <c r="M121" s="33"/>
      <c r="O121" s="33"/>
      <c r="P121" s="33"/>
      <c r="R121" s="33"/>
      <c r="S121" s="33"/>
      <c r="U121" s="33"/>
      <c r="V121" s="33"/>
      <c r="X121" s="33"/>
      <c r="Y121" s="33"/>
      <c r="AA121" s="33"/>
      <c r="AB121" s="33"/>
      <c r="AD121" s="33"/>
      <c r="AE121" s="33"/>
    </row>
    <row r="122" spans="1:31" x14ac:dyDescent="0.35">
      <c r="A122" s="29" t="s">
        <v>570</v>
      </c>
      <c r="B122" s="29" t="s">
        <v>571</v>
      </c>
      <c r="C122" s="48">
        <v>532</v>
      </c>
      <c r="D122" s="48">
        <v>51</v>
      </c>
      <c r="E122" s="49">
        <f>uptake_in_those_aged_70_by_la12[[#This Row],[Number of adults turning 65 in quarter 1 vaccinated]]/uptake_in_those_aged_70_by_la12[[#This Row],[Number of adults turning 65 in quarter 1]]*100</f>
        <v>9.5864661654135332</v>
      </c>
      <c r="F122" s="48">
        <v>580</v>
      </c>
      <c r="G122" s="48">
        <v>38</v>
      </c>
      <c r="H122" s="49">
        <f>uptake_in_those_aged_70_by_la12[[#This Row],[Number of adults turning 65 in quarter 2 vaccinated]]/uptake_in_those_aged_70_by_la12[[#This Row],[Number of adults turning 65 in quarter 2]]*100</f>
        <v>6.5517241379310347</v>
      </c>
      <c r="I122" s="33"/>
      <c r="J122" s="33"/>
      <c r="L122" s="33"/>
      <c r="M122" s="33"/>
      <c r="O122" s="33"/>
      <c r="P122" s="33"/>
      <c r="R122" s="33"/>
      <c r="S122" s="33"/>
      <c r="U122" s="33"/>
      <c r="V122" s="33"/>
      <c r="X122" s="33"/>
      <c r="Y122" s="33"/>
      <c r="AA122" s="33"/>
      <c r="AB122" s="33"/>
      <c r="AD122" s="33"/>
      <c r="AE122" s="33"/>
    </row>
    <row r="123" spans="1:31" x14ac:dyDescent="0.35">
      <c r="A123" s="29" t="s">
        <v>572</v>
      </c>
      <c r="B123" s="29" t="s">
        <v>573</v>
      </c>
      <c r="C123" s="48">
        <v>419</v>
      </c>
      <c r="D123" s="48">
        <v>106</v>
      </c>
      <c r="E123" s="49">
        <f>uptake_in_those_aged_70_by_la12[[#This Row],[Number of adults turning 65 in quarter 1 vaccinated]]/uptake_in_those_aged_70_by_la12[[#This Row],[Number of adults turning 65 in quarter 1]]*100</f>
        <v>25.29832935560859</v>
      </c>
      <c r="F123" s="48">
        <v>478</v>
      </c>
      <c r="G123" s="48">
        <v>100</v>
      </c>
      <c r="H123" s="49">
        <f>uptake_in_those_aged_70_by_la12[[#This Row],[Number of adults turning 65 in quarter 2 vaccinated]]/uptake_in_those_aged_70_by_la12[[#This Row],[Number of adults turning 65 in quarter 2]]*100</f>
        <v>20.920502092050206</v>
      </c>
      <c r="I123" s="33"/>
      <c r="J123" s="33"/>
      <c r="L123" s="33"/>
      <c r="M123" s="33"/>
      <c r="O123" s="33"/>
      <c r="P123" s="33"/>
      <c r="R123" s="33"/>
      <c r="S123" s="33"/>
      <c r="U123" s="33"/>
      <c r="V123" s="33"/>
      <c r="X123" s="33"/>
      <c r="Y123" s="33"/>
      <c r="AA123" s="33"/>
      <c r="AB123" s="33"/>
      <c r="AD123" s="33"/>
      <c r="AE123" s="33"/>
    </row>
    <row r="124" spans="1:31" x14ac:dyDescent="0.35">
      <c r="A124" s="29" t="s">
        <v>574</v>
      </c>
      <c r="B124" s="29" t="s">
        <v>575</v>
      </c>
      <c r="C124" s="48">
        <v>875</v>
      </c>
      <c r="D124" s="48">
        <v>104</v>
      </c>
      <c r="E124" s="49">
        <f>uptake_in_those_aged_70_by_la12[[#This Row],[Number of adults turning 65 in quarter 1 vaccinated]]/uptake_in_those_aged_70_by_la12[[#This Row],[Number of adults turning 65 in quarter 1]]*100</f>
        <v>11.885714285714286</v>
      </c>
      <c r="F124" s="48">
        <v>896</v>
      </c>
      <c r="G124" s="48">
        <v>57</v>
      </c>
      <c r="H124" s="49">
        <f>uptake_in_those_aged_70_by_la12[[#This Row],[Number of adults turning 65 in quarter 2 vaccinated]]/uptake_in_those_aged_70_by_la12[[#This Row],[Number of adults turning 65 in quarter 2]]*100</f>
        <v>6.3616071428571423</v>
      </c>
      <c r="I124" s="33"/>
      <c r="J124" s="33"/>
      <c r="L124" s="33"/>
      <c r="M124" s="33"/>
      <c r="O124" s="33"/>
      <c r="P124" s="33"/>
      <c r="R124" s="33"/>
      <c r="S124" s="33"/>
      <c r="U124" s="33"/>
      <c r="V124" s="33"/>
      <c r="X124" s="33"/>
      <c r="Y124" s="33"/>
      <c r="AA124" s="33"/>
      <c r="AB124" s="33"/>
      <c r="AD124" s="33"/>
      <c r="AE124" s="33"/>
    </row>
    <row r="125" spans="1:31" x14ac:dyDescent="0.35">
      <c r="A125" s="29" t="s">
        <v>576</v>
      </c>
      <c r="B125" s="29" t="s">
        <v>577</v>
      </c>
      <c r="C125" s="48">
        <v>716</v>
      </c>
      <c r="D125" s="48">
        <v>72</v>
      </c>
      <c r="E125" s="49">
        <f>uptake_in_those_aged_70_by_la12[[#This Row],[Number of adults turning 65 in quarter 1 vaccinated]]/uptake_in_those_aged_70_by_la12[[#This Row],[Number of adults turning 65 in quarter 1]]*100</f>
        <v>10.05586592178771</v>
      </c>
      <c r="F125" s="48">
        <v>752</v>
      </c>
      <c r="G125" s="48">
        <v>41</v>
      </c>
      <c r="H125" s="49">
        <f>uptake_in_those_aged_70_by_la12[[#This Row],[Number of adults turning 65 in quarter 2 vaccinated]]/uptake_in_those_aged_70_by_la12[[#This Row],[Number of adults turning 65 in quarter 2]]*100</f>
        <v>5.4521276595744688</v>
      </c>
      <c r="I125" s="33"/>
      <c r="J125" s="33"/>
      <c r="L125" s="33"/>
      <c r="M125" s="33"/>
      <c r="O125" s="33"/>
      <c r="P125" s="33"/>
      <c r="R125" s="33"/>
      <c r="S125" s="33"/>
      <c r="U125" s="33"/>
      <c r="V125" s="33"/>
      <c r="X125" s="33"/>
      <c r="Y125" s="33"/>
      <c r="AA125" s="33"/>
      <c r="AB125" s="33"/>
      <c r="AD125" s="33"/>
      <c r="AE125" s="33"/>
    </row>
    <row r="126" spans="1:31" x14ac:dyDescent="0.35">
      <c r="A126" s="29" t="s">
        <v>578</v>
      </c>
      <c r="B126" s="29" t="s">
        <v>579</v>
      </c>
      <c r="C126" s="48">
        <v>502</v>
      </c>
      <c r="D126" s="48">
        <v>84</v>
      </c>
      <c r="E126" s="49">
        <f>uptake_in_those_aged_70_by_la12[[#This Row],[Number of adults turning 65 in quarter 1 vaccinated]]/uptake_in_those_aged_70_by_la12[[#This Row],[Number of adults turning 65 in quarter 1]]*100</f>
        <v>16.733067729083665</v>
      </c>
      <c r="F126" s="48">
        <v>571</v>
      </c>
      <c r="G126" s="48">
        <v>67</v>
      </c>
      <c r="H126" s="49">
        <f>uptake_in_those_aged_70_by_la12[[#This Row],[Number of adults turning 65 in quarter 2 vaccinated]]/uptake_in_those_aged_70_by_la12[[#This Row],[Number of adults turning 65 in quarter 2]]*100</f>
        <v>11.733800350262696</v>
      </c>
      <c r="I126" s="33"/>
      <c r="J126" s="33"/>
      <c r="L126" s="33"/>
      <c r="M126" s="33"/>
      <c r="O126" s="33"/>
      <c r="P126" s="33"/>
      <c r="R126" s="33"/>
      <c r="S126" s="33"/>
      <c r="U126" s="33"/>
      <c r="V126" s="33"/>
      <c r="X126" s="33"/>
      <c r="Y126" s="33"/>
      <c r="AA126" s="33"/>
      <c r="AB126" s="33"/>
      <c r="AD126" s="33"/>
      <c r="AE126" s="33"/>
    </row>
    <row r="127" spans="1:31" x14ac:dyDescent="0.35">
      <c r="A127" s="29" t="s">
        <v>580</v>
      </c>
      <c r="B127" s="29" t="s">
        <v>581</v>
      </c>
      <c r="C127" s="48">
        <v>648</v>
      </c>
      <c r="D127" s="48">
        <v>69</v>
      </c>
      <c r="E127" s="49">
        <f>uptake_in_those_aged_70_by_la12[[#This Row],[Number of adults turning 65 in quarter 1 vaccinated]]/uptake_in_those_aged_70_by_la12[[#This Row],[Number of adults turning 65 in quarter 1]]*100</f>
        <v>10.648148148148149</v>
      </c>
      <c r="F127" s="48">
        <v>874</v>
      </c>
      <c r="G127" s="48">
        <v>32</v>
      </c>
      <c r="H127" s="49">
        <f>uptake_in_those_aged_70_by_la12[[#This Row],[Number of adults turning 65 in quarter 2 vaccinated]]/uptake_in_those_aged_70_by_la12[[#This Row],[Number of adults turning 65 in quarter 2]]*100</f>
        <v>3.6613272311212817</v>
      </c>
      <c r="I127" s="33"/>
      <c r="J127" s="33"/>
      <c r="L127" s="33"/>
      <c r="M127" s="33"/>
      <c r="O127" s="33"/>
      <c r="P127" s="33"/>
      <c r="R127" s="33"/>
      <c r="S127" s="33"/>
      <c r="U127" s="33"/>
      <c r="V127" s="33"/>
      <c r="X127" s="33"/>
      <c r="Y127" s="33"/>
      <c r="AA127" s="33"/>
      <c r="AB127" s="33"/>
      <c r="AD127" s="33"/>
      <c r="AE127" s="33"/>
    </row>
    <row r="128" spans="1:31" x14ac:dyDescent="0.35">
      <c r="A128" s="29" t="s">
        <v>582</v>
      </c>
      <c r="B128" s="29" t="s">
        <v>583</v>
      </c>
      <c r="C128" s="48">
        <v>686</v>
      </c>
      <c r="D128" s="48">
        <v>156</v>
      </c>
      <c r="E128" s="49">
        <f>uptake_in_those_aged_70_by_la12[[#This Row],[Number of adults turning 65 in quarter 1 vaccinated]]/uptake_in_those_aged_70_by_la12[[#This Row],[Number of adults turning 65 in quarter 1]]*100</f>
        <v>22.740524781341108</v>
      </c>
      <c r="F128" s="48">
        <v>853</v>
      </c>
      <c r="G128" s="48">
        <v>111</v>
      </c>
      <c r="H128" s="49">
        <f>uptake_in_those_aged_70_by_la12[[#This Row],[Number of adults turning 65 in quarter 2 vaccinated]]/uptake_in_those_aged_70_by_la12[[#This Row],[Number of adults turning 65 in quarter 2]]*100</f>
        <v>13.012895662368113</v>
      </c>
      <c r="I128" s="33"/>
      <c r="J128" s="33"/>
      <c r="L128" s="33"/>
      <c r="M128" s="33"/>
      <c r="O128" s="33"/>
      <c r="P128" s="33"/>
      <c r="R128" s="33"/>
      <c r="S128" s="33"/>
      <c r="U128" s="33"/>
      <c r="V128" s="33"/>
      <c r="X128" s="33"/>
      <c r="Y128" s="33"/>
      <c r="AA128" s="33"/>
      <c r="AB128" s="33"/>
      <c r="AD128" s="33"/>
      <c r="AE128" s="33"/>
    </row>
    <row r="129" spans="1:31" x14ac:dyDescent="0.35">
      <c r="A129" s="29" t="s">
        <v>584</v>
      </c>
      <c r="B129" s="29" t="s">
        <v>585</v>
      </c>
      <c r="C129" s="48">
        <v>483</v>
      </c>
      <c r="D129" s="48">
        <v>113</v>
      </c>
      <c r="E129" s="49">
        <f>uptake_in_those_aged_70_by_la12[[#This Row],[Number of adults turning 65 in quarter 1 vaccinated]]/uptake_in_those_aged_70_by_la12[[#This Row],[Number of adults turning 65 in quarter 1]]*100</f>
        <v>23.395445134575567</v>
      </c>
      <c r="F129" s="48">
        <v>471</v>
      </c>
      <c r="G129" s="48">
        <v>67</v>
      </c>
      <c r="H129" s="49">
        <f>uptake_in_those_aged_70_by_la12[[#This Row],[Number of adults turning 65 in quarter 2 vaccinated]]/uptake_in_those_aged_70_by_la12[[#This Row],[Number of adults turning 65 in quarter 2]]*100</f>
        <v>14.225053078556263</v>
      </c>
      <c r="I129" s="33"/>
      <c r="J129" s="33"/>
      <c r="L129" s="33"/>
      <c r="M129" s="33"/>
      <c r="O129" s="33"/>
      <c r="P129" s="33"/>
      <c r="R129" s="33"/>
      <c r="S129" s="33"/>
      <c r="U129" s="33"/>
      <c r="V129" s="33"/>
      <c r="X129" s="33"/>
      <c r="Y129" s="33"/>
      <c r="AA129" s="33"/>
      <c r="AB129" s="33"/>
      <c r="AD129" s="33"/>
      <c r="AE129" s="33"/>
    </row>
    <row r="130" spans="1:31" x14ac:dyDescent="0.35">
      <c r="A130" s="29" t="s">
        <v>586</v>
      </c>
      <c r="B130" s="29" t="s">
        <v>587</v>
      </c>
      <c r="C130" s="48">
        <v>695</v>
      </c>
      <c r="D130" s="48">
        <v>101</v>
      </c>
      <c r="E130" s="49">
        <f>uptake_in_those_aged_70_by_la12[[#This Row],[Number of adults turning 65 in quarter 1 vaccinated]]/uptake_in_those_aged_70_by_la12[[#This Row],[Number of adults turning 65 in quarter 1]]*100</f>
        <v>14.532374100719425</v>
      </c>
      <c r="F130" s="48">
        <v>811</v>
      </c>
      <c r="G130" s="48">
        <v>82</v>
      </c>
      <c r="H130" s="49">
        <f>uptake_in_those_aged_70_by_la12[[#This Row],[Number of adults turning 65 in quarter 2 vaccinated]]/uptake_in_those_aged_70_by_la12[[#This Row],[Number of adults turning 65 in quarter 2]]*100</f>
        <v>10.110974106041924</v>
      </c>
      <c r="I130" s="33"/>
      <c r="J130" s="33"/>
      <c r="L130" s="33"/>
      <c r="M130" s="33"/>
      <c r="O130" s="33"/>
      <c r="P130" s="33"/>
      <c r="R130" s="33"/>
      <c r="S130" s="33"/>
      <c r="U130" s="33"/>
      <c r="V130" s="33"/>
      <c r="X130" s="33"/>
      <c r="Y130" s="33"/>
      <c r="AA130" s="33"/>
      <c r="AB130" s="33"/>
      <c r="AD130" s="33"/>
      <c r="AE130" s="33"/>
    </row>
    <row r="131" spans="1:31" x14ac:dyDescent="0.35">
      <c r="A131" s="29" t="s">
        <v>588</v>
      </c>
      <c r="B131" s="29" t="s">
        <v>589</v>
      </c>
      <c r="C131" s="48">
        <v>529</v>
      </c>
      <c r="D131" s="48">
        <v>113</v>
      </c>
      <c r="E131" s="49">
        <f>uptake_in_those_aged_70_by_la12[[#This Row],[Number of adults turning 65 in quarter 1 vaccinated]]/uptake_in_those_aged_70_by_la12[[#This Row],[Number of adults turning 65 in quarter 1]]*100</f>
        <v>21.361058601134218</v>
      </c>
      <c r="F131" s="48">
        <v>543</v>
      </c>
      <c r="G131" s="48">
        <v>104</v>
      </c>
      <c r="H131" s="49">
        <f>uptake_in_those_aged_70_by_la12[[#This Row],[Number of adults turning 65 in quarter 2 vaccinated]]/uptake_in_those_aged_70_by_la12[[#This Row],[Number of adults turning 65 in quarter 2]]*100</f>
        <v>19.152854511970535</v>
      </c>
      <c r="I131" s="33"/>
      <c r="J131" s="33"/>
      <c r="L131" s="33"/>
      <c r="M131" s="33"/>
      <c r="O131" s="33"/>
      <c r="P131" s="33"/>
      <c r="R131" s="33"/>
      <c r="S131" s="33"/>
      <c r="U131" s="33"/>
      <c r="V131" s="33"/>
      <c r="X131" s="33"/>
      <c r="Y131" s="33"/>
      <c r="AA131" s="33"/>
      <c r="AB131" s="33"/>
      <c r="AD131" s="33"/>
      <c r="AE131" s="33"/>
    </row>
    <row r="132" spans="1:31" x14ac:dyDescent="0.35">
      <c r="A132" s="29" t="s">
        <v>590</v>
      </c>
      <c r="B132" s="29" t="s">
        <v>591</v>
      </c>
      <c r="C132" s="48">
        <v>431</v>
      </c>
      <c r="D132" s="48">
        <v>57</v>
      </c>
      <c r="E132" s="49">
        <f>uptake_in_those_aged_70_by_la12[[#This Row],[Number of adults turning 65 in quarter 1 vaccinated]]/uptake_in_those_aged_70_by_la12[[#This Row],[Number of adults turning 65 in quarter 1]]*100</f>
        <v>13.225058004640372</v>
      </c>
      <c r="F132" s="48">
        <v>499</v>
      </c>
      <c r="G132" s="48">
        <v>38</v>
      </c>
      <c r="H132" s="49">
        <f>uptake_in_those_aged_70_by_la12[[#This Row],[Number of adults turning 65 in quarter 2 vaccinated]]/uptake_in_those_aged_70_by_la12[[#This Row],[Number of adults turning 65 in quarter 2]]*100</f>
        <v>7.6152304609218442</v>
      </c>
      <c r="I132" s="33"/>
      <c r="J132" s="33"/>
      <c r="L132" s="33"/>
      <c r="M132" s="33"/>
      <c r="O132" s="33"/>
      <c r="P132" s="33"/>
      <c r="R132" s="33"/>
      <c r="S132" s="33"/>
      <c r="U132" s="33"/>
      <c r="V132" s="33"/>
      <c r="X132" s="33"/>
      <c r="Y132" s="33"/>
      <c r="AA132" s="33"/>
      <c r="AB132" s="33"/>
      <c r="AD132" s="33"/>
      <c r="AE132" s="33"/>
    </row>
    <row r="133" spans="1:31" x14ac:dyDescent="0.35">
      <c r="A133" s="29" t="s">
        <v>592</v>
      </c>
      <c r="B133" s="29" t="s">
        <v>593</v>
      </c>
      <c r="C133" s="48">
        <v>627</v>
      </c>
      <c r="D133" s="48">
        <v>87</v>
      </c>
      <c r="E133" s="49">
        <f>uptake_in_those_aged_70_by_la12[[#This Row],[Number of adults turning 65 in quarter 1 vaccinated]]/uptake_in_those_aged_70_by_la12[[#This Row],[Number of adults turning 65 in quarter 1]]*100</f>
        <v>13.875598086124402</v>
      </c>
      <c r="F133" s="48">
        <v>745</v>
      </c>
      <c r="G133" s="48">
        <v>58</v>
      </c>
      <c r="H133" s="49">
        <f>uptake_in_those_aged_70_by_la12[[#This Row],[Number of adults turning 65 in quarter 2 vaccinated]]/uptake_in_those_aged_70_by_la12[[#This Row],[Number of adults turning 65 in quarter 2]]*100</f>
        <v>7.7852348993288594</v>
      </c>
      <c r="I133" s="33"/>
      <c r="J133" s="33"/>
      <c r="L133" s="33"/>
      <c r="M133" s="33"/>
      <c r="O133" s="33"/>
      <c r="P133" s="33"/>
      <c r="R133" s="33"/>
      <c r="S133" s="33"/>
      <c r="U133" s="33"/>
      <c r="V133" s="33"/>
      <c r="X133" s="33"/>
      <c r="Y133" s="33"/>
      <c r="AA133" s="33"/>
      <c r="AB133" s="33"/>
      <c r="AD133" s="33"/>
      <c r="AE133" s="33"/>
    </row>
    <row r="134" spans="1:31" x14ac:dyDescent="0.35">
      <c r="A134" s="29" t="s">
        <v>594</v>
      </c>
      <c r="B134" s="29" t="s">
        <v>595</v>
      </c>
      <c r="C134" s="48">
        <v>694</v>
      </c>
      <c r="D134" s="48">
        <v>133</v>
      </c>
      <c r="E134" s="49">
        <f>uptake_in_those_aged_70_by_la12[[#This Row],[Number of adults turning 65 in quarter 1 vaccinated]]/uptake_in_those_aged_70_by_la12[[#This Row],[Number of adults turning 65 in quarter 1]]*100</f>
        <v>19.164265129682999</v>
      </c>
      <c r="F134" s="48">
        <v>737</v>
      </c>
      <c r="G134" s="48">
        <v>115</v>
      </c>
      <c r="H134" s="49">
        <f>uptake_in_those_aged_70_by_la12[[#This Row],[Number of adults turning 65 in quarter 2 vaccinated]]/uptake_in_those_aged_70_by_la12[[#This Row],[Number of adults turning 65 in quarter 2]]*100</f>
        <v>15.603799185888739</v>
      </c>
      <c r="I134" s="33"/>
      <c r="J134" s="33"/>
      <c r="L134" s="33"/>
      <c r="M134" s="33"/>
      <c r="O134" s="33"/>
      <c r="P134" s="33"/>
      <c r="R134" s="33"/>
      <c r="S134" s="33"/>
      <c r="U134" s="33"/>
      <c r="V134" s="33"/>
      <c r="X134" s="33"/>
      <c r="Y134" s="33"/>
      <c r="AA134" s="33"/>
      <c r="AB134" s="33"/>
      <c r="AD134" s="33"/>
      <c r="AE134" s="33"/>
    </row>
    <row r="135" spans="1:31" x14ac:dyDescent="0.35">
      <c r="A135" s="29" t="s">
        <v>596</v>
      </c>
      <c r="B135" s="29" t="s">
        <v>597</v>
      </c>
      <c r="C135" s="48">
        <v>557</v>
      </c>
      <c r="D135" s="48">
        <v>30</v>
      </c>
      <c r="E135" s="49">
        <f>uptake_in_those_aged_70_by_la12[[#This Row],[Number of adults turning 65 in quarter 1 vaccinated]]/uptake_in_those_aged_70_by_la12[[#This Row],[Number of adults turning 65 in quarter 1]]*100</f>
        <v>5.3859964093357267</v>
      </c>
      <c r="F135" s="48">
        <v>652</v>
      </c>
      <c r="G135" s="48">
        <v>31</v>
      </c>
      <c r="H135" s="49">
        <f>uptake_in_those_aged_70_by_la12[[#This Row],[Number of adults turning 65 in quarter 2 vaccinated]]/uptake_in_those_aged_70_by_la12[[#This Row],[Number of adults turning 65 in quarter 2]]*100</f>
        <v>4.7546012269938656</v>
      </c>
      <c r="I135" s="33"/>
      <c r="J135" s="33"/>
      <c r="L135" s="33"/>
      <c r="M135" s="33"/>
      <c r="O135" s="33"/>
      <c r="P135" s="33"/>
      <c r="R135" s="33"/>
      <c r="S135" s="33"/>
      <c r="U135" s="33"/>
      <c r="V135" s="33"/>
      <c r="X135" s="33"/>
      <c r="Y135" s="33"/>
      <c r="AA135" s="33"/>
      <c r="AB135" s="33"/>
      <c r="AD135" s="33"/>
      <c r="AE135" s="33"/>
    </row>
    <row r="136" spans="1:31" x14ac:dyDescent="0.35">
      <c r="A136" s="29" t="s">
        <v>598</v>
      </c>
      <c r="B136" s="29" t="s">
        <v>599</v>
      </c>
      <c r="C136" s="48">
        <v>1806</v>
      </c>
      <c r="D136" s="48">
        <v>508</v>
      </c>
      <c r="E136" s="49">
        <f>uptake_in_those_aged_70_by_la12[[#This Row],[Number of adults turning 65 in quarter 1 vaccinated]]/uptake_in_those_aged_70_by_la12[[#This Row],[Number of adults turning 65 in quarter 1]]*100</f>
        <v>28.128460686600221</v>
      </c>
      <c r="F136" s="48">
        <v>1892</v>
      </c>
      <c r="G136" s="48">
        <v>345</v>
      </c>
      <c r="H136" s="49">
        <f>uptake_in_those_aged_70_by_la12[[#This Row],[Number of adults turning 65 in quarter 2 vaccinated]]/uptake_in_those_aged_70_by_la12[[#This Row],[Number of adults turning 65 in quarter 2]]*100</f>
        <v>18.234672304439748</v>
      </c>
      <c r="I136" s="33"/>
      <c r="J136" s="33"/>
      <c r="L136" s="33"/>
      <c r="M136" s="33"/>
      <c r="O136" s="33"/>
      <c r="P136" s="33"/>
      <c r="R136" s="33"/>
      <c r="S136" s="33"/>
      <c r="U136" s="33"/>
      <c r="V136" s="33"/>
      <c r="X136" s="33"/>
      <c r="Y136" s="33"/>
      <c r="AA136" s="33"/>
      <c r="AB136" s="33"/>
      <c r="AD136" s="33"/>
      <c r="AE136" s="33"/>
    </row>
    <row r="137" spans="1:31" x14ac:dyDescent="0.35">
      <c r="A137" s="29" t="s">
        <v>600</v>
      </c>
      <c r="B137" s="29" t="s">
        <v>601</v>
      </c>
      <c r="C137" s="48">
        <v>2674</v>
      </c>
      <c r="D137" s="48">
        <v>836</v>
      </c>
      <c r="E137" s="49">
        <f>uptake_in_those_aged_70_by_la12[[#This Row],[Number of adults turning 65 in quarter 1 vaccinated]]/uptake_in_those_aged_70_by_la12[[#This Row],[Number of adults turning 65 in quarter 1]]*100</f>
        <v>31.264023934181001</v>
      </c>
      <c r="F137" s="48">
        <v>2698</v>
      </c>
      <c r="G137" s="48">
        <v>677</v>
      </c>
      <c r="H137" s="49">
        <f>uptake_in_those_aged_70_by_la12[[#This Row],[Number of adults turning 65 in quarter 2 vaccinated]]/uptake_in_those_aged_70_by_la12[[#This Row],[Number of adults turning 65 in quarter 2]]*100</f>
        <v>25.09266123054114</v>
      </c>
      <c r="I137" s="33"/>
      <c r="J137" s="33"/>
      <c r="L137" s="33"/>
      <c r="M137" s="33"/>
      <c r="O137" s="33"/>
      <c r="P137" s="33"/>
      <c r="R137" s="33"/>
      <c r="S137" s="33"/>
      <c r="U137" s="33"/>
      <c r="V137" s="33"/>
      <c r="X137" s="33"/>
      <c r="Y137" s="33"/>
      <c r="AA137" s="33"/>
      <c r="AB137" s="33"/>
      <c r="AD137" s="33"/>
      <c r="AE137" s="33"/>
    </row>
    <row r="138" spans="1:31" x14ac:dyDescent="0.35">
      <c r="A138" s="29" t="s">
        <v>602</v>
      </c>
      <c r="B138" s="29" t="s">
        <v>273</v>
      </c>
      <c r="C138" s="48">
        <v>2803</v>
      </c>
      <c r="D138" s="48">
        <v>835</v>
      </c>
      <c r="E138" s="49">
        <f>uptake_in_those_aged_70_by_la12[[#This Row],[Number of adults turning 65 in quarter 1 vaccinated]]/uptake_in_those_aged_70_by_la12[[#This Row],[Number of adults turning 65 in quarter 1]]*100</f>
        <v>29.789511237959331</v>
      </c>
      <c r="F138" s="48">
        <v>2959</v>
      </c>
      <c r="G138" s="48">
        <v>580</v>
      </c>
      <c r="H138" s="49">
        <f>uptake_in_those_aged_70_by_la12[[#This Row],[Number of adults turning 65 in quarter 2 vaccinated]]/uptake_in_those_aged_70_by_la12[[#This Row],[Number of adults turning 65 in quarter 2]]*100</f>
        <v>19.601216627238934</v>
      </c>
      <c r="I138" s="33"/>
      <c r="J138" s="33"/>
      <c r="L138" s="33"/>
      <c r="M138" s="33"/>
      <c r="O138" s="33"/>
      <c r="P138" s="33"/>
      <c r="R138" s="33"/>
      <c r="S138" s="33"/>
      <c r="U138" s="33"/>
      <c r="V138" s="33"/>
      <c r="X138" s="33"/>
      <c r="Y138" s="33"/>
      <c r="AA138" s="33"/>
      <c r="AB138" s="33"/>
      <c r="AD138" s="33"/>
      <c r="AE138" s="33"/>
    </row>
    <row r="139" spans="1:31" x14ac:dyDescent="0.35">
      <c r="A139" s="29" t="s">
        <v>603</v>
      </c>
      <c r="B139" s="29" t="s">
        <v>604</v>
      </c>
      <c r="C139" s="48">
        <v>1812</v>
      </c>
      <c r="D139" s="48">
        <v>477</v>
      </c>
      <c r="E139" s="49">
        <f>uptake_in_those_aged_70_by_la12[[#This Row],[Number of adults turning 65 in quarter 1 vaccinated]]/uptake_in_those_aged_70_by_la12[[#This Row],[Number of adults turning 65 in quarter 1]]*100</f>
        <v>26.32450331125828</v>
      </c>
      <c r="F139" s="48">
        <v>2045</v>
      </c>
      <c r="G139" s="48">
        <v>313</v>
      </c>
      <c r="H139" s="49">
        <f>uptake_in_those_aged_70_by_la12[[#This Row],[Number of adults turning 65 in quarter 2 vaccinated]]/uptake_in_those_aged_70_by_la12[[#This Row],[Number of adults turning 65 in quarter 2]]*100</f>
        <v>15.30562347188264</v>
      </c>
      <c r="I139" s="33"/>
      <c r="J139" s="33"/>
      <c r="L139" s="33"/>
      <c r="M139" s="33"/>
      <c r="O139" s="33"/>
      <c r="P139" s="33"/>
      <c r="R139" s="33"/>
      <c r="S139" s="33"/>
      <c r="U139" s="33"/>
      <c r="V139" s="33"/>
      <c r="X139" s="33"/>
      <c r="Y139" s="33"/>
      <c r="AA139" s="33"/>
      <c r="AB139" s="33"/>
      <c r="AD139" s="33"/>
      <c r="AE139" s="33"/>
    </row>
    <row r="140" spans="1:31" x14ac:dyDescent="0.35">
      <c r="A140" s="29" t="s">
        <v>605</v>
      </c>
      <c r="B140" s="29" t="s">
        <v>606</v>
      </c>
      <c r="C140" s="48">
        <v>4208</v>
      </c>
      <c r="D140" s="48">
        <v>925</v>
      </c>
      <c r="E140" s="49">
        <f>uptake_in_those_aged_70_by_la12[[#This Row],[Number of adults turning 65 in quarter 1 vaccinated]]/uptake_in_those_aged_70_by_la12[[#This Row],[Number of adults turning 65 in quarter 1]]*100</f>
        <v>21.981939163498097</v>
      </c>
      <c r="F140" s="48">
        <v>4534</v>
      </c>
      <c r="G140" s="48">
        <v>587</v>
      </c>
      <c r="H140" s="49">
        <f>uptake_in_those_aged_70_by_la12[[#This Row],[Number of adults turning 65 in quarter 2 vaccinated]]/uptake_in_those_aged_70_by_la12[[#This Row],[Number of adults turning 65 in quarter 2]]*100</f>
        <v>12.946625496250553</v>
      </c>
      <c r="I140" s="33"/>
      <c r="J140" s="33"/>
      <c r="L140" s="33"/>
      <c r="M140" s="33"/>
      <c r="O140" s="33"/>
      <c r="P140" s="33"/>
      <c r="R140" s="33"/>
      <c r="S140" s="33"/>
      <c r="U140" s="33"/>
      <c r="V140" s="33"/>
      <c r="X140" s="33"/>
      <c r="Y140" s="33"/>
      <c r="AA140" s="33"/>
      <c r="AB140" s="33"/>
      <c r="AD140" s="33"/>
      <c r="AE140" s="33"/>
    </row>
    <row r="141" spans="1:31" x14ac:dyDescent="0.35">
      <c r="A141" s="29" t="s">
        <v>607</v>
      </c>
      <c r="B141" s="29" t="s">
        <v>608</v>
      </c>
      <c r="C141" s="48">
        <v>2089</v>
      </c>
      <c r="D141" s="48">
        <v>600</v>
      </c>
      <c r="E141" s="49">
        <f>uptake_in_those_aged_70_by_la12[[#This Row],[Number of adults turning 65 in quarter 1 vaccinated]]/uptake_in_those_aged_70_by_la12[[#This Row],[Number of adults turning 65 in quarter 1]]*100</f>
        <v>28.72187649593107</v>
      </c>
      <c r="F141" s="48">
        <v>2133</v>
      </c>
      <c r="G141" s="48">
        <v>443</v>
      </c>
      <c r="H141" s="49">
        <f>uptake_in_those_aged_70_by_la12[[#This Row],[Number of adults turning 65 in quarter 2 vaccinated]]/uptake_in_those_aged_70_by_la12[[#This Row],[Number of adults turning 65 in quarter 2]]*100</f>
        <v>20.768870135958746</v>
      </c>
      <c r="I141" s="33"/>
      <c r="J141" s="33"/>
      <c r="L141" s="33"/>
      <c r="M141" s="33"/>
      <c r="O141" s="33"/>
      <c r="P141" s="33"/>
      <c r="R141" s="33"/>
      <c r="S141" s="33"/>
      <c r="U141" s="33"/>
      <c r="V141" s="33"/>
      <c r="X141" s="33"/>
      <c r="Y141" s="33"/>
      <c r="AA141" s="33"/>
      <c r="AB141" s="33"/>
      <c r="AD141" s="33"/>
      <c r="AE141" s="33"/>
    </row>
    <row r="142" spans="1:31" x14ac:dyDescent="0.35">
      <c r="A142" s="29" t="s">
        <v>609</v>
      </c>
      <c r="B142" s="29" t="s">
        <v>610</v>
      </c>
      <c r="C142" s="48">
        <v>4189</v>
      </c>
      <c r="D142" s="48">
        <v>1137</v>
      </c>
      <c r="E142" s="49">
        <f>uptake_in_those_aged_70_by_la12[[#This Row],[Number of adults turning 65 in quarter 1 vaccinated]]/uptake_in_those_aged_70_by_la12[[#This Row],[Number of adults turning 65 in quarter 1]]*100</f>
        <v>27.142516113630936</v>
      </c>
      <c r="F142" s="48">
        <v>4362</v>
      </c>
      <c r="G142" s="48">
        <v>883</v>
      </c>
      <c r="H142" s="49">
        <f>uptake_in_those_aged_70_by_la12[[#This Row],[Number of adults turning 65 in quarter 2 vaccinated]]/uptake_in_those_aged_70_by_la12[[#This Row],[Number of adults turning 65 in quarter 2]]*100</f>
        <v>20.243007794589637</v>
      </c>
      <c r="I142" s="33"/>
      <c r="J142" s="33"/>
      <c r="L142" s="33"/>
      <c r="M142" s="33"/>
      <c r="O142" s="33"/>
      <c r="P142" s="33"/>
      <c r="R142" s="33"/>
      <c r="S142" s="33"/>
      <c r="U142" s="33"/>
      <c r="V142" s="33"/>
      <c r="X142" s="33"/>
      <c r="Y142" s="33"/>
      <c r="AA142" s="33"/>
      <c r="AB142" s="33"/>
      <c r="AD142" s="33"/>
      <c r="AE142" s="33"/>
    </row>
    <row r="143" spans="1:31" x14ac:dyDescent="0.35">
      <c r="A143" s="29" t="s">
        <v>611</v>
      </c>
      <c r="B143" s="29" t="s">
        <v>612</v>
      </c>
      <c r="C143" s="48">
        <v>3245</v>
      </c>
      <c r="D143" s="48">
        <v>876</v>
      </c>
      <c r="E143" s="49">
        <f>uptake_in_those_aged_70_by_la12[[#This Row],[Number of adults turning 65 in quarter 1 vaccinated]]/uptake_in_those_aged_70_by_la12[[#This Row],[Number of adults turning 65 in quarter 1]]*100</f>
        <v>26.99537750385208</v>
      </c>
      <c r="F143" s="48">
        <v>3424</v>
      </c>
      <c r="G143" s="48">
        <v>612</v>
      </c>
      <c r="H143" s="49">
        <f>uptake_in_those_aged_70_by_la12[[#This Row],[Number of adults turning 65 in quarter 2 vaccinated]]/uptake_in_those_aged_70_by_la12[[#This Row],[Number of adults turning 65 in quarter 2]]*100</f>
        <v>17.873831775700936</v>
      </c>
      <c r="I143" s="33"/>
      <c r="J143" s="33"/>
      <c r="L143" s="33"/>
      <c r="M143" s="33"/>
      <c r="O143" s="33"/>
      <c r="P143" s="33"/>
      <c r="R143" s="33"/>
      <c r="S143" s="33"/>
      <c r="U143" s="33"/>
      <c r="V143" s="33"/>
      <c r="X143" s="33"/>
      <c r="Y143" s="33"/>
      <c r="AA143" s="33"/>
      <c r="AB143" s="33"/>
      <c r="AD143" s="33"/>
      <c r="AE143" s="33"/>
    </row>
    <row r="144" spans="1:31" x14ac:dyDescent="0.35">
      <c r="A144" s="29" t="s">
        <v>613</v>
      </c>
      <c r="B144" s="29" t="s">
        <v>614</v>
      </c>
      <c r="C144" s="48">
        <v>4580</v>
      </c>
      <c r="D144" s="48">
        <v>1279</v>
      </c>
      <c r="E144" s="49">
        <f>uptake_in_those_aged_70_by_la12[[#This Row],[Number of adults turning 65 in quarter 1 vaccinated]]/uptake_in_those_aged_70_by_la12[[#This Row],[Number of adults turning 65 in quarter 1]]*100</f>
        <v>27.925764192139741</v>
      </c>
      <c r="F144" s="48">
        <v>4761</v>
      </c>
      <c r="G144" s="48">
        <v>916</v>
      </c>
      <c r="H144" s="49">
        <f>uptake_in_those_aged_70_by_la12[[#This Row],[Number of adults turning 65 in quarter 2 vaccinated]]/uptake_in_those_aged_70_by_la12[[#This Row],[Number of adults turning 65 in quarter 2]]*100</f>
        <v>19.239655534551563</v>
      </c>
      <c r="I144" s="33"/>
      <c r="J144" s="33"/>
      <c r="L144" s="33"/>
      <c r="M144" s="33"/>
      <c r="O144" s="33"/>
      <c r="P144" s="33"/>
      <c r="R144" s="33"/>
      <c r="S144" s="33"/>
      <c r="U144" s="33"/>
      <c r="V144" s="33"/>
      <c r="X144" s="33"/>
      <c r="Y144" s="33"/>
      <c r="AA144" s="33"/>
      <c r="AB144" s="33"/>
      <c r="AD144" s="33"/>
      <c r="AE144" s="33"/>
    </row>
    <row r="145" spans="1:31" x14ac:dyDescent="0.35">
      <c r="A145" s="29" t="s">
        <v>615</v>
      </c>
      <c r="B145" s="29" t="s">
        <v>616</v>
      </c>
      <c r="C145" s="48">
        <v>3729</v>
      </c>
      <c r="D145" s="48">
        <v>828</v>
      </c>
      <c r="E145" s="49">
        <f>uptake_in_those_aged_70_by_la12[[#This Row],[Number of adults turning 65 in quarter 1 vaccinated]]/uptake_in_those_aged_70_by_la12[[#This Row],[Number of adults turning 65 in quarter 1]]*100</f>
        <v>22.204344328238136</v>
      </c>
      <c r="F145" s="48">
        <v>3952</v>
      </c>
      <c r="G145" s="48">
        <v>572</v>
      </c>
      <c r="H145" s="49">
        <f>uptake_in_those_aged_70_by_la12[[#This Row],[Number of adults turning 65 in quarter 2 vaccinated]]/uptake_in_those_aged_70_by_la12[[#This Row],[Number of adults turning 65 in quarter 2]]*100</f>
        <v>14.473684210526317</v>
      </c>
      <c r="I145" s="33"/>
      <c r="J145" s="33"/>
      <c r="L145" s="33"/>
      <c r="M145" s="33"/>
      <c r="O145" s="33"/>
      <c r="P145" s="33"/>
      <c r="R145" s="33"/>
      <c r="S145" s="33"/>
      <c r="U145" s="33"/>
      <c r="V145" s="33"/>
      <c r="X145" s="33"/>
      <c r="Y145" s="33"/>
      <c r="AA145" s="33"/>
      <c r="AB145" s="33"/>
      <c r="AD145" s="33"/>
      <c r="AE145" s="33"/>
    </row>
    <row r="146" spans="1:31" x14ac:dyDescent="0.35">
      <c r="A146" s="29" t="s">
        <v>617</v>
      </c>
      <c r="B146" s="29" t="s">
        <v>618</v>
      </c>
      <c r="C146" s="48">
        <v>2169</v>
      </c>
      <c r="D146" s="48">
        <v>490</v>
      </c>
      <c r="E146" s="49">
        <f>uptake_in_those_aged_70_by_la12[[#This Row],[Number of adults turning 65 in quarter 1 vaccinated]]/uptake_in_those_aged_70_by_la12[[#This Row],[Number of adults turning 65 in quarter 1]]*100</f>
        <v>22.591055786076534</v>
      </c>
      <c r="F146" s="48">
        <v>2182</v>
      </c>
      <c r="G146" s="48">
        <v>390</v>
      </c>
      <c r="H146" s="49">
        <f>uptake_in_those_aged_70_by_la12[[#This Row],[Number of adults turning 65 in quarter 2 vaccinated]]/uptake_in_those_aged_70_by_la12[[#This Row],[Number of adults turning 65 in quarter 2]]*100</f>
        <v>17.873510540788267</v>
      </c>
      <c r="I146" s="33"/>
      <c r="J146" s="33"/>
      <c r="L146" s="33"/>
      <c r="M146" s="33"/>
      <c r="O146" s="33"/>
      <c r="P146" s="33"/>
      <c r="R146" s="33"/>
      <c r="S146" s="33"/>
      <c r="U146" s="33"/>
      <c r="V146" s="33"/>
      <c r="X146" s="33"/>
      <c r="Y146" s="33"/>
      <c r="AA146" s="33"/>
      <c r="AB146" s="33"/>
      <c r="AD146" s="33"/>
      <c r="AE146" s="33"/>
    </row>
    <row r="147" spans="1:31" x14ac:dyDescent="0.35">
      <c r="A147" s="29" t="s">
        <v>619</v>
      </c>
      <c r="B147" s="29" t="s">
        <v>275</v>
      </c>
      <c r="C147" s="48">
        <v>2502</v>
      </c>
      <c r="D147" s="48">
        <v>624</v>
      </c>
      <c r="E147" s="49">
        <f>uptake_in_those_aged_70_by_la12[[#This Row],[Number of adults turning 65 in quarter 1 vaccinated]]/uptake_in_those_aged_70_by_la12[[#This Row],[Number of adults turning 65 in quarter 1]]*100</f>
        <v>24.940047961630697</v>
      </c>
      <c r="F147" s="48">
        <v>2643</v>
      </c>
      <c r="G147" s="48">
        <v>497</v>
      </c>
      <c r="H147" s="49">
        <f>uptake_in_those_aged_70_by_la12[[#This Row],[Number of adults turning 65 in quarter 2 vaccinated]]/uptake_in_those_aged_70_by_la12[[#This Row],[Number of adults turning 65 in quarter 2]]*100</f>
        <v>18.804388951948546</v>
      </c>
      <c r="I147" s="33"/>
      <c r="J147" s="33"/>
      <c r="L147" s="33"/>
      <c r="M147" s="33"/>
      <c r="O147" s="33"/>
      <c r="P147" s="33"/>
      <c r="R147" s="33"/>
      <c r="S147" s="33"/>
      <c r="U147" s="33"/>
      <c r="V147" s="33"/>
      <c r="X147" s="33"/>
      <c r="Y147" s="33"/>
      <c r="AA147" s="33"/>
      <c r="AB147" s="33"/>
      <c r="AD147" s="33"/>
      <c r="AE147" s="33"/>
    </row>
    <row r="148" spans="1:31" x14ac:dyDescent="0.35">
      <c r="A148" s="29" t="s">
        <v>620</v>
      </c>
      <c r="B148" s="29" t="s">
        <v>621</v>
      </c>
      <c r="C148" s="48">
        <v>2771</v>
      </c>
      <c r="D148" s="48">
        <v>785</v>
      </c>
      <c r="E148" s="49">
        <f>uptake_in_those_aged_70_by_la12[[#This Row],[Number of adults turning 65 in quarter 1 vaccinated]]/uptake_in_those_aged_70_by_la12[[#This Row],[Number of adults turning 65 in quarter 1]]*100</f>
        <v>28.329123060267055</v>
      </c>
      <c r="F148" s="48">
        <v>2953</v>
      </c>
      <c r="G148" s="48">
        <v>547</v>
      </c>
      <c r="H148" s="49">
        <f>uptake_in_those_aged_70_by_la12[[#This Row],[Number of adults turning 65 in quarter 2 vaccinated]]/uptake_in_those_aged_70_by_la12[[#This Row],[Number of adults turning 65 in quarter 2]]*100</f>
        <v>18.52353538774128</v>
      </c>
      <c r="I148" s="33"/>
      <c r="J148" s="33"/>
      <c r="L148" s="33"/>
      <c r="M148" s="33"/>
      <c r="O148" s="33"/>
      <c r="P148" s="33"/>
      <c r="R148" s="33"/>
      <c r="S148" s="33"/>
      <c r="U148" s="33"/>
      <c r="V148" s="33"/>
      <c r="X148" s="33"/>
      <c r="Y148" s="33"/>
      <c r="AA148" s="33"/>
      <c r="AB148" s="33"/>
      <c r="AD148" s="33"/>
      <c r="AE148" s="33"/>
    </row>
    <row r="149" spans="1:31" x14ac:dyDescent="0.35">
      <c r="A149" s="29" t="s">
        <v>622</v>
      </c>
      <c r="B149" s="29" t="s">
        <v>623</v>
      </c>
      <c r="C149" s="48">
        <v>2461</v>
      </c>
      <c r="D149" s="48">
        <v>580</v>
      </c>
      <c r="E149" s="49">
        <f>uptake_in_those_aged_70_by_la12[[#This Row],[Number of adults turning 65 in quarter 1 vaccinated]]/uptake_in_those_aged_70_by_la12[[#This Row],[Number of adults turning 65 in quarter 1]]*100</f>
        <v>23.567655424624139</v>
      </c>
      <c r="F149" s="48">
        <v>2624</v>
      </c>
      <c r="G149" s="48">
        <v>397</v>
      </c>
      <c r="H149" s="49">
        <f>uptake_in_those_aged_70_by_la12[[#This Row],[Number of adults turning 65 in quarter 2 vaccinated]]/uptake_in_those_aged_70_by_la12[[#This Row],[Number of adults turning 65 in quarter 2]]*100</f>
        <v>15.129573170731708</v>
      </c>
      <c r="I149" s="33"/>
      <c r="J149" s="33"/>
      <c r="L149" s="33"/>
      <c r="M149" s="33"/>
      <c r="O149" s="33"/>
      <c r="P149" s="33"/>
      <c r="R149" s="33"/>
      <c r="S149" s="33"/>
      <c r="U149" s="33"/>
      <c r="V149" s="33"/>
      <c r="X149" s="33"/>
      <c r="Y149" s="33"/>
      <c r="AA149" s="33"/>
      <c r="AB149" s="33"/>
      <c r="AD149" s="33"/>
      <c r="AE149" s="33"/>
    </row>
    <row r="150" spans="1:31" x14ac:dyDescent="0.35">
      <c r="A150" s="29" t="s">
        <v>624</v>
      </c>
      <c r="B150" s="29" t="s">
        <v>625</v>
      </c>
      <c r="C150" s="48">
        <v>2002</v>
      </c>
      <c r="D150" s="48">
        <v>596</v>
      </c>
      <c r="E150" s="49">
        <f>uptake_in_those_aged_70_by_la12[[#This Row],[Number of adults turning 65 in quarter 1 vaccinated]]/uptake_in_those_aged_70_by_la12[[#This Row],[Number of adults turning 65 in quarter 1]]*100</f>
        <v>29.770229770229772</v>
      </c>
      <c r="F150" s="48">
        <v>2002</v>
      </c>
      <c r="G150" s="48">
        <v>432</v>
      </c>
      <c r="H150" s="49">
        <f>uptake_in_those_aged_70_by_la12[[#This Row],[Number of adults turning 65 in quarter 2 vaccinated]]/uptake_in_those_aged_70_by_la12[[#This Row],[Number of adults turning 65 in quarter 2]]*100</f>
        <v>21.578421578421576</v>
      </c>
      <c r="I150" s="33"/>
      <c r="J150" s="33"/>
      <c r="L150" s="33"/>
      <c r="M150" s="33"/>
      <c r="O150" s="33"/>
      <c r="P150" s="33"/>
      <c r="R150" s="33"/>
      <c r="S150" s="33"/>
      <c r="U150" s="33"/>
      <c r="V150" s="33"/>
      <c r="X150" s="33"/>
      <c r="Y150" s="33"/>
      <c r="AA150" s="33"/>
      <c r="AB150" s="33"/>
      <c r="AD150" s="33"/>
      <c r="AE150" s="33"/>
    </row>
    <row r="151" spans="1:31" x14ac:dyDescent="0.35">
      <c r="A151" s="29" t="s">
        <v>626</v>
      </c>
      <c r="B151" s="29" t="s">
        <v>627</v>
      </c>
      <c r="C151" s="48">
        <v>2564</v>
      </c>
      <c r="D151" s="48">
        <v>623</v>
      </c>
      <c r="E151" s="49">
        <f>uptake_in_those_aged_70_by_la12[[#This Row],[Number of adults turning 65 in quarter 1 vaccinated]]/uptake_in_those_aged_70_by_la12[[#This Row],[Number of adults turning 65 in quarter 1]]*100</f>
        <v>24.297971918876755</v>
      </c>
      <c r="F151" s="48">
        <v>2681</v>
      </c>
      <c r="G151" s="48">
        <v>488</v>
      </c>
      <c r="H151" s="49">
        <f>uptake_in_those_aged_70_by_la12[[#This Row],[Number of adults turning 65 in quarter 2 vaccinated]]/uptake_in_those_aged_70_by_la12[[#This Row],[Number of adults turning 65 in quarter 2]]*100</f>
        <v>18.202163371876164</v>
      </c>
      <c r="I151" s="33"/>
      <c r="J151" s="33"/>
      <c r="L151" s="33"/>
      <c r="M151" s="33"/>
      <c r="O151" s="33"/>
      <c r="P151" s="33"/>
      <c r="R151" s="33"/>
      <c r="S151" s="33"/>
      <c r="U151" s="33"/>
      <c r="V151" s="33"/>
      <c r="X151" s="33"/>
      <c r="Y151" s="33"/>
      <c r="AA151" s="33"/>
      <c r="AB151" s="33"/>
      <c r="AD151" s="33"/>
      <c r="AE151" s="33"/>
    </row>
    <row r="152" spans="1:31" x14ac:dyDescent="0.35">
      <c r="A152" s="29" t="s">
        <v>628</v>
      </c>
      <c r="B152" s="29" t="s">
        <v>629</v>
      </c>
      <c r="C152" s="48">
        <v>2461</v>
      </c>
      <c r="D152" s="48">
        <v>827</v>
      </c>
      <c r="E152" s="49">
        <f>uptake_in_those_aged_70_by_la12[[#This Row],[Number of adults turning 65 in quarter 1 vaccinated]]/uptake_in_those_aged_70_by_la12[[#This Row],[Number of adults turning 65 in quarter 1]]*100</f>
        <v>33.604225924420966</v>
      </c>
      <c r="F152" s="48">
        <v>2448</v>
      </c>
      <c r="G152" s="48">
        <v>618</v>
      </c>
      <c r="H152" s="49">
        <f>uptake_in_those_aged_70_by_la12[[#This Row],[Number of adults turning 65 in quarter 2 vaccinated]]/uptake_in_those_aged_70_by_la12[[#This Row],[Number of adults turning 65 in quarter 2]]*100</f>
        <v>25.245098039215684</v>
      </c>
      <c r="I152" s="33"/>
      <c r="J152" s="33"/>
      <c r="L152" s="33"/>
      <c r="M152" s="33"/>
      <c r="O152" s="33"/>
      <c r="P152" s="33"/>
      <c r="R152" s="33"/>
      <c r="S152" s="33"/>
      <c r="U152" s="33"/>
      <c r="V152" s="33"/>
      <c r="X152" s="33"/>
      <c r="Y152" s="33"/>
      <c r="AA152" s="33"/>
      <c r="AB152" s="33"/>
      <c r="AD152" s="33"/>
      <c r="AE152" s="33"/>
    </row>
    <row r="153" spans="1:31" x14ac:dyDescent="0.35">
      <c r="A153" s="29" t="s">
        <v>630</v>
      </c>
      <c r="B153" s="29" t="s">
        <v>631</v>
      </c>
      <c r="C153" s="48">
        <v>3266</v>
      </c>
      <c r="D153" s="48">
        <v>879</v>
      </c>
      <c r="E153" s="49">
        <f>uptake_in_those_aged_70_by_la12[[#This Row],[Number of adults turning 65 in quarter 1 vaccinated]]/uptake_in_those_aged_70_by_la12[[#This Row],[Number of adults turning 65 in quarter 1]]*100</f>
        <v>26.913655848132272</v>
      </c>
      <c r="F153" s="48">
        <v>3567</v>
      </c>
      <c r="G153" s="48">
        <v>693</v>
      </c>
      <c r="H153" s="49">
        <f>uptake_in_those_aged_70_by_la12[[#This Row],[Number of adults turning 65 in quarter 2 vaccinated]]/uptake_in_those_aged_70_by_la12[[#This Row],[Number of adults turning 65 in quarter 2]]*100</f>
        <v>19.428090832632464</v>
      </c>
      <c r="I153" s="33"/>
      <c r="J153" s="33"/>
      <c r="L153" s="33"/>
      <c r="M153" s="33"/>
      <c r="O153" s="33"/>
      <c r="P153" s="33"/>
      <c r="R153" s="33"/>
      <c r="S153" s="33"/>
      <c r="U153" s="33"/>
      <c r="V153" s="33"/>
      <c r="X153" s="33"/>
      <c r="Y153" s="33"/>
      <c r="AA153" s="33"/>
      <c r="AB153" s="33"/>
      <c r="AD153" s="33"/>
      <c r="AE153" s="33"/>
    </row>
    <row r="154" spans="1:31" x14ac:dyDescent="0.35">
      <c r="A154" s="29" t="s">
        <v>632</v>
      </c>
      <c r="B154" s="29" t="s">
        <v>633</v>
      </c>
      <c r="C154" s="48">
        <v>1752</v>
      </c>
      <c r="D154" s="48">
        <v>528</v>
      </c>
      <c r="E154" s="49">
        <f>uptake_in_those_aged_70_by_la12[[#This Row],[Number of adults turning 65 in quarter 1 vaccinated]]/uptake_in_those_aged_70_by_la12[[#This Row],[Number of adults turning 65 in quarter 1]]*100</f>
        <v>30.136986301369863</v>
      </c>
      <c r="F154" s="48">
        <v>1908</v>
      </c>
      <c r="G154" s="48">
        <v>451</v>
      </c>
      <c r="H154" s="49">
        <f>uptake_in_those_aged_70_by_la12[[#This Row],[Number of adults turning 65 in quarter 2 vaccinated]]/uptake_in_those_aged_70_by_la12[[#This Row],[Number of adults turning 65 in quarter 2]]*100</f>
        <v>23.637316561844866</v>
      </c>
      <c r="I154" s="33"/>
      <c r="J154" s="33"/>
      <c r="L154" s="33"/>
      <c r="M154" s="33"/>
      <c r="O154" s="33"/>
      <c r="P154" s="33"/>
      <c r="R154" s="33"/>
      <c r="S154" s="33"/>
      <c r="U154" s="33"/>
      <c r="V154" s="33"/>
      <c r="X154" s="33"/>
      <c r="Y154" s="33"/>
      <c r="AA154" s="33"/>
      <c r="AB154" s="33"/>
      <c r="AD154" s="33"/>
      <c r="AE154" s="33"/>
    </row>
    <row r="155" spans="1:31" x14ac:dyDescent="0.35">
      <c r="A155" s="29" t="s">
        <v>634</v>
      </c>
      <c r="B155" s="29" t="s">
        <v>635</v>
      </c>
      <c r="C155" s="48">
        <v>2577</v>
      </c>
      <c r="D155" s="48">
        <v>657</v>
      </c>
      <c r="E155" s="49">
        <f>uptake_in_those_aged_70_by_la12[[#This Row],[Number of adults turning 65 in quarter 1 vaccinated]]/uptake_in_those_aged_70_by_la12[[#This Row],[Number of adults turning 65 in quarter 1]]*100</f>
        <v>25.494761350407451</v>
      </c>
      <c r="F155" s="48">
        <v>2916</v>
      </c>
      <c r="G155" s="48">
        <v>504</v>
      </c>
      <c r="H155" s="49">
        <f>uptake_in_those_aged_70_by_la12[[#This Row],[Number of adults turning 65 in quarter 2 vaccinated]]/uptake_in_those_aged_70_by_la12[[#This Row],[Number of adults turning 65 in quarter 2]]*100</f>
        <v>17.283950617283949</v>
      </c>
      <c r="I155" s="33"/>
      <c r="J155" s="33"/>
      <c r="L155" s="33"/>
      <c r="M155" s="33"/>
      <c r="O155" s="33"/>
      <c r="P155" s="33"/>
      <c r="R155" s="33"/>
      <c r="S155" s="33"/>
      <c r="U155" s="33"/>
      <c r="V155" s="33"/>
      <c r="X155" s="33"/>
      <c r="Y155" s="33"/>
      <c r="AA155" s="33"/>
      <c r="AB155" s="33"/>
      <c r="AD155" s="33"/>
      <c r="AE155" s="33"/>
    </row>
    <row r="156" spans="1:31" x14ac:dyDescent="0.35">
      <c r="A156" s="29" t="s">
        <v>636</v>
      </c>
      <c r="B156" s="29" t="s">
        <v>637</v>
      </c>
      <c r="C156" s="48">
        <v>1795</v>
      </c>
      <c r="D156" s="48">
        <v>430</v>
      </c>
      <c r="E156" s="49">
        <f>uptake_in_those_aged_70_by_la12[[#This Row],[Number of adults turning 65 in quarter 1 vaccinated]]/uptake_in_those_aged_70_by_la12[[#This Row],[Number of adults turning 65 in quarter 1]]*100</f>
        <v>23.955431754874652</v>
      </c>
      <c r="F156" s="48">
        <v>1887</v>
      </c>
      <c r="G156" s="48">
        <v>376</v>
      </c>
      <c r="H156" s="49">
        <f>uptake_in_those_aged_70_by_la12[[#This Row],[Number of adults turning 65 in quarter 2 vaccinated]]/uptake_in_those_aged_70_by_la12[[#This Row],[Number of adults turning 65 in quarter 2]]*100</f>
        <v>19.925808161102278</v>
      </c>
      <c r="I156" s="33"/>
      <c r="J156" s="33"/>
      <c r="L156" s="33"/>
      <c r="M156" s="33"/>
      <c r="O156" s="33"/>
      <c r="P156" s="33"/>
      <c r="R156" s="33"/>
      <c r="S156" s="33"/>
      <c r="U156" s="33"/>
      <c r="V156" s="33"/>
      <c r="X156" s="33"/>
      <c r="Y156" s="33"/>
      <c r="AA156" s="33"/>
      <c r="AB156" s="33"/>
      <c r="AD156" s="33"/>
      <c r="AE156" s="33"/>
    </row>
    <row r="157" spans="1:31" x14ac:dyDescent="0.35">
      <c r="A157" s="23" t="s">
        <v>250</v>
      </c>
      <c r="B157" s="23" t="s">
        <v>250</v>
      </c>
      <c r="C157" s="50">
        <f>SUM(C6:C156)</f>
        <v>158559</v>
      </c>
      <c r="D157" s="50">
        <f>SUM(D6:D156)</f>
        <v>36810</v>
      </c>
      <c r="E157" s="51">
        <f>uptake_in_those_aged_70_by_la12[[#This Row],[Number of adults turning 65 in quarter 1 vaccinated]]/uptake_in_those_aged_70_by_la12[[#This Row],[Number of adults turning 65 in quarter 1]]*100</f>
        <v>23.215333093674907</v>
      </c>
      <c r="F157" s="50">
        <f>SUM(F6:F156)</f>
        <v>171153</v>
      </c>
      <c r="G157" s="50">
        <f>SUM(G6:G156)</f>
        <v>27291</v>
      </c>
      <c r="H157" s="51">
        <f>uptake_in_those_aged_70_by_la12[[#This Row],[Number of adults turning 65 in quarter 2 vaccinated]]/uptake_in_those_aged_70_by_la12[[#This Row],[Number of adults turning 65 in quarter 2]]*100</f>
        <v>15.945382201889538</v>
      </c>
      <c r="I157" s="33"/>
      <c r="J157" s="33"/>
      <c r="L157" s="33"/>
      <c r="M157" s="33"/>
      <c r="O157" s="33"/>
      <c r="P157" s="33"/>
      <c r="R157" s="33"/>
      <c r="S157" s="33"/>
      <c r="U157" s="33"/>
      <c r="V157" s="33"/>
      <c r="X157" s="33"/>
      <c r="Y157" s="33"/>
      <c r="AA157" s="33"/>
      <c r="AB157" s="33"/>
      <c r="AD157" s="33"/>
      <c r="AE157"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0D6BB-D5C6-4E8F-B2D9-AEAA99E2590E}">
  <dimension ref="A1:AE112"/>
  <sheetViews>
    <sheetView workbookViewId="0">
      <selection activeCell="C1" sqref="C1:H1048576"/>
    </sheetView>
  </sheetViews>
  <sheetFormatPr defaultColWidth="11.23046875" defaultRowHeight="15.5" x14ac:dyDescent="0.35"/>
  <cols>
    <col min="1" max="1" width="25.4609375" style="29" customWidth="1"/>
    <col min="2" max="2" width="50.53515625" style="29" customWidth="1"/>
    <col min="3" max="3" width="49" style="39" bestFit="1" customWidth="1"/>
    <col min="4" max="4" width="53.23046875" style="39" bestFit="1" customWidth="1"/>
    <col min="5" max="5" width="46.23046875" style="39" bestFit="1" customWidth="1"/>
    <col min="6" max="6" width="49.3046875" style="39" bestFit="1" customWidth="1"/>
    <col min="7" max="7" width="53.69140625" style="39" bestFit="1" customWidth="1"/>
    <col min="8" max="8" width="46.53515625" style="39" bestFit="1" customWidth="1"/>
    <col min="9" max="16384" width="11.23046875" style="29"/>
  </cols>
  <sheetData>
    <row r="1" spans="1:31" ht="20" x14ac:dyDescent="0.35">
      <c r="A1" s="27" t="s">
        <v>638</v>
      </c>
      <c r="B1" s="28"/>
      <c r="C1" s="38"/>
      <c r="D1" s="38"/>
      <c r="E1" s="38"/>
    </row>
    <row r="2" spans="1:31" ht="18" x14ac:dyDescent="0.35">
      <c r="A2" s="30" t="s">
        <v>32</v>
      </c>
      <c r="B2" s="31"/>
      <c r="C2" s="47"/>
      <c r="D2" s="47"/>
      <c r="E2" s="47"/>
    </row>
    <row r="3" spans="1:31" x14ac:dyDescent="0.35">
      <c r="A3" s="29" t="s">
        <v>33</v>
      </c>
    </row>
    <row r="4" spans="1:31" x14ac:dyDescent="0.35">
      <c r="A4" s="23" t="s">
        <v>639</v>
      </c>
      <c r="B4" s="23" t="s">
        <v>640</v>
      </c>
      <c r="C4" s="21" t="s">
        <v>678</v>
      </c>
      <c r="D4" s="21" t="s">
        <v>682</v>
      </c>
      <c r="E4" s="21" t="s">
        <v>36</v>
      </c>
      <c r="F4" s="21" t="s">
        <v>681</v>
      </c>
      <c r="G4" s="21" t="s">
        <v>677</v>
      </c>
      <c r="H4" s="21" t="s">
        <v>37</v>
      </c>
      <c r="I4" s="23"/>
      <c r="J4" s="23"/>
      <c r="K4" s="23"/>
      <c r="L4" s="23"/>
      <c r="M4" s="23"/>
      <c r="N4" s="23"/>
    </row>
    <row r="5" spans="1:31" x14ac:dyDescent="0.35">
      <c r="A5" s="29" t="s">
        <v>641</v>
      </c>
      <c r="B5" s="29" t="s">
        <v>642</v>
      </c>
      <c r="C5" s="48">
        <v>20952</v>
      </c>
      <c r="D5" s="48">
        <v>3152</v>
      </c>
      <c r="E5" s="49">
        <f>uptake_in_those_aged_70_by_ccg111016[[#This Row],[Number of adults turning 65 in quarter 1 vaccinated]]/uptake_in_those_aged_70_by_ccg111016[[#This Row],[Number of adults turning 65 in quarter 1]]*100</f>
        <v>15.043909889270715</v>
      </c>
      <c r="F5" s="48">
        <v>23748</v>
      </c>
      <c r="G5" s="48">
        <v>2192</v>
      </c>
      <c r="H5" s="49">
        <f>uptake_in_those_aged_70_by_ccg111016[[#This Row],[Number of adults turning 65 in quarter 2 vaccinated]]/uptake_in_those_aged_70_by_ccg111016[[#This Row],[Number of adults turning 65 in quarter 2]]*100</f>
        <v>9.2302509685026113</v>
      </c>
      <c r="I5" s="33"/>
      <c r="J5" s="33"/>
      <c r="L5" s="33"/>
      <c r="M5" s="33"/>
      <c r="O5" s="33"/>
      <c r="P5" s="33"/>
      <c r="R5" s="33"/>
      <c r="S5" s="33"/>
      <c r="U5" s="33"/>
      <c r="V5" s="33"/>
      <c r="X5" s="33"/>
      <c r="Y5" s="33"/>
      <c r="AA5" s="33"/>
      <c r="AB5" s="33"/>
      <c r="AD5" s="33"/>
      <c r="AE5" s="33"/>
    </row>
    <row r="6" spans="1:31" x14ac:dyDescent="0.35">
      <c r="A6" s="29" t="s">
        <v>643</v>
      </c>
      <c r="B6" s="29" t="s">
        <v>644</v>
      </c>
      <c r="C6" s="48">
        <v>17691</v>
      </c>
      <c r="D6" s="48">
        <v>4903</v>
      </c>
      <c r="E6" s="49">
        <f>uptake_in_those_aged_70_by_ccg111016[[#This Row],[Number of adults turning 65 in quarter 1 vaccinated]]/uptake_in_those_aged_70_by_ccg111016[[#This Row],[Number of adults turning 65 in quarter 1]]*100</f>
        <v>27.714657170312591</v>
      </c>
      <c r="F6" s="48">
        <v>18455</v>
      </c>
      <c r="G6" s="48">
        <v>3622</v>
      </c>
      <c r="H6" s="49">
        <f>uptake_in_those_aged_70_by_ccg111016[[#This Row],[Number of adults turning 65 in quarter 2 vaccinated]]/uptake_in_those_aged_70_by_ccg111016[[#This Row],[Number of adults turning 65 in quarter 2]]*100</f>
        <v>19.626117583310755</v>
      </c>
      <c r="I6" s="33"/>
      <c r="J6" s="33"/>
      <c r="L6" s="33"/>
      <c r="M6" s="33"/>
      <c r="O6" s="33"/>
      <c r="P6" s="33"/>
      <c r="R6" s="33"/>
      <c r="S6" s="33"/>
      <c r="U6" s="33"/>
      <c r="V6" s="33"/>
      <c r="X6" s="33"/>
      <c r="Y6" s="33"/>
      <c r="AA6" s="33"/>
      <c r="AB6" s="33"/>
      <c r="AD6" s="33"/>
      <c r="AE6" s="33"/>
    </row>
    <row r="7" spans="1:31" x14ac:dyDescent="0.35">
      <c r="A7" s="29" t="s">
        <v>645</v>
      </c>
      <c r="B7" s="29" t="s">
        <v>646</v>
      </c>
      <c r="C7" s="48">
        <v>25383</v>
      </c>
      <c r="D7" s="48">
        <v>6779</v>
      </c>
      <c r="E7" s="49">
        <f>uptake_in_those_aged_70_by_ccg111016[[#This Row],[Number of adults turning 65 in quarter 1 vaccinated]]/uptake_in_those_aged_70_by_ccg111016[[#This Row],[Number of adults turning 65 in quarter 1]]*100</f>
        <v>26.706851042036007</v>
      </c>
      <c r="F7" s="48">
        <v>27263</v>
      </c>
      <c r="G7" s="48">
        <v>5126</v>
      </c>
      <c r="H7" s="49">
        <f>uptake_in_those_aged_70_by_ccg111016[[#This Row],[Number of adults turning 65 in quarter 2 vaccinated]]/uptake_in_those_aged_70_by_ccg111016[[#This Row],[Number of adults turning 65 in quarter 2]]*100</f>
        <v>18.802039394050546</v>
      </c>
      <c r="I7" s="33"/>
      <c r="J7" s="33"/>
      <c r="L7" s="33"/>
      <c r="M7" s="33"/>
      <c r="O7" s="33"/>
      <c r="P7" s="33"/>
      <c r="R7" s="33"/>
      <c r="S7" s="33"/>
      <c r="U7" s="33"/>
      <c r="V7" s="33"/>
      <c r="X7" s="33"/>
      <c r="Y7" s="33"/>
      <c r="AA7" s="33"/>
      <c r="AB7" s="33"/>
      <c r="AD7" s="33"/>
      <c r="AE7" s="33"/>
    </row>
    <row r="8" spans="1:31" x14ac:dyDescent="0.35">
      <c r="A8" s="29" t="s">
        <v>647</v>
      </c>
      <c r="B8" s="29" t="s">
        <v>648</v>
      </c>
      <c r="C8" s="48">
        <v>30217</v>
      </c>
      <c r="D8" s="48">
        <v>6879</v>
      </c>
      <c r="E8" s="49">
        <f>uptake_in_those_aged_70_by_ccg111016[[#This Row],[Number of adults turning 65 in quarter 1 vaccinated]]/uptake_in_those_aged_70_by_ccg111016[[#This Row],[Number of adults turning 65 in quarter 1]]*100</f>
        <v>22.765330774067579</v>
      </c>
      <c r="F8" s="48">
        <v>32764</v>
      </c>
      <c r="G8" s="48">
        <v>5418</v>
      </c>
      <c r="H8" s="49">
        <f>uptake_in_those_aged_70_by_ccg111016[[#This Row],[Number of adults turning 65 in quarter 2 vaccinated]]/uptake_in_those_aged_70_by_ccg111016[[#This Row],[Number of adults turning 65 in quarter 2]]*100</f>
        <v>16.536442436820899</v>
      </c>
      <c r="I8" s="33"/>
      <c r="J8" s="33"/>
      <c r="L8" s="33"/>
      <c r="M8" s="33"/>
      <c r="O8" s="33"/>
      <c r="P8" s="33"/>
      <c r="R8" s="33"/>
      <c r="S8" s="33"/>
      <c r="U8" s="33"/>
      <c r="V8" s="33"/>
      <c r="X8" s="33"/>
      <c r="Y8" s="33"/>
      <c r="AA8" s="33"/>
      <c r="AB8" s="33"/>
      <c r="AD8" s="33"/>
      <c r="AE8" s="33"/>
    </row>
    <row r="9" spans="1:31" x14ac:dyDescent="0.35">
      <c r="A9" s="29" t="s">
        <v>649</v>
      </c>
      <c r="B9" s="29" t="s">
        <v>650</v>
      </c>
      <c r="C9" s="48">
        <v>18391</v>
      </c>
      <c r="D9" s="48">
        <v>4699</v>
      </c>
      <c r="E9" s="49">
        <f>uptake_in_those_aged_70_by_ccg111016[[#This Row],[Number of adults turning 65 in quarter 1 vaccinated]]/uptake_in_those_aged_70_by_ccg111016[[#This Row],[Number of adults turning 65 in quarter 1]]*100</f>
        <v>25.550541025501605</v>
      </c>
      <c r="F9" s="48">
        <v>19590</v>
      </c>
      <c r="G9" s="48">
        <v>3174</v>
      </c>
      <c r="H9" s="49">
        <f>uptake_in_those_aged_70_by_ccg111016[[#This Row],[Number of adults turning 65 in quarter 2 vaccinated]]/uptake_in_those_aged_70_by_ccg111016[[#This Row],[Number of adults turning 65 in quarter 2]]*100</f>
        <v>16.202143950995406</v>
      </c>
      <c r="I9" s="33"/>
      <c r="J9" s="33"/>
      <c r="L9" s="33"/>
      <c r="M9" s="33"/>
      <c r="O9" s="33"/>
      <c r="P9" s="33"/>
      <c r="R9" s="33"/>
      <c r="S9" s="33"/>
      <c r="U9" s="33"/>
      <c r="V9" s="33"/>
      <c r="X9" s="33"/>
      <c r="Y9" s="33"/>
      <c r="AA9" s="33"/>
      <c r="AB9" s="33"/>
      <c r="AD9" s="33"/>
      <c r="AE9" s="33"/>
    </row>
    <row r="10" spans="1:31" x14ac:dyDescent="0.35">
      <c r="A10" s="29" t="s">
        <v>651</v>
      </c>
      <c r="B10" s="29" t="s">
        <v>652</v>
      </c>
      <c r="C10" s="48">
        <v>20647</v>
      </c>
      <c r="D10" s="48">
        <v>4400</v>
      </c>
      <c r="E10" s="49">
        <f>uptake_in_those_aged_70_by_ccg111016[[#This Row],[Number of adults turning 65 in quarter 1 vaccinated]]/uptake_in_those_aged_70_by_ccg111016[[#This Row],[Number of adults turning 65 in quarter 1]]*100</f>
        <v>21.31060202450719</v>
      </c>
      <c r="F10" s="48">
        <v>22430</v>
      </c>
      <c r="G10" s="48">
        <v>3219</v>
      </c>
      <c r="H10" s="49">
        <f>uptake_in_those_aged_70_by_ccg111016[[#This Row],[Number of adults turning 65 in quarter 2 vaccinated]]/uptake_in_those_aged_70_by_ccg111016[[#This Row],[Number of adults turning 65 in quarter 2]]*100</f>
        <v>14.351315202853321</v>
      </c>
      <c r="I10" s="33"/>
      <c r="J10" s="33"/>
      <c r="L10" s="33"/>
      <c r="M10" s="33"/>
      <c r="O10" s="33"/>
      <c r="P10" s="33"/>
      <c r="R10" s="33"/>
      <c r="S10" s="33"/>
      <c r="U10" s="33"/>
      <c r="V10" s="33"/>
      <c r="X10" s="33"/>
      <c r="Y10" s="33"/>
      <c r="AA10" s="33"/>
      <c r="AB10" s="33"/>
      <c r="AD10" s="33"/>
      <c r="AE10" s="33"/>
    </row>
    <row r="11" spans="1:31" x14ac:dyDescent="0.35">
      <c r="A11" s="29" t="s">
        <v>653</v>
      </c>
      <c r="B11" s="29" t="s">
        <v>654</v>
      </c>
      <c r="C11" s="48">
        <v>25278</v>
      </c>
      <c r="D11" s="48">
        <v>5998</v>
      </c>
      <c r="E11" s="49">
        <f>uptake_in_those_aged_70_by_ccg111016[[#This Row],[Number of adults turning 65 in quarter 1 vaccinated]]/uptake_in_those_aged_70_by_ccg111016[[#This Row],[Number of adults turning 65 in quarter 1]]*100</f>
        <v>23.728143049291877</v>
      </c>
      <c r="F11" s="48">
        <v>26903</v>
      </c>
      <c r="G11" s="48">
        <v>4540</v>
      </c>
      <c r="H11" s="49">
        <f>uptake_in_those_aged_70_by_ccg111016[[#This Row],[Number of adults turning 65 in quarter 2 vaccinated]]/uptake_in_those_aged_70_by_ccg111016[[#This Row],[Number of adults turning 65 in quarter 2]]*100</f>
        <v>16.875441400587295</v>
      </c>
      <c r="I11" s="33"/>
      <c r="J11" s="33"/>
      <c r="L11" s="33"/>
      <c r="M11" s="33"/>
      <c r="O11" s="33"/>
      <c r="P11" s="33"/>
      <c r="R11" s="33"/>
      <c r="S11" s="33"/>
      <c r="U11" s="33"/>
      <c r="V11" s="33"/>
      <c r="X11" s="33"/>
      <c r="Y11" s="33"/>
      <c r="AA11" s="33"/>
      <c r="AB11" s="33"/>
      <c r="AD11" s="33"/>
      <c r="AE11" s="33"/>
    </row>
    <row r="12" spans="1:31" x14ac:dyDescent="0.35">
      <c r="B12" s="23" t="s">
        <v>655</v>
      </c>
      <c r="C12" s="50">
        <f>SUM(C5:C11)</f>
        <v>158559</v>
      </c>
      <c r="D12" s="50">
        <f>SUM(D5:D11)</f>
        <v>36810</v>
      </c>
      <c r="E12" s="51">
        <f>uptake_in_those_aged_70_by_ccg111016[[#This Row],[Number of adults turning 65 in quarter 1 vaccinated]]/uptake_in_those_aged_70_by_ccg111016[[#This Row],[Number of adults turning 65 in quarter 1]]*100</f>
        <v>23.215333093674907</v>
      </c>
      <c r="F12" s="50">
        <f>SUM(F5:F11)</f>
        <v>171153</v>
      </c>
      <c r="G12" s="50">
        <f>SUM(G5:G11)</f>
        <v>27291</v>
      </c>
      <c r="H12" s="53">
        <f>uptake_in_those_aged_70_by_ccg111016[[#This Row],[Number of adults turning 65 in quarter 2 vaccinated]]/uptake_in_those_aged_70_by_ccg111016[[#This Row],[Number of adults turning 65 in quarter 2]]*100</f>
        <v>15.945382201889538</v>
      </c>
      <c r="I12" s="33"/>
      <c r="J12" s="33"/>
      <c r="L12" s="33"/>
      <c r="M12" s="33"/>
      <c r="O12" s="33"/>
      <c r="P12" s="33"/>
      <c r="R12" s="33"/>
      <c r="S12" s="33"/>
      <c r="U12" s="33"/>
      <c r="V12" s="33"/>
      <c r="X12" s="33"/>
      <c r="Y12" s="33"/>
      <c r="AA12" s="33"/>
      <c r="AB12" s="33"/>
      <c r="AD12" s="33"/>
      <c r="AE12" s="33"/>
    </row>
    <row r="13" spans="1:31" x14ac:dyDescent="0.35">
      <c r="E13" s="49"/>
      <c r="G13" s="49"/>
      <c r="H13" s="49"/>
      <c r="I13" s="33"/>
      <c r="J13" s="33"/>
      <c r="L13" s="33"/>
      <c r="M13" s="33"/>
      <c r="O13" s="33"/>
      <c r="P13" s="33"/>
      <c r="R13" s="33"/>
      <c r="S13" s="33"/>
      <c r="U13" s="33"/>
      <c r="V13" s="33"/>
      <c r="X13" s="33"/>
      <c r="Y13" s="33"/>
      <c r="AA13" s="33"/>
      <c r="AB13" s="33"/>
      <c r="AD13" s="33"/>
      <c r="AE13" s="33"/>
    </row>
    <row r="14" spans="1:31" x14ac:dyDescent="0.35">
      <c r="E14" s="49"/>
      <c r="G14" s="49"/>
      <c r="H14" s="49"/>
      <c r="I14" s="33"/>
      <c r="J14" s="33"/>
      <c r="L14" s="33"/>
      <c r="M14" s="33"/>
      <c r="O14" s="33"/>
      <c r="P14" s="33"/>
      <c r="R14" s="33"/>
      <c r="S14" s="33"/>
      <c r="U14" s="33"/>
      <c r="V14" s="33"/>
      <c r="X14" s="33"/>
      <c r="Y14" s="33"/>
      <c r="AA14" s="33"/>
      <c r="AB14" s="33"/>
      <c r="AD14" s="33"/>
      <c r="AE14" s="33"/>
    </row>
    <row r="15" spans="1:31" x14ac:dyDescent="0.35">
      <c r="E15" s="49"/>
      <c r="G15" s="49"/>
      <c r="H15" s="49"/>
      <c r="I15" s="33"/>
      <c r="J15" s="33"/>
      <c r="L15" s="33"/>
      <c r="M15" s="33"/>
      <c r="O15" s="33"/>
      <c r="P15" s="33"/>
      <c r="R15" s="33"/>
      <c r="S15" s="33"/>
      <c r="U15" s="33"/>
      <c r="V15" s="33"/>
      <c r="X15" s="33"/>
      <c r="Y15" s="33"/>
      <c r="AA15" s="33"/>
      <c r="AB15" s="33"/>
      <c r="AD15" s="33"/>
      <c r="AE15" s="33"/>
    </row>
    <row r="16" spans="1:31" x14ac:dyDescent="0.35">
      <c r="E16" s="49"/>
      <c r="G16" s="49"/>
      <c r="H16" s="49"/>
      <c r="I16" s="33"/>
      <c r="J16" s="33"/>
      <c r="L16" s="33"/>
      <c r="M16" s="33"/>
      <c r="O16" s="33"/>
      <c r="P16" s="33"/>
      <c r="R16" s="33"/>
      <c r="S16" s="33"/>
      <c r="U16" s="33"/>
      <c r="V16" s="33"/>
      <c r="X16" s="33"/>
      <c r="Y16" s="33"/>
      <c r="AA16" s="33"/>
      <c r="AB16" s="33"/>
      <c r="AD16" s="33"/>
      <c r="AE16" s="33"/>
    </row>
    <row r="17" spans="5:31" x14ac:dyDescent="0.35">
      <c r="E17" s="49"/>
      <c r="G17" s="49"/>
      <c r="H17" s="49"/>
      <c r="I17" s="33"/>
      <c r="J17" s="33"/>
      <c r="L17" s="33"/>
      <c r="M17" s="33"/>
      <c r="O17" s="33"/>
      <c r="P17" s="33"/>
      <c r="R17" s="33"/>
      <c r="S17" s="33"/>
      <c r="U17" s="33"/>
      <c r="V17" s="33"/>
      <c r="X17" s="33"/>
      <c r="Y17" s="33"/>
      <c r="AA17" s="33"/>
      <c r="AB17" s="33"/>
      <c r="AD17" s="33"/>
      <c r="AE17" s="33"/>
    </row>
    <row r="18" spans="5:31" x14ac:dyDescent="0.35">
      <c r="E18" s="49"/>
      <c r="G18" s="49"/>
      <c r="H18" s="49"/>
      <c r="I18" s="33"/>
      <c r="J18" s="33"/>
      <c r="L18" s="33"/>
      <c r="M18" s="33"/>
      <c r="O18" s="33"/>
      <c r="P18" s="33"/>
      <c r="R18" s="33"/>
      <c r="S18" s="33"/>
      <c r="U18" s="33"/>
      <c r="V18" s="33"/>
      <c r="X18" s="33"/>
      <c r="Y18" s="33"/>
      <c r="AA18" s="33"/>
      <c r="AB18" s="33"/>
      <c r="AD18" s="33"/>
      <c r="AE18" s="33"/>
    </row>
    <row r="19" spans="5:31" x14ac:dyDescent="0.35">
      <c r="E19" s="49"/>
      <c r="G19" s="49"/>
      <c r="H19" s="49"/>
      <c r="I19" s="33"/>
      <c r="J19" s="33"/>
      <c r="L19" s="33"/>
      <c r="M19" s="33"/>
      <c r="O19" s="33"/>
      <c r="P19" s="33"/>
      <c r="R19" s="33"/>
      <c r="S19" s="33"/>
      <c r="U19" s="33"/>
      <c r="V19" s="33"/>
      <c r="X19" s="33"/>
      <c r="Y19" s="33"/>
      <c r="AA19" s="33"/>
      <c r="AB19" s="33"/>
      <c r="AD19" s="33"/>
      <c r="AE19" s="33"/>
    </row>
    <row r="20" spans="5:31" x14ac:dyDescent="0.35">
      <c r="E20" s="49"/>
      <c r="G20" s="49"/>
      <c r="H20" s="49"/>
      <c r="I20" s="33"/>
      <c r="J20" s="33"/>
      <c r="L20" s="33"/>
      <c r="M20" s="33"/>
      <c r="O20" s="33"/>
      <c r="P20" s="33"/>
      <c r="R20" s="33"/>
      <c r="S20" s="33"/>
      <c r="U20" s="33"/>
      <c r="V20" s="33"/>
      <c r="X20" s="33"/>
      <c r="Y20" s="33"/>
      <c r="AA20" s="33"/>
      <c r="AB20" s="33"/>
      <c r="AD20" s="33"/>
      <c r="AE20" s="33"/>
    </row>
    <row r="21" spans="5:31" x14ac:dyDescent="0.35">
      <c r="E21" s="49"/>
      <c r="G21" s="49"/>
      <c r="H21" s="49"/>
      <c r="I21" s="33"/>
      <c r="J21" s="33"/>
      <c r="L21" s="33"/>
      <c r="M21" s="33"/>
      <c r="O21" s="33"/>
      <c r="P21" s="33"/>
      <c r="R21" s="33"/>
      <c r="S21" s="33"/>
      <c r="U21" s="33"/>
      <c r="V21" s="33"/>
      <c r="X21" s="33"/>
      <c r="Y21" s="33"/>
      <c r="AA21" s="33"/>
      <c r="AB21" s="33"/>
      <c r="AD21" s="33"/>
      <c r="AE21" s="33"/>
    </row>
    <row r="22" spans="5:31" x14ac:dyDescent="0.35">
      <c r="E22" s="49"/>
      <c r="G22" s="49"/>
      <c r="H22" s="49"/>
      <c r="I22" s="33"/>
      <c r="J22" s="33"/>
      <c r="L22" s="33"/>
      <c r="M22" s="33"/>
      <c r="O22" s="33"/>
      <c r="P22" s="33"/>
      <c r="R22" s="33"/>
      <c r="S22" s="33"/>
      <c r="U22" s="33"/>
      <c r="V22" s="33"/>
      <c r="X22" s="33"/>
      <c r="Y22" s="33"/>
      <c r="AA22" s="33"/>
      <c r="AB22" s="33"/>
      <c r="AD22" s="33"/>
      <c r="AE22" s="33"/>
    </row>
    <row r="23" spans="5:31" x14ac:dyDescent="0.35">
      <c r="E23" s="49"/>
      <c r="G23" s="49"/>
      <c r="H23" s="49"/>
      <c r="I23" s="33"/>
      <c r="J23" s="33"/>
      <c r="L23" s="33"/>
      <c r="M23" s="33"/>
      <c r="O23" s="33"/>
      <c r="P23" s="33"/>
      <c r="R23" s="33"/>
      <c r="S23" s="33"/>
      <c r="U23" s="33"/>
      <c r="V23" s="33"/>
      <c r="X23" s="33"/>
      <c r="Y23" s="33"/>
      <c r="AA23" s="33"/>
      <c r="AB23" s="33"/>
      <c r="AD23" s="33"/>
      <c r="AE23" s="33"/>
    </row>
    <row r="24" spans="5:31" x14ac:dyDescent="0.35">
      <c r="E24" s="49"/>
      <c r="G24" s="49"/>
      <c r="H24" s="49"/>
      <c r="I24" s="33"/>
      <c r="J24" s="33"/>
      <c r="L24" s="33"/>
      <c r="M24" s="33"/>
      <c r="O24" s="33"/>
      <c r="P24" s="33"/>
      <c r="R24" s="33"/>
      <c r="S24" s="33"/>
      <c r="U24" s="33"/>
      <c r="V24" s="33"/>
      <c r="X24" s="33"/>
      <c r="Y24" s="33"/>
      <c r="AA24" s="33"/>
      <c r="AB24" s="33"/>
      <c r="AD24" s="33"/>
      <c r="AE24" s="33"/>
    </row>
    <row r="25" spans="5:31" x14ac:dyDescent="0.35">
      <c r="E25" s="49"/>
      <c r="G25" s="49"/>
      <c r="H25" s="49"/>
      <c r="I25" s="33"/>
      <c r="J25" s="33"/>
      <c r="L25" s="33"/>
      <c r="M25" s="33"/>
      <c r="O25" s="33"/>
      <c r="P25" s="33"/>
      <c r="R25" s="33"/>
      <c r="S25" s="33"/>
      <c r="U25" s="33"/>
      <c r="V25" s="33"/>
      <c r="X25" s="33"/>
      <c r="Y25" s="33"/>
      <c r="AA25" s="33"/>
      <c r="AB25" s="33"/>
      <c r="AD25" s="33"/>
      <c r="AE25" s="33"/>
    </row>
    <row r="26" spans="5:31" x14ac:dyDescent="0.35">
      <c r="E26" s="49"/>
      <c r="G26" s="49"/>
      <c r="H26" s="49"/>
      <c r="I26" s="33"/>
      <c r="J26" s="33"/>
      <c r="L26" s="33"/>
      <c r="M26" s="33"/>
      <c r="O26" s="33"/>
      <c r="P26" s="33"/>
      <c r="R26" s="33"/>
      <c r="S26" s="33"/>
      <c r="U26" s="33"/>
      <c r="V26" s="33"/>
      <c r="X26" s="33"/>
      <c r="Y26" s="33"/>
      <c r="AA26" s="33"/>
      <c r="AB26" s="33"/>
      <c r="AD26" s="33"/>
      <c r="AE26" s="33"/>
    </row>
    <row r="27" spans="5:31" x14ac:dyDescent="0.35">
      <c r="E27" s="49"/>
      <c r="G27" s="49"/>
      <c r="H27" s="49"/>
      <c r="I27" s="33"/>
      <c r="J27" s="33"/>
      <c r="L27" s="33"/>
      <c r="M27" s="33"/>
      <c r="O27" s="33"/>
      <c r="P27" s="33"/>
      <c r="R27" s="33"/>
      <c r="S27" s="33"/>
      <c r="U27" s="33"/>
      <c r="V27" s="33"/>
      <c r="X27" s="33"/>
      <c r="Y27" s="33"/>
      <c r="AA27" s="33"/>
      <c r="AB27" s="33"/>
      <c r="AD27" s="33"/>
      <c r="AE27" s="33"/>
    </row>
    <row r="28" spans="5:31" x14ac:dyDescent="0.35">
      <c r="E28" s="49"/>
      <c r="G28" s="49"/>
      <c r="H28" s="49"/>
      <c r="I28" s="33"/>
      <c r="J28" s="33"/>
      <c r="L28" s="33"/>
      <c r="M28" s="33"/>
      <c r="O28" s="33"/>
      <c r="P28" s="33"/>
      <c r="R28" s="33"/>
      <c r="S28" s="33"/>
      <c r="U28" s="33"/>
      <c r="V28" s="33"/>
      <c r="X28" s="33"/>
      <c r="Y28" s="33"/>
      <c r="AA28" s="33"/>
      <c r="AB28" s="33"/>
      <c r="AD28" s="33"/>
      <c r="AE28" s="33"/>
    </row>
    <row r="29" spans="5:31" x14ac:dyDescent="0.35">
      <c r="E29" s="49"/>
      <c r="G29" s="49"/>
      <c r="H29" s="49"/>
      <c r="I29" s="33"/>
      <c r="J29" s="33"/>
      <c r="L29" s="33"/>
      <c r="M29" s="33"/>
      <c r="O29" s="33"/>
      <c r="P29" s="33"/>
      <c r="R29" s="33"/>
      <c r="S29" s="33"/>
      <c r="U29" s="33"/>
      <c r="V29" s="33"/>
      <c r="X29" s="33"/>
      <c r="Y29" s="33"/>
      <c r="AA29" s="33"/>
      <c r="AB29" s="33"/>
      <c r="AD29" s="33"/>
      <c r="AE29" s="33"/>
    </row>
    <row r="30" spans="5:31" x14ac:dyDescent="0.35">
      <c r="E30" s="49"/>
      <c r="G30" s="49"/>
      <c r="H30" s="49"/>
      <c r="I30" s="33"/>
      <c r="J30" s="33"/>
      <c r="L30" s="33"/>
      <c r="M30" s="33"/>
      <c r="O30" s="33"/>
      <c r="P30" s="33"/>
      <c r="R30" s="33"/>
      <c r="S30" s="33"/>
      <c r="U30" s="33"/>
      <c r="V30" s="33"/>
      <c r="X30" s="33"/>
      <c r="Y30" s="33"/>
      <c r="AA30" s="33"/>
      <c r="AB30" s="33"/>
      <c r="AD30" s="33"/>
      <c r="AE30" s="33"/>
    </row>
    <row r="31" spans="5:31" x14ac:dyDescent="0.35">
      <c r="E31" s="49"/>
      <c r="G31" s="49"/>
      <c r="H31" s="49"/>
      <c r="I31" s="33"/>
      <c r="J31" s="33"/>
      <c r="L31" s="33"/>
      <c r="M31" s="33"/>
      <c r="O31" s="33"/>
      <c r="P31" s="33"/>
      <c r="R31" s="33"/>
      <c r="S31" s="33"/>
      <c r="U31" s="33"/>
      <c r="V31" s="33"/>
      <c r="X31" s="33"/>
      <c r="Y31" s="33"/>
      <c r="AA31" s="33"/>
      <c r="AB31" s="33"/>
      <c r="AD31" s="33"/>
      <c r="AE31" s="33"/>
    </row>
    <row r="32" spans="5:31" x14ac:dyDescent="0.35">
      <c r="E32" s="49"/>
      <c r="G32" s="49"/>
      <c r="H32" s="49"/>
      <c r="I32" s="33"/>
      <c r="J32" s="33"/>
      <c r="L32" s="33"/>
      <c r="M32" s="33"/>
      <c r="O32" s="33"/>
      <c r="P32" s="33"/>
      <c r="R32" s="33"/>
      <c r="S32" s="33"/>
      <c r="U32" s="33"/>
      <c r="V32" s="33"/>
      <c r="X32" s="33"/>
      <c r="Y32" s="33"/>
      <c r="AA32" s="33"/>
      <c r="AB32" s="33"/>
      <c r="AD32" s="33"/>
      <c r="AE32" s="33"/>
    </row>
    <row r="33" spans="5:31" x14ac:dyDescent="0.35">
      <c r="E33" s="49"/>
      <c r="G33" s="49"/>
      <c r="H33" s="49"/>
      <c r="I33" s="33"/>
      <c r="J33" s="33"/>
      <c r="L33" s="33"/>
      <c r="M33" s="33"/>
      <c r="O33" s="33"/>
      <c r="P33" s="33"/>
      <c r="R33" s="33"/>
      <c r="S33" s="33"/>
      <c r="U33" s="33"/>
      <c r="V33" s="33"/>
      <c r="X33" s="33"/>
      <c r="Y33" s="33"/>
      <c r="AA33" s="33"/>
      <c r="AB33" s="33"/>
      <c r="AD33" s="33"/>
      <c r="AE33" s="33"/>
    </row>
    <row r="34" spans="5:31" x14ac:dyDescent="0.35">
      <c r="E34" s="49"/>
      <c r="G34" s="49"/>
      <c r="H34" s="49"/>
      <c r="I34" s="33"/>
      <c r="J34" s="33"/>
      <c r="L34" s="33"/>
      <c r="M34" s="33"/>
      <c r="O34" s="33"/>
      <c r="P34" s="33"/>
      <c r="R34" s="33"/>
      <c r="S34" s="33"/>
      <c r="U34" s="33"/>
      <c r="V34" s="33"/>
      <c r="X34" s="33"/>
      <c r="Y34" s="33"/>
      <c r="AA34" s="33"/>
      <c r="AB34" s="33"/>
      <c r="AD34" s="33"/>
      <c r="AE34" s="33"/>
    </row>
    <row r="35" spans="5:31" x14ac:dyDescent="0.35">
      <c r="E35" s="49"/>
      <c r="G35" s="49"/>
      <c r="H35" s="49"/>
      <c r="I35" s="33"/>
      <c r="J35" s="33"/>
      <c r="L35" s="33"/>
      <c r="M35" s="33"/>
      <c r="O35" s="33"/>
      <c r="P35" s="33"/>
      <c r="R35" s="33"/>
      <c r="S35" s="33"/>
      <c r="U35" s="33"/>
      <c r="V35" s="33"/>
      <c r="X35" s="33"/>
      <c r="Y35" s="33"/>
      <c r="AA35" s="33"/>
      <c r="AB35" s="33"/>
      <c r="AD35" s="33"/>
      <c r="AE35" s="33"/>
    </row>
    <row r="36" spans="5:31" x14ac:dyDescent="0.35">
      <c r="E36" s="49"/>
      <c r="G36" s="49"/>
      <c r="H36" s="49"/>
      <c r="I36" s="33"/>
      <c r="J36" s="33"/>
      <c r="L36" s="33"/>
      <c r="M36" s="33"/>
      <c r="O36" s="33"/>
      <c r="P36" s="33"/>
      <c r="R36" s="33"/>
      <c r="S36" s="33"/>
      <c r="U36" s="33"/>
      <c r="V36" s="33"/>
      <c r="X36" s="33"/>
      <c r="Y36" s="33"/>
      <c r="AA36" s="33"/>
      <c r="AB36" s="33"/>
      <c r="AD36" s="33"/>
      <c r="AE36" s="33"/>
    </row>
    <row r="37" spans="5:31" x14ac:dyDescent="0.35">
      <c r="E37" s="49"/>
      <c r="G37" s="49"/>
      <c r="H37" s="49"/>
      <c r="I37" s="33"/>
      <c r="J37" s="33"/>
      <c r="L37" s="33"/>
      <c r="M37" s="33"/>
      <c r="O37" s="33"/>
      <c r="P37" s="33"/>
      <c r="R37" s="33"/>
      <c r="S37" s="33"/>
      <c r="U37" s="33"/>
      <c r="V37" s="33"/>
      <c r="X37" s="33"/>
      <c r="Y37" s="33"/>
      <c r="AA37" s="33"/>
      <c r="AB37" s="33"/>
      <c r="AD37" s="33"/>
      <c r="AE37" s="33"/>
    </row>
    <row r="38" spans="5:31" x14ac:dyDescent="0.35">
      <c r="E38" s="49"/>
      <c r="G38" s="49"/>
      <c r="H38" s="49"/>
      <c r="I38" s="33"/>
      <c r="J38" s="33"/>
      <c r="L38" s="33"/>
      <c r="M38" s="33"/>
      <c r="O38" s="33"/>
      <c r="P38" s="33"/>
      <c r="R38" s="33"/>
      <c r="S38" s="33"/>
      <c r="U38" s="33"/>
      <c r="V38" s="33"/>
      <c r="X38" s="33"/>
      <c r="Y38" s="33"/>
      <c r="AA38" s="33"/>
      <c r="AB38" s="33"/>
      <c r="AD38" s="33"/>
      <c r="AE38" s="33"/>
    </row>
    <row r="39" spans="5:31" x14ac:dyDescent="0.35">
      <c r="E39" s="49"/>
      <c r="G39" s="49"/>
      <c r="H39" s="49"/>
      <c r="I39" s="33"/>
      <c r="J39" s="33"/>
      <c r="L39" s="33"/>
      <c r="M39" s="33"/>
      <c r="O39" s="33"/>
      <c r="P39" s="33"/>
      <c r="R39" s="33"/>
      <c r="S39" s="33"/>
      <c r="U39" s="33"/>
      <c r="V39" s="33"/>
      <c r="X39" s="33"/>
      <c r="Y39" s="33"/>
      <c r="AA39" s="33"/>
      <c r="AB39" s="33"/>
      <c r="AD39" s="33"/>
      <c r="AE39" s="33"/>
    </row>
    <row r="40" spans="5:31" x14ac:dyDescent="0.35">
      <c r="E40" s="49"/>
      <c r="G40" s="49"/>
      <c r="H40" s="49"/>
      <c r="I40" s="33"/>
      <c r="J40" s="33"/>
      <c r="L40" s="33"/>
      <c r="M40" s="33"/>
      <c r="O40" s="33"/>
      <c r="P40" s="33"/>
      <c r="R40" s="33"/>
      <c r="S40" s="33"/>
      <c r="U40" s="33"/>
      <c r="V40" s="33"/>
      <c r="X40" s="33"/>
      <c r="Y40" s="33"/>
      <c r="AA40" s="33"/>
      <c r="AB40" s="33"/>
      <c r="AD40" s="33"/>
      <c r="AE40" s="33"/>
    </row>
    <row r="41" spans="5:31" x14ac:dyDescent="0.35">
      <c r="E41" s="49"/>
      <c r="G41" s="49"/>
      <c r="H41" s="49"/>
      <c r="I41" s="33"/>
      <c r="J41" s="33"/>
      <c r="L41" s="33"/>
      <c r="M41" s="33"/>
      <c r="O41" s="33"/>
      <c r="P41" s="33"/>
      <c r="R41" s="33"/>
      <c r="S41" s="33"/>
      <c r="U41" s="33"/>
      <c r="V41" s="33"/>
      <c r="X41" s="33"/>
      <c r="Y41" s="33"/>
      <c r="AA41" s="33"/>
      <c r="AB41" s="33"/>
      <c r="AD41" s="33"/>
      <c r="AE41" s="33"/>
    </row>
    <row r="42" spans="5:31" x14ac:dyDescent="0.35">
      <c r="E42" s="49"/>
      <c r="G42" s="49"/>
      <c r="H42" s="49"/>
      <c r="I42" s="33"/>
      <c r="J42" s="33"/>
      <c r="L42" s="33"/>
      <c r="M42" s="33"/>
      <c r="O42" s="33"/>
      <c r="P42" s="33"/>
      <c r="R42" s="33"/>
      <c r="S42" s="33"/>
      <c r="U42" s="33"/>
      <c r="V42" s="33"/>
      <c r="X42" s="33"/>
      <c r="Y42" s="33"/>
      <c r="AA42" s="33"/>
      <c r="AB42" s="33"/>
      <c r="AD42" s="33"/>
      <c r="AE42" s="33"/>
    </row>
    <row r="43" spans="5:31" x14ac:dyDescent="0.35">
      <c r="E43" s="49"/>
      <c r="G43" s="49"/>
      <c r="H43" s="49"/>
      <c r="I43" s="33"/>
      <c r="J43" s="33"/>
      <c r="L43" s="33"/>
      <c r="M43" s="33"/>
      <c r="O43" s="33"/>
      <c r="P43" s="33"/>
      <c r="R43" s="33"/>
      <c r="S43" s="33"/>
      <c r="U43" s="33"/>
      <c r="V43" s="33"/>
      <c r="X43" s="33"/>
      <c r="Y43" s="33"/>
      <c r="AA43" s="33"/>
      <c r="AB43" s="33"/>
      <c r="AD43" s="33"/>
      <c r="AE43" s="33"/>
    </row>
    <row r="44" spans="5:31" x14ac:dyDescent="0.35">
      <c r="E44" s="49"/>
      <c r="G44" s="49"/>
      <c r="H44" s="49"/>
      <c r="I44" s="33"/>
      <c r="J44" s="33"/>
      <c r="L44" s="33"/>
      <c r="M44" s="33"/>
      <c r="O44" s="33"/>
      <c r="P44" s="33"/>
      <c r="R44" s="33"/>
      <c r="S44" s="33"/>
      <c r="U44" s="33"/>
      <c r="V44" s="33"/>
      <c r="X44" s="33"/>
      <c r="Y44" s="33"/>
      <c r="AA44" s="33"/>
      <c r="AB44" s="33"/>
      <c r="AD44" s="33"/>
      <c r="AE44" s="33"/>
    </row>
    <row r="45" spans="5:31" x14ac:dyDescent="0.35">
      <c r="E45" s="49"/>
      <c r="G45" s="49"/>
      <c r="H45" s="49"/>
      <c r="I45" s="33"/>
      <c r="J45" s="33"/>
      <c r="L45" s="33"/>
      <c r="M45" s="33"/>
      <c r="O45" s="33"/>
      <c r="P45" s="33"/>
      <c r="R45" s="33"/>
      <c r="S45" s="33"/>
      <c r="U45" s="33"/>
      <c r="V45" s="33"/>
      <c r="X45" s="33"/>
      <c r="Y45" s="33"/>
      <c r="AA45" s="33"/>
      <c r="AB45" s="33"/>
      <c r="AD45" s="33"/>
      <c r="AE45" s="33"/>
    </row>
    <row r="46" spans="5:31" x14ac:dyDescent="0.35">
      <c r="E46" s="49"/>
      <c r="G46" s="49"/>
      <c r="H46" s="49"/>
      <c r="I46" s="33"/>
      <c r="J46" s="33"/>
      <c r="L46" s="33"/>
      <c r="M46" s="33"/>
      <c r="O46" s="33"/>
      <c r="P46" s="33"/>
      <c r="R46" s="33"/>
      <c r="S46" s="33"/>
      <c r="U46" s="33"/>
      <c r="V46" s="33"/>
      <c r="X46" s="33"/>
      <c r="Y46" s="33"/>
      <c r="AA46" s="33"/>
      <c r="AB46" s="33"/>
      <c r="AD46" s="33"/>
      <c r="AE46" s="33"/>
    </row>
    <row r="47" spans="5:31" x14ac:dyDescent="0.35">
      <c r="E47" s="49"/>
      <c r="G47" s="49"/>
      <c r="H47" s="49"/>
      <c r="I47" s="33"/>
      <c r="J47" s="33"/>
      <c r="L47" s="33"/>
      <c r="M47" s="33"/>
      <c r="O47" s="33"/>
      <c r="P47" s="33"/>
      <c r="R47" s="33"/>
      <c r="S47" s="33"/>
      <c r="U47" s="33"/>
      <c r="V47" s="33"/>
      <c r="X47" s="33"/>
      <c r="Y47" s="33"/>
      <c r="AA47" s="33"/>
      <c r="AB47" s="33"/>
      <c r="AD47" s="33"/>
      <c r="AE47" s="33"/>
    </row>
    <row r="48" spans="5:31" x14ac:dyDescent="0.35">
      <c r="E48" s="49"/>
      <c r="G48" s="49"/>
      <c r="H48" s="49"/>
      <c r="I48" s="33"/>
      <c r="J48" s="33"/>
      <c r="L48" s="33"/>
      <c r="M48" s="33"/>
      <c r="O48" s="33"/>
      <c r="P48" s="33"/>
      <c r="R48" s="33"/>
      <c r="S48" s="33"/>
      <c r="U48" s="33"/>
      <c r="V48" s="33"/>
      <c r="X48" s="33"/>
      <c r="Y48" s="33"/>
      <c r="AA48" s="33"/>
      <c r="AB48" s="33"/>
      <c r="AD48" s="33"/>
      <c r="AE48" s="33"/>
    </row>
    <row r="49" spans="5:31" x14ac:dyDescent="0.35">
      <c r="E49" s="49"/>
      <c r="G49" s="49"/>
      <c r="H49" s="49"/>
      <c r="I49" s="33"/>
      <c r="J49" s="33"/>
      <c r="L49" s="33"/>
      <c r="M49" s="33"/>
      <c r="O49" s="33"/>
      <c r="P49" s="33"/>
      <c r="R49" s="33"/>
      <c r="S49" s="33"/>
      <c r="U49" s="33"/>
      <c r="V49" s="33"/>
      <c r="X49" s="33"/>
      <c r="Y49" s="33"/>
      <c r="AA49" s="33"/>
      <c r="AB49" s="33"/>
      <c r="AD49" s="33"/>
      <c r="AE49" s="33"/>
    </row>
    <row r="50" spans="5:31" x14ac:dyDescent="0.35">
      <c r="E50" s="49"/>
      <c r="G50" s="49"/>
      <c r="H50" s="49"/>
      <c r="I50" s="33"/>
      <c r="J50" s="33"/>
      <c r="L50" s="33"/>
      <c r="M50" s="33"/>
      <c r="O50" s="33"/>
      <c r="P50" s="33"/>
      <c r="R50" s="33"/>
      <c r="S50" s="33"/>
      <c r="U50" s="33"/>
      <c r="V50" s="33"/>
      <c r="X50" s="33"/>
      <c r="Y50" s="33"/>
      <c r="AA50" s="33"/>
      <c r="AB50" s="33"/>
      <c r="AD50" s="33"/>
      <c r="AE50" s="33"/>
    </row>
    <row r="51" spans="5:31" x14ac:dyDescent="0.35">
      <c r="E51" s="49"/>
      <c r="G51" s="49"/>
      <c r="H51" s="49"/>
      <c r="I51" s="33"/>
      <c r="J51" s="33"/>
      <c r="L51" s="33"/>
      <c r="M51" s="33"/>
      <c r="O51" s="33"/>
      <c r="P51" s="33"/>
      <c r="R51" s="33"/>
      <c r="S51" s="33"/>
      <c r="U51" s="33"/>
      <c r="V51" s="33"/>
      <c r="X51" s="33"/>
      <c r="Y51" s="33"/>
      <c r="AA51" s="33"/>
      <c r="AB51" s="33"/>
      <c r="AD51" s="33"/>
      <c r="AE51" s="33"/>
    </row>
    <row r="52" spans="5:31" x14ac:dyDescent="0.35">
      <c r="E52" s="49"/>
      <c r="G52" s="49"/>
      <c r="H52" s="49"/>
      <c r="I52" s="33"/>
      <c r="J52" s="33"/>
      <c r="L52" s="33"/>
      <c r="M52" s="33"/>
      <c r="O52" s="33"/>
      <c r="P52" s="33"/>
      <c r="R52" s="33"/>
      <c r="S52" s="33"/>
      <c r="U52" s="33"/>
      <c r="V52" s="33"/>
      <c r="X52" s="33"/>
      <c r="Y52" s="33"/>
      <c r="AA52" s="33"/>
      <c r="AB52" s="33"/>
      <c r="AD52" s="33"/>
      <c r="AE52" s="33"/>
    </row>
    <row r="53" spans="5:31" x14ac:dyDescent="0.35">
      <c r="E53" s="49"/>
      <c r="G53" s="49"/>
      <c r="H53" s="49"/>
      <c r="I53" s="33"/>
      <c r="J53" s="33"/>
      <c r="L53" s="33"/>
      <c r="M53" s="33"/>
      <c r="O53" s="33"/>
      <c r="P53" s="33"/>
      <c r="R53" s="33"/>
      <c r="S53" s="33"/>
      <c r="U53" s="33"/>
      <c r="V53" s="33"/>
      <c r="X53" s="33"/>
      <c r="Y53" s="33"/>
      <c r="AA53" s="33"/>
      <c r="AB53" s="33"/>
      <c r="AD53" s="33"/>
      <c r="AE53" s="33"/>
    </row>
    <row r="54" spans="5:31" x14ac:dyDescent="0.35">
      <c r="E54" s="49"/>
      <c r="G54" s="49"/>
      <c r="H54" s="49"/>
      <c r="I54" s="33"/>
      <c r="J54" s="33"/>
      <c r="L54" s="33"/>
      <c r="M54" s="33"/>
      <c r="O54" s="33"/>
      <c r="P54" s="33"/>
      <c r="R54" s="33"/>
      <c r="S54" s="33"/>
      <c r="U54" s="33"/>
      <c r="V54" s="33"/>
      <c r="X54" s="33"/>
      <c r="Y54" s="33"/>
      <c r="AA54" s="33"/>
      <c r="AB54" s="33"/>
      <c r="AD54" s="33"/>
      <c r="AE54" s="33"/>
    </row>
    <row r="55" spans="5:31" x14ac:dyDescent="0.35">
      <c r="E55" s="49"/>
      <c r="G55" s="49"/>
      <c r="H55" s="49"/>
      <c r="I55" s="33"/>
      <c r="J55" s="33"/>
      <c r="L55" s="33"/>
      <c r="M55" s="33"/>
      <c r="O55" s="33"/>
      <c r="P55" s="33"/>
      <c r="R55" s="33"/>
      <c r="S55" s="33"/>
      <c r="U55" s="33"/>
      <c r="V55" s="33"/>
      <c r="X55" s="33"/>
      <c r="Y55" s="33"/>
      <c r="AA55" s="33"/>
      <c r="AB55" s="33"/>
      <c r="AD55" s="33"/>
      <c r="AE55" s="33"/>
    </row>
    <row r="56" spans="5:31" x14ac:dyDescent="0.35">
      <c r="E56" s="49"/>
      <c r="G56" s="49"/>
      <c r="H56" s="49"/>
      <c r="I56" s="33"/>
      <c r="J56" s="33"/>
      <c r="L56" s="33"/>
      <c r="M56" s="33"/>
      <c r="O56" s="33"/>
      <c r="P56" s="33"/>
      <c r="R56" s="33"/>
      <c r="S56" s="33"/>
      <c r="U56" s="33"/>
      <c r="V56" s="33"/>
      <c r="X56" s="33"/>
      <c r="Y56" s="33"/>
      <c r="AA56" s="33"/>
      <c r="AB56" s="33"/>
      <c r="AD56" s="33"/>
      <c r="AE56" s="33"/>
    </row>
    <row r="57" spans="5:31" x14ac:dyDescent="0.35">
      <c r="E57" s="49"/>
      <c r="G57" s="49"/>
      <c r="H57" s="49"/>
      <c r="I57" s="33"/>
      <c r="J57" s="33"/>
      <c r="L57" s="33"/>
      <c r="M57" s="33"/>
      <c r="O57" s="33"/>
      <c r="P57" s="33"/>
      <c r="R57" s="33"/>
      <c r="S57" s="33"/>
      <c r="U57" s="33"/>
      <c r="V57" s="33"/>
      <c r="X57" s="33"/>
      <c r="Y57" s="33"/>
      <c r="AA57" s="33"/>
      <c r="AB57" s="33"/>
      <c r="AD57" s="33"/>
      <c r="AE57" s="33"/>
    </row>
    <row r="58" spans="5:31" x14ac:dyDescent="0.35">
      <c r="E58" s="49"/>
      <c r="G58" s="49"/>
      <c r="H58" s="49"/>
      <c r="I58" s="33"/>
      <c r="J58" s="33"/>
      <c r="L58" s="33"/>
      <c r="M58" s="33"/>
      <c r="O58" s="33"/>
      <c r="P58" s="33"/>
      <c r="R58" s="33"/>
      <c r="S58" s="33"/>
      <c r="U58" s="33"/>
      <c r="V58" s="33"/>
      <c r="X58" s="33"/>
      <c r="Y58" s="33"/>
      <c r="AA58" s="33"/>
      <c r="AB58" s="33"/>
      <c r="AD58" s="33"/>
      <c r="AE58" s="33"/>
    </row>
    <row r="59" spans="5:31" x14ac:dyDescent="0.35">
      <c r="E59" s="49"/>
      <c r="G59" s="49"/>
      <c r="H59" s="49"/>
      <c r="I59" s="33"/>
      <c r="J59" s="33"/>
      <c r="L59" s="33"/>
      <c r="M59" s="33"/>
      <c r="O59" s="33"/>
      <c r="P59" s="33"/>
      <c r="R59" s="33"/>
      <c r="S59" s="33"/>
      <c r="U59" s="33"/>
      <c r="V59" s="33"/>
      <c r="X59" s="33"/>
      <c r="Y59" s="33"/>
      <c r="AA59" s="33"/>
      <c r="AB59" s="33"/>
      <c r="AD59" s="33"/>
      <c r="AE59" s="33"/>
    </row>
    <row r="60" spans="5:31" x14ac:dyDescent="0.35">
      <c r="E60" s="49"/>
      <c r="G60" s="49"/>
      <c r="H60" s="49"/>
      <c r="I60" s="33"/>
      <c r="J60" s="33"/>
      <c r="L60" s="33"/>
      <c r="M60" s="33"/>
      <c r="O60" s="33"/>
      <c r="P60" s="33"/>
      <c r="R60" s="33"/>
      <c r="S60" s="33"/>
      <c r="U60" s="33"/>
      <c r="V60" s="33"/>
      <c r="X60" s="33"/>
      <c r="Y60" s="33"/>
      <c r="AA60" s="33"/>
      <c r="AB60" s="33"/>
      <c r="AD60" s="33"/>
      <c r="AE60" s="33"/>
    </row>
    <row r="61" spans="5:31" x14ac:dyDescent="0.35">
      <c r="E61" s="49"/>
      <c r="G61" s="49"/>
      <c r="H61" s="49"/>
      <c r="I61" s="33"/>
      <c r="J61" s="33"/>
      <c r="L61" s="33"/>
      <c r="M61" s="33"/>
      <c r="O61" s="33"/>
      <c r="P61" s="33"/>
      <c r="R61" s="33"/>
      <c r="S61" s="33"/>
      <c r="U61" s="33"/>
      <c r="V61" s="33"/>
      <c r="X61" s="33"/>
      <c r="Y61" s="33"/>
      <c r="AA61" s="33"/>
      <c r="AB61" s="33"/>
      <c r="AD61" s="33"/>
      <c r="AE61" s="33"/>
    </row>
    <row r="62" spans="5:31" x14ac:dyDescent="0.35">
      <c r="E62" s="49"/>
      <c r="G62" s="49"/>
      <c r="H62" s="49"/>
      <c r="I62" s="33"/>
      <c r="J62" s="33"/>
      <c r="L62" s="33"/>
      <c r="M62" s="33"/>
      <c r="O62" s="33"/>
      <c r="P62" s="33"/>
      <c r="R62" s="33"/>
      <c r="S62" s="33"/>
      <c r="U62" s="33"/>
      <c r="V62" s="33"/>
      <c r="X62" s="33"/>
      <c r="Y62" s="33"/>
      <c r="AA62" s="33"/>
      <c r="AB62" s="33"/>
      <c r="AD62" s="33"/>
      <c r="AE62" s="33"/>
    </row>
    <row r="63" spans="5:31" x14ac:dyDescent="0.35">
      <c r="E63" s="49"/>
      <c r="G63" s="49"/>
      <c r="H63" s="49"/>
      <c r="I63" s="33"/>
      <c r="J63" s="33"/>
      <c r="L63" s="33"/>
      <c r="M63" s="33"/>
      <c r="O63" s="33"/>
      <c r="P63" s="33"/>
      <c r="R63" s="33"/>
      <c r="S63" s="33"/>
      <c r="U63" s="33"/>
      <c r="V63" s="33"/>
      <c r="X63" s="33"/>
      <c r="Y63" s="33"/>
      <c r="AA63" s="33"/>
      <c r="AB63" s="33"/>
      <c r="AD63" s="33"/>
      <c r="AE63" s="33"/>
    </row>
    <row r="64" spans="5:31" x14ac:dyDescent="0.35">
      <c r="E64" s="49"/>
      <c r="G64" s="49"/>
      <c r="H64" s="49"/>
      <c r="I64" s="33"/>
      <c r="J64" s="33"/>
      <c r="L64" s="33"/>
      <c r="M64" s="33"/>
      <c r="O64" s="33"/>
      <c r="P64" s="33"/>
      <c r="R64" s="33"/>
      <c r="S64" s="33"/>
      <c r="U64" s="33"/>
      <c r="V64" s="33"/>
      <c r="X64" s="33"/>
      <c r="Y64" s="33"/>
      <c r="AA64" s="33"/>
      <c r="AB64" s="33"/>
      <c r="AD64" s="33"/>
      <c r="AE64" s="33"/>
    </row>
    <row r="65" spans="5:31" x14ac:dyDescent="0.35">
      <c r="E65" s="49"/>
      <c r="G65" s="49"/>
      <c r="H65" s="49"/>
      <c r="I65" s="33"/>
      <c r="J65" s="33"/>
      <c r="L65" s="33"/>
      <c r="M65" s="33"/>
      <c r="O65" s="33"/>
      <c r="P65" s="33"/>
      <c r="R65" s="33"/>
      <c r="S65" s="33"/>
      <c r="U65" s="33"/>
      <c r="V65" s="33"/>
      <c r="X65" s="33"/>
      <c r="Y65" s="33"/>
      <c r="AA65" s="33"/>
      <c r="AB65" s="33"/>
      <c r="AD65" s="33"/>
      <c r="AE65" s="33"/>
    </row>
    <row r="66" spans="5:31" x14ac:dyDescent="0.35">
      <c r="E66" s="49"/>
      <c r="G66" s="49"/>
      <c r="H66" s="49"/>
      <c r="I66" s="33"/>
      <c r="J66" s="33"/>
      <c r="L66" s="33"/>
      <c r="M66" s="33"/>
      <c r="O66" s="33"/>
      <c r="P66" s="33"/>
      <c r="R66" s="33"/>
      <c r="S66" s="33"/>
      <c r="U66" s="33"/>
      <c r="V66" s="33"/>
      <c r="X66" s="33"/>
      <c r="Y66" s="33"/>
      <c r="AA66" s="33"/>
      <c r="AB66" s="33"/>
      <c r="AD66" s="33"/>
      <c r="AE66" s="33"/>
    </row>
    <row r="67" spans="5:31" x14ac:dyDescent="0.35">
      <c r="E67" s="49"/>
      <c r="G67" s="49"/>
      <c r="H67" s="49"/>
      <c r="I67" s="33"/>
      <c r="J67" s="33"/>
      <c r="L67" s="33"/>
      <c r="M67" s="33"/>
      <c r="O67" s="33"/>
      <c r="P67" s="33"/>
      <c r="R67" s="33"/>
      <c r="S67" s="33"/>
      <c r="U67" s="33"/>
      <c r="V67" s="33"/>
      <c r="X67" s="33"/>
      <c r="Y67" s="33"/>
      <c r="AA67" s="33"/>
      <c r="AB67" s="33"/>
      <c r="AD67" s="33"/>
      <c r="AE67" s="33"/>
    </row>
    <row r="68" spans="5:31" x14ac:dyDescent="0.35">
      <c r="E68" s="49"/>
      <c r="G68" s="49"/>
      <c r="H68" s="49"/>
      <c r="I68" s="33"/>
      <c r="J68" s="33"/>
      <c r="L68" s="33"/>
      <c r="M68" s="33"/>
      <c r="O68" s="33"/>
      <c r="P68" s="33"/>
      <c r="R68" s="33"/>
      <c r="S68" s="33"/>
      <c r="U68" s="33"/>
      <c r="V68" s="33"/>
      <c r="X68" s="33"/>
      <c r="Y68" s="33"/>
      <c r="AA68" s="33"/>
      <c r="AB68" s="33"/>
      <c r="AD68" s="33"/>
      <c r="AE68" s="33"/>
    </row>
    <row r="69" spans="5:31" x14ac:dyDescent="0.35">
      <c r="E69" s="49"/>
      <c r="G69" s="49"/>
      <c r="H69" s="49"/>
      <c r="I69" s="33"/>
      <c r="J69" s="33"/>
      <c r="L69" s="33"/>
      <c r="M69" s="33"/>
      <c r="O69" s="33"/>
      <c r="P69" s="33"/>
      <c r="R69" s="33"/>
      <c r="S69" s="33"/>
      <c r="U69" s="33"/>
      <c r="V69" s="33"/>
      <c r="X69" s="33"/>
      <c r="Y69" s="33"/>
      <c r="AA69" s="33"/>
      <c r="AB69" s="33"/>
      <c r="AD69" s="33"/>
      <c r="AE69" s="33"/>
    </row>
    <row r="70" spans="5:31" x14ac:dyDescent="0.35">
      <c r="E70" s="49"/>
      <c r="G70" s="49"/>
      <c r="H70" s="49"/>
      <c r="I70" s="33"/>
      <c r="J70" s="33"/>
      <c r="L70" s="33"/>
      <c r="M70" s="33"/>
      <c r="O70" s="33"/>
      <c r="P70" s="33"/>
      <c r="R70" s="33"/>
      <c r="S70" s="33"/>
      <c r="U70" s="33"/>
      <c r="V70" s="33"/>
      <c r="X70" s="33"/>
      <c r="Y70" s="33"/>
      <c r="AA70" s="33"/>
      <c r="AB70" s="33"/>
      <c r="AD70" s="33"/>
      <c r="AE70" s="33"/>
    </row>
    <row r="71" spans="5:31" x14ac:dyDescent="0.35">
      <c r="E71" s="49"/>
      <c r="G71" s="49"/>
      <c r="H71" s="49"/>
      <c r="I71" s="33"/>
      <c r="J71" s="33"/>
      <c r="L71" s="33"/>
      <c r="M71" s="33"/>
      <c r="O71" s="33"/>
      <c r="P71" s="33"/>
      <c r="R71" s="33"/>
      <c r="S71" s="33"/>
      <c r="U71" s="33"/>
      <c r="V71" s="33"/>
      <c r="X71" s="33"/>
      <c r="Y71" s="33"/>
      <c r="AA71" s="33"/>
      <c r="AB71" s="33"/>
      <c r="AD71" s="33"/>
      <c r="AE71" s="33"/>
    </row>
    <row r="72" spans="5:31" x14ac:dyDescent="0.35">
      <c r="E72" s="49"/>
      <c r="G72" s="49"/>
      <c r="H72" s="49"/>
      <c r="I72" s="33"/>
      <c r="J72" s="33"/>
      <c r="L72" s="33"/>
      <c r="M72" s="33"/>
      <c r="O72" s="33"/>
      <c r="P72" s="33"/>
      <c r="R72" s="33"/>
      <c r="S72" s="33"/>
      <c r="U72" s="33"/>
      <c r="V72" s="33"/>
      <c r="X72" s="33"/>
      <c r="Y72" s="33"/>
      <c r="AA72" s="33"/>
      <c r="AB72" s="33"/>
      <c r="AD72" s="33"/>
      <c r="AE72" s="33"/>
    </row>
    <row r="73" spans="5:31" x14ac:dyDescent="0.35">
      <c r="E73" s="49"/>
      <c r="G73" s="49"/>
      <c r="H73" s="49"/>
      <c r="I73" s="33"/>
      <c r="J73" s="33"/>
      <c r="L73" s="33"/>
      <c r="M73" s="33"/>
      <c r="O73" s="33"/>
      <c r="P73" s="33"/>
      <c r="R73" s="33"/>
      <c r="S73" s="33"/>
      <c r="U73" s="33"/>
      <c r="V73" s="33"/>
      <c r="X73" s="33"/>
      <c r="Y73" s="33"/>
      <c r="AA73" s="33"/>
      <c r="AB73" s="33"/>
      <c r="AD73" s="33"/>
      <c r="AE73" s="33"/>
    </row>
    <row r="74" spans="5:31" x14ac:dyDescent="0.35">
      <c r="E74" s="49"/>
      <c r="G74" s="49"/>
      <c r="H74" s="49"/>
      <c r="I74" s="33"/>
      <c r="J74" s="33"/>
      <c r="L74" s="33"/>
      <c r="M74" s="33"/>
      <c r="O74" s="33"/>
      <c r="P74" s="33"/>
      <c r="R74" s="33"/>
      <c r="S74" s="33"/>
      <c r="U74" s="33"/>
      <c r="V74" s="33"/>
      <c r="X74" s="33"/>
      <c r="Y74" s="33"/>
      <c r="AA74" s="33"/>
      <c r="AB74" s="33"/>
      <c r="AD74" s="33"/>
      <c r="AE74" s="33"/>
    </row>
    <row r="75" spans="5:31" x14ac:dyDescent="0.35">
      <c r="E75" s="49"/>
      <c r="G75" s="49"/>
      <c r="H75" s="49"/>
      <c r="I75" s="33"/>
      <c r="J75" s="33"/>
      <c r="L75" s="33"/>
      <c r="M75" s="33"/>
      <c r="O75" s="33"/>
      <c r="P75" s="33"/>
      <c r="R75" s="33"/>
      <c r="S75" s="33"/>
      <c r="U75" s="33"/>
      <c r="V75" s="33"/>
      <c r="X75" s="33"/>
      <c r="Y75" s="33"/>
      <c r="AA75" s="33"/>
      <c r="AB75" s="33"/>
      <c r="AD75" s="33"/>
      <c r="AE75" s="33"/>
    </row>
    <row r="76" spans="5:31" x14ac:dyDescent="0.35">
      <c r="E76" s="49"/>
      <c r="G76" s="49"/>
      <c r="H76" s="49"/>
      <c r="I76" s="33"/>
      <c r="J76" s="33"/>
      <c r="L76" s="33"/>
      <c r="M76" s="33"/>
      <c r="O76" s="33"/>
      <c r="P76" s="33"/>
      <c r="R76" s="33"/>
      <c r="S76" s="33"/>
      <c r="U76" s="33"/>
      <c r="V76" s="33"/>
      <c r="X76" s="33"/>
      <c r="Y76" s="33"/>
      <c r="AA76" s="33"/>
      <c r="AB76" s="33"/>
      <c r="AD76" s="33"/>
      <c r="AE76" s="33"/>
    </row>
    <row r="77" spans="5:31" x14ac:dyDescent="0.35">
      <c r="E77" s="49"/>
      <c r="G77" s="49"/>
      <c r="H77" s="49"/>
      <c r="I77" s="33"/>
      <c r="J77" s="33"/>
      <c r="L77" s="33"/>
      <c r="M77" s="33"/>
      <c r="O77" s="33"/>
      <c r="P77" s="33"/>
      <c r="R77" s="33"/>
      <c r="S77" s="33"/>
      <c r="U77" s="33"/>
      <c r="V77" s="33"/>
      <c r="X77" s="33"/>
      <c r="Y77" s="33"/>
      <c r="AA77" s="33"/>
      <c r="AB77" s="33"/>
      <c r="AD77" s="33"/>
      <c r="AE77" s="33"/>
    </row>
    <row r="78" spans="5:31" x14ac:dyDescent="0.35">
      <c r="E78" s="49"/>
      <c r="G78" s="49"/>
      <c r="H78" s="49"/>
      <c r="I78" s="33"/>
      <c r="J78" s="33"/>
      <c r="L78" s="33"/>
      <c r="M78" s="33"/>
      <c r="O78" s="33"/>
      <c r="P78" s="33"/>
      <c r="R78" s="33"/>
      <c r="S78" s="33"/>
      <c r="U78" s="33"/>
      <c r="V78" s="33"/>
      <c r="X78" s="33"/>
      <c r="Y78" s="33"/>
      <c r="AA78" s="33"/>
      <c r="AB78" s="33"/>
      <c r="AD78" s="33"/>
      <c r="AE78" s="33"/>
    </row>
    <row r="79" spans="5:31" x14ac:dyDescent="0.35">
      <c r="E79" s="49"/>
      <c r="G79" s="49"/>
      <c r="H79" s="49"/>
      <c r="I79" s="33"/>
      <c r="J79" s="33"/>
      <c r="L79" s="33"/>
      <c r="M79" s="33"/>
      <c r="O79" s="33"/>
      <c r="P79" s="33"/>
      <c r="R79" s="33"/>
      <c r="S79" s="33"/>
      <c r="U79" s="33"/>
      <c r="V79" s="33"/>
      <c r="X79" s="33"/>
      <c r="Y79" s="33"/>
      <c r="AA79" s="33"/>
      <c r="AB79" s="33"/>
      <c r="AD79" s="33"/>
      <c r="AE79" s="33"/>
    </row>
    <row r="80" spans="5:31" x14ac:dyDescent="0.35">
      <c r="E80" s="49"/>
      <c r="G80" s="49"/>
      <c r="H80" s="49"/>
      <c r="I80" s="33"/>
      <c r="J80" s="33"/>
      <c r="L80" s="33"/>
      <c r="M80" s="33"/>
      <c r="O80" s="33"/>
      <c r="P80" s="33"/>
      <c r="R80" s="33"/>
      <c r="S80" s="33"/>
      <c r="U80" s="33"/>
      <c r="V80" s="33"/>
      <c r="X80" s="33"/>
      <c r="Y80" s="33"/>
      <c r="AA80" s="33"/>
      <c r="AB80" s="33"/>
      <c r="AD80" s="33"/>
      <c r="AE80" s="33"/>
    </row>
    <row r="81" spans="5:31" x14ac:dyDescent="0.35">
      <c r="E81" s="49"/>
      <c r="G81" s="49"/>
      <c r="H81" s="49"/>
      <c r="I81" s="33"/>
      <c r="J81" s="33"/>
      <c r="L81" s="33"/>
      <c r="M81" s="33"/>
      <c r="O81" s="33"/>
      <c r="P81" s="33"/>
      <c r="R81" s="33"/>
      <c r="S81" s="33"/>
      <c r="U81" s="33"/>
      <c r="V81" s="33"/>
      <c r="X81" s="33"/>
      <c r="Y81" s="33"/>
      <c r="AA81" s="33"/>
      <c r="AB81" s="33"/>
      <c r="AD81" s="33"/>
      <c r="AE81" s="33"/>
    </row>
    <row r="82" spans="5:31" x14ac:dyDescent="0.35">
      <c r="E82" s="49"/>
      <c r="G82" s="49"/>
      <c r="H82" s="49"/>
      <c r="I82" s="33"/>
      <c r="J82" s="33"/>
      <c r="L82" s="33"/>
      <c r="M82" s="33"/>
      <c r="O82" s="33"/>
      <c r="P82" s="33"/>
      <c r="R82" s="33"/>
      <c r="S82" s="33"/>
      <c r="U82" s="33"/>
      <c r="V82" s="33"/>
      <c r="X82" s="33"/>
      <c r="Y82" s="33"/>
      <c r="AA82" s="33"/>
      <c r="AB82" s="33"/>
      <c r="AD82" s="33"/>
      <c r="AE82" s="33"/>
    </row>
    <row r="83" spans="5:31" x14ac:dyDescent="0.35">
      <c r="E83" s="49"/>
      <c r="G83" s="49"/>
      <c r="H83" s="49"/>
      <c r="I83" s="33"/>
      <c r="J83" s="33"/>
      <c r="L83" s="33"/>
      <c r="M83" s="33"/>
      <c r="O83" s="33"/>
      <c r="P83" s="33"/>
      <c r="R83" s="33"/>
      <c r="S83" s="33"/>
      <c r="U83" s="33"/>
      <c r="V83" s="33"/>
      <c r="X83" s="33"/>
      <c r="Y83" s="33"/>
      <c r="AA83" s="33"/>
      <c r="AB83" s="33"/>
      <c r="AD83" s="33"/>
      <c r="AE83" s="33"/>
    </row>
    <row r="84" spans="5:31" x14ac:dyDescent="0.35">
      <c r="E84" s="49"/>
      <c r="G84" s="49"/>
      <c r="H84" s="49"/>
      <c r="I84" s="33"/>
      <c r="J84" s="33"/>
      <c r="L84" s="33"/>
      <c r="M84" s="33"/>
      <c r="O84" s="33"/>
      <c r="P84" s="33"/>
      <c r="R84" s="33"/>
      <c r="S84" s="33"/>
      <c r="U84" s="33"/>
      <c r="V84" s="33"/>
      <c r="X84" s="33"/>
      <c r="Y84" s="33"/>
      <c r="AA84" s="33"/>
      <c r="AB84" s="33"/>
      <c r="AD84" s="33"/>
      <c r="AE84" s="33"/>
    </row>
    <row r="85" spans="5:31" x14ac:dyDescent="0.35">
      <c r="E85" s="49"/>
      <c r="G85" s="49"/>
      <c r="H85" s="49"/>
      <c r="I85" s="33"/>
      <c r="J85" s="33"/>
      <c r="L85" s="33"/>
      <c r="M85" s="33"/>
      <c r="O85" s="33"/>
      <c r="P85" s="33"/>
      <c r="R85" s="33"/>
      <c r="S85" s="33"/>
      <c r="U85" s="33"/>
      <c r="V85" s="33"/>
      <c r="X85" s="33"/>
      <c r="Y85" s="33"/>
      <c r="AA85" s="33"/>
      <c r="AB85" s="33"/>
      <c r="AD85" s="33"/>
      <c r="AE85" s="33"/>
    </row>
    <row r="86" spans="5:31" x14ac:dyDescent="0.35">
      <c r="E86" s="49"/>
      <c r="G86" s="49"/>
      <c r="H86" s="49"/>
      <c r="I86" s="33"/>
      <c r="J86" s="33"/>
      <c r="L86" s="33"/>
      <c r="M86" s="33"/>
      <c r="O86" s="33"/>
      <c r="P86" s="33"/>
      <c r="R86" s="33"/>
      <c r="S86" s="33"/>
      <c r="U86" s="33"/>
      <c r="V86" s="33"/>
      <c r="X86" s="33"/>
      <c r="Y86" s="33"/>
      <c r="AA86" s="33"/>
      <c r="AB86" s="33"/>
      <c r="AD86" s="33"/>
      <c r="AE86" s="33"/>
    </row>
    <row r="87" spans="5:31" x14ac:dyDescent="0.35">
      <c r="E87" s="49"/>
      <c r="G87" s="49"/>
      <c r="H87" s="49"/>
      <c r="I87" s="33"/>
      <c r="J87" s="33"/>
      <c r="L87" s="33"/>
      <c r="M87" s="33"/>
      <c r="O87" s="33"/>
      <c r="P87" s="33"/>
      <c r="R87" s="33"/>
      <c r="S87" s="33"/>
      <c r="U87" s="33"/>
      <c r="V87" s="33"/>
      <c r="X87" s="33"/>
      <c r="Y87" s="33"/>
      <c r="AA87" s="33"/>
      <c r="AB87" s="33"/>
      <c r="AD87" s="33"/>
      <c r="AE87" s="33"/>
    </row>
    <row r="88" spans="5:31" x14ac:dyDescent="0.35">
      <c r="E88" s="49"/>
      <c r="G88" s="49"/>
      <c r="H88" s="49"/>
      <c r="I88" s="33"/>
      <c r="J88" s="33"/>
      <c r="L88" s="33"/>
      <c r="M88" s="33"/>
      <c r="O88" s="33"/>
      <c r="P88" s="33"/>
      <c r="R88" s="33"/>
      <c r="S88" s="33"/>
      <c r="U88" s="33"/>
      <c r="V88" s="33"/>
      <c r="X88" s="33"/>
      <c r="Y88" s="33"/>
      <c r="AA88" s="33"/>
      <c r="AB88" s="33"/>
      <c r="AD88" s="33"/>
      <c r="AE88" s="33"/>
    </row>
    <row r="89" spans="5:31" x14ac:dyDescent="0.35">
      <c r="E89" s="49"/>
      <c r="G89" s="49"/>
      <c r="H89" s="49"/>
      <c r="I89" s="33"/>
      <c r="J89" s="33"/>
      <c r="L89" s="33"/>
      <c r="M89" s="33"/>
      <c r="O89" s="33"/>
      <c r="P89" s="33"/>
      <c r="R89" s="33"/>
      <c r="S89" s="33"/>
      <c r="U89" s="33"/>
      <c r="V89" s="33"/>
      <c r="X89" s="33"/>
      <c r="Y89" s="33"/>
      <c r="AA89" s="33"/>
      <c r="AB89" s="33"/>
      <c r="AD89" s="33"/>
      <c r="AE89" s="33"/>
    </row>
    <row r="90" spans="5:31" x14ac:dyDescent="0.35">
      <c r="E90" s="49"/>
      <c r="G90" s="49"/>
      <c r="H90" s="49"/>
      <c r="I90" s="33"/>
      <c r="J90" s="33"/>
      <c r="L90" s="33"/>
      <c r="M90" s="33"/>
      <c r="O90" s="33"/>
      <c r="P90" s="33"/>
      <c r="R90" s="33"/>
      <c r="S90" s="33"/>
      <c r="U90" s="33"/>
      <c r="V90" s="33"/>
      <c r="X90" s="33"/>
      <c r="Y90" s="33"/>
      <c r="AA90" s="33"/>
      <c r="AB90" s="33"/>
      <c r="AD90" s="33"/>
      <c r="AE90" s="33"/>
    </row>
    <row r="91" spans="5:31" x14ac:dyDescent="0.35">
      <c r="E91" s="49"/>
      <c r="G91" s="49"/>
      <c r="H91" s="49"/>
      <c r="I91" s="33"/>
      <c r="J91" s="33"/>
      <c r="L91" s="33"/>
      <c r="M91" s="33"/>
      <c r="O91" s="33"/>
      <c r="P91" s="33"/>
      <c r="R91" s="33"/>
      <c r="S91" s="33"/>
      <c r="U91" s="33"/>
      <c r="V91" s="33"/>
      <c r="X91" s="33"/>
      <c r="Y91" s="33"/>
      <c r="AA91" s="33"/>
      <c r="AB91" s="33"/>
      <c r="AD91" s="33"/>
      <c r="AE91" s="33"/>
    </row>
    <row r="92" spans="5:31" x14ac:dyDescent="0.35">
      <c r="E92" s="49"/>
      <c r="G92" s="49"/>
      <c r="H92" s="49"/>
      <c r="I92" s="33"/>
      <c r="J92" s="33"/>
      <c r="L92" s="33"/>
      <c r="M92" s="33"/>
      <c r="O92" s="33"/>
      <c r="P92" s="33"/>
      <c r="R92" s="33"/>
      <c r="S92" s="33"/>
      <c r="U92" s="33"/>
      <c r="V92" s="33"/>
      <c r="X92" s="33"/>
      <c r="Y92" s="33"/>
      <c r="AA92" s="33"/>
      <c r="AB92" s="33"/>
      <c r="AD92" s="33"/>
      <c r="AE92" s="33"/>
    </row>
    <row r="93" spans="5:31" x14ac:dyDescent="0.35">
      <c r="E93" s="49"/>
      <c r="G93" s="49"/>
      <c r="H93" s="49"/>
      <c r="I93" s="33"/>
      <c r="J93" s="33"/>
      <c r="L93" s="33"/>
      <c r="M93" s="33"/>
      <c r="O93" s="33"/>
      <c r="P93" s="33"/>
      <c r="R93" s="33"/>
      <c r="S93" s="33"/>
      <c r="U93" s="33"/>
      <c r="V93" s="33"/>
      <c r="X93" s="33"/>
      <c r="Y93" s="33"/>
      <c r="AA93" s="33"/>
      <c r="AB93" s="33"/>
      <c r="AD93" s="33"/>
      <c r="AE93" s="33"/>
    </row>
    <row r="94" spans="5:31" x14ac:dyDescent="0.35">
      <c r="E94" s="49"/>
      <c r="G94" s="49"/>
      <c r="H94" s="49"/>
      <c r="I94" s="33"/>
      <c r="J94" s="33"/>
      <c r="L94" s="33"/>
      <c r="M94" s="33"/>
      <c r="O94" s="33"/>
      <c r="P94" s="33"/>
      <c r="R94" s="33"/>
      <c r="S94" s="33"/>
      <c r="U94" s="33"/>
      <c r="V94" s="33"/>
      <c r="X94" s="33"/>
      <c r="Y94" s="33"/>
      <c r="AA94" s="33"/>
      <c r="AB94" s="33"/>
      <c r="AD94" s="33"/>
      <c r="AE94" s="33"/>
    </row>
    <row r="95" spans="5:31" x14ac:dyDescent="0.35">
      <c r="E95" s="49"/>
      <c r="G95" s="49"/>
      <c r="H95" s="49"/>
      <c r="I95" s="33"/>
      <c r="J95" s="33"/>
      <c r="L95" s="33"/>
      <c r="M95" s="33"/>
      <c r="O95" s="33"/>
      <c r="P95" s="33"/>
      <c r="R95" s="33"/>
      <c r="S95" s="33"/>
      <c r="U95" s="33"/>
      <c r="V95" s="33"/>
      <c r="X95" s="33"/>
      <c r="Y95" s="33"/>
      <c r="AA95" s="33"/>
      <c r="AB95" s="33"/>
      <c r="AD95" s="33"/>
      <c r="AE95" s="33"/>
    </row>
    <row r="96" spans="5:31" x14ac:dyDescent="0.35">
      <c r="E96" s="49"/>
      <c r="G96" s="49"/>
      <c r="H96" s="49"/>
      <c r="I96" s="33"/>
      <c r="J96" s="33"/>
      <c r="L96" s="33"/>
      <c r="M96" s="33"/>
      <c r="O96" s="33"/>
      <c r="P96" s="33"/>
      <c r="R96" s="33"/>
      <c r="S96" s="33"/>
      <c r="U96" s="33"/>
      <c r="V96" s="33"/>
      <c r="X96" s="33"/>
      <c r="Y96" s="33"/>
      <c r="AA96" s="33"/>
      <c r="AB96" s="33"/>
      <c r="AD96" s="33"/>
      <c r="AE96" s="33"/>
    </row>
    <row r="97" spans="1:31" x14ac:dyDescent="0.35">
      <c r="E97" s="49"/>
      <c r="G97" s="49"/>
      <c r="H97" s="49"/>
      <c r="I97" s="33"/>
      <c r="J97" s="33"/>
      <c r="L97" s="33"/>
      <c r="M97" s="33"/>
      <c r="O97" s="33"/>
      <c r="P97" s="33"/>
      <c r="R97" s="33"/>
      <c r="S97" s="33"/>
      <c r="U97" s="33"/>
      <c r="V97" s="33"/>
      <c r="X97" s="33"/>
      <c r="Y97" s="33"/>
      <c r="AA97" s="33"/>
      <c r="AB97" s="33"/>
      <c r="AD97" s="33"/>
      <c r="AE97" s="33"/>
    </row>
    <row r="98" spans="1:31" x14ac:dyDescent="0.35">
      <c r="E98" s="49"/>
      <c r="G98" s="49"/>
      <c r="H98" s="49"/>
      <c r="I98" s="33"/>
      <c r="J98" s="33"/>
      <c r="L98" s="33"/>
      <c r="M98" s="33"/>
      <c r="O98" s="33"/>
      <c r="P98" s="33"/>
      <c r="R98" s="33"/>
      <c r="S98" s="33"/>
      <c r="U98" s="33"/>
      <c r="V98" s="33"/>
      <c r="X98" s="33"/>
      <c r="Y98" s="33"/>
      <c r="AA98" s="33"/>
      <c r="AB98" s="33"/>
      <c r="AD98" s="33"/>
      <c r="AE98" s="33"/>
    </row>
    <row r="99" spans="1:31" x14ac:dyDescent="0.35">
      <c r="E99" s="49"/>
      <c r="G99" s="49"/>
      <c r="H99" s="49"/>
      <c r="I99" s="33"/>
      <c r="J99" s="33"/>
      <c r="L99" s="33"/>
      <c r="M99" s="33"/>
      <c r="O99" s="33"/>
      <c r="P99" s="33"/>
      <c r="R99" s="33"/>
      <c r="S99" s="33"/>
      <c r="U99" s="33"/>
      <c r="V99" s="33"/>
      <c r="X99" s="33"/>
      <c r="Y99" s="33"/>
      <c r="AA99" s="33"/>
      <c r="AB99" s="33"/>
      <c r="AD99" s="33"/>
      <c r="AE99" s="33"/>
    </row>
    <row r="100" spans="1:31" x14ac:dyDescent="0.35">
      <c r="E100" s="49"/>
      <c r="G100" s="49"/>
      <c r="H100" s="49"/>
      <c r="I100" s="33"/>
      <c r="J100" s="33"/>
      <c r="L100" s="33"/>
      <c r="M100" s="33"/>
      <c r="O100" s="33"/>
      <c r="P100" s="33"/>
      <c r="R100" s="33"/>
      <c r="S100" s="33"/>
      <c r="U100" s="33"/>
      <c r="V100" s="33"/>
      <c r="X100" s="33"/>
      <c r="Y100" s="33"/>
      <c r="AA100" s="33"/>
      <c r="AB100" s="33"/>
      <c r="AD100" s="33"/>
      <c r="AE100" s="33"/>
    </row>
    <row r="101" spans="1:31" x14ac:dyDescent="0.35">
      <c r="E101" s="49"/>
      <c r="G101" s="49"/>
      <c r="H101" s="49"/>
      <c r="I101" s="33"/>
      <c r="J101" s="33"/>
      <c r="L101" s="33"/>
      <c r="M101" s="33"/>
      <c r="O101" s="33"/>
      <c r="P101" s="33"/>
      <c r="R101" s="33"/>
      <c r="S101" s="33"/>
      <c r="U101" s="33"/>
      <c r="V101" s="33"/>
      <c r="X101" s="33"/>
      <c r="Y101" s="33"/>
      <c r="AA101" s="33"/>
      <c r="AB101" s="33"/>
      <c r="AD101" s="33"/>
      <c r="AE101" s="33"/>
    </row>
    <row r="102" spans="1:31" x14ac:dyDescent="0.35">
      <c r="E102" s="49"/>
      <c r="G102" s="49"/>
      <c r="H102" s="49"/>
      <c r="I102" s="33"/>
      <c r="J102" s="33"/>
      <c r="L102" s="33"/>
      <c r="M102" s="33"/>
      <c r="O102" s="33"/>
      <c r="P102" s="33"/>
      <c r="R102" s="33"/>
      <c r="S102" s="33"/>
      <c r="U102" s="33"/>
      <c r="V102" s="33"/>
      <c r="X102" s="33"/>
      <c r="Y102" s="33"/>
      <c r="AA102" s="33"/>
      <c r="AB102" s="33"/>
      <c r="AD102" s="33"/>
      <c r="AE102" s="33"/>
    </row>
    <row r="103" spans="1:31" x14ac:dyDescent="0.35">
      <c r="E103" s="49"/>
      <c r="G103" s="49"/>
      <c r="H103" s="49"/>
      <c r="I103" s="33"/>
      <c r="J103" s="33"/>
      <c r="L103" s="33"/>
      <c r="M103" s="33"/>
      <c r="O103" s="33"/>
      <c r="P103" s="33"/>
      <c r="R103" s="33"/>
      <c r="S103" s="33"/>
      <c r="U103" s="33"/>
      <c r="V103" s="33"/>
      <c r="X103" s="33"/>
      <c r="Y103" s="33"/>
      <c r="AA103" s="33"/>
      <c r="AB103" s="33"/>
      <c r="AD103" s="33"/>
      <c r="AE103" s="33"/>
    </row>
    <row r="104" spans="1:31" x14ac:dyDescent="0.35">
      <c r="E104" s="49"/>
      <c r="G104" s="49"/>
      <c r="H104" s="49"/>
      <c r="I104" s="33"/>
      <c r="J104" s="33"/>
      <c r="L104" s="33"/>
      <c r="M104" s="33"/>
      <c r="O104" s="33"/>
      <c r="P104" s="33"/>
      <c r="R104" s="33"/>
      <c r="S104" s="33"/>
      <c r="U104" s="33"/>
      <c r="V104" s="33"/>
      <c r="X104" s="33"/>
      <c r="Y104" s="33"/>
      <c r="AA104" s="33"/>
      <c r="AB104" s="33"/>
      <c r="AD104" s="33"/>
      <c r="AE104" s="33"/>
    </row>
    <row r="105" spans="1:31" x14ac:dyDescent="0.35">
      <c r="E105" s="49"/>
      <c r="G105" s="49"/>
      <c r="H105" s="49"/>
      <c r="I105" s="33"/>
      <c r="J105" s="33"/>
      <c r="L105" s="33"/>
      <c r="M105" s="33"/>
      <c r="O105" s="33"/>
      <c r="P105" s="33"/>
      <c r="R105" s="33"/>
      <c r="S105" s="33"/>
      <c r="U105" s="33"/>
      <c r="V105" s="33"/>
      <c r="X105" s="33"/>
      <c r="Y105" s="33"/>
      <c r="AA105" s="33"/>
      <c r="AB105" s="33"/>
      <c r="AD105" s="33"/>
      <c r="AE105" s="33"/>
    </row>
    <row r="106" spans="1:31" x14ac:dyDescent="0.35">
      <c r="E106" s="49"/>
      <c r="G106" s="49"/>
      <c r="H106" s="49"/>
      <c r="I106" s="33"/>
      <c r="J106" s="33"/>
      <c r="L106" s="33"/>
      <c r="M106" s="33"/>
      <c r="O106" s="33"/>
      <c r="P106" s="33"/>
      <c r="R106" s="33"/>
      <c r="S106" s="33"/>
      <c r="U106" s="33"/>
      <c r="V106" s="33"/>
      <c r="X106" s="33"/>
      <c r="Y106" s="33"/>
      <c r="AA106" s="33"/>
      <c r="AB106" s="33"/>
      <c r="AD106" s="33"/>
      <c r="AE106" s="33"/>
    </row>
    <row r="107" spans="1:31" x14ac:dyDescent="0.35">
      <c r="E107" s="49"/>
      <c r="G107" s="49"/>
      <c r="H107" s="49"/>
      <c r="I107" s="33"/>
      <c r="J107" s="33"/>
      <c r="L107" s="33"/>
      <c r="M107" s="33"/>
      <c r="O107" s="33"/>
      <c r="P107" s="33"/>
      <c r="R107" s="33"/>
      <c r="S107" s="33"/>
      <c r="U107" s="33"/>
      <c r="V107" s="33"/>
      <c r="X107" s="33"/>
      <c r="Y107" s="33"/>
      <c r="AA107" s="33"/>
      <c r="AB107" s="33"/>
      <c r="AD107" s="33"/>
      <c r="AE107" s="33"/>
    </row>
    <row r="108" spans="1:31" x14ac:dyDescent="0.35">
      <c r="E108" s="49"/>
      <c r="G108" s="49"/>
      <c r="H108" s="49"/>
      <c r="I108" s="33"/>
      <c r="J108" s="33"/>
      <c r="L108" s="33"/>
      <c r="M108" s="33"/>
      <c r="O108" s="33"/>
      <c r="P108" s="33"/>
      <c r="R108" s="33"/>
      <c r="S108" s="33"/>
      <c r="U108" s="33"/>
      <c r="V108" s="33"/>
      <c r="X108" s="33"/>
      <c r="Y108" s="33"/>
      <c r="AA108" s="33"/>
      <c r="AB108" s="33"/>
      <c r="AD108" s="33"/>
      <c r="AE108" s="33"/>
    </row>
    <row r="109" spans="1:31" x14ac:dyDescent="0.35">
      <c r="E109" s="49"/>
      <c r="G109" s="49"/>
      <c r="H109" s="49"/>
      <c r="I109" s="33"/>
      <c r="J109" s="33"/>
      <c r="L109" s="33"/>
      <c r="M109" s="33"/>
      <c r="O109" s="33"/>
      <c r="P109" s="33"/>
      <c r="R109" s="33"/>
      <c r="S109" s="33"/>
      <c r="U109" s="33"/>
      <c r="V109" s="33"/>
      <c r="X109" s="33"/>
      <c r="Y109" s="33"/>
      <c r="AA109" s="33"/>
      <c r="AB109" s="33"/>
      <c r="AD109" s="33"/>
      <c r="AE109" s="33"/>
    </row>
    <row r="110" spans="1:31" x14ac:dyDescent="0.35">
      <c r="E110" s="49"/>
      <c r="G110" s="49"/>
      <c r="H110" s="49"/>
      <c r="I110" s="33"/>
      <c r="J110" s="33"/>
      <c r="L110" s="33"/>
      <c r="M110" s="33"/>
      <c r="O110" s="33"/>
      <c r="P110" s="33"/>
      <c r="R110" s="33"/>
      <c r="S110" s="33"/>
      <c r="U110" s="33"/>
      <c r="V110" s="33"/>
      <c r="X110" s="33"/>
      <c r="Y110" s="33"/>
      <c r="AA110" s="33"/>
      <c r="AB110" s="33"/>
      <c r="AD110" s="33"/>
      <c r="AE110" s="33"/>
    </row>
    <row r="111" spans="1:31" x14ac:dyDescent="0.35">
      <c r="A111" s="23"/>
      <c r="B111" s="23"/>
      <c r="C111" s="50"/>
      <c r="D111" s="50"/>
      <c r="E111" s="51"/>
      <c r="F111" s="50"/>
      <c r="G111" s="53"/>
      <c r="H111" s="51"/>
      <c r="I111" s="33"/>
      <c r="J111" s="33"/>
      <c r="L111" s="33"/>
      <c r="M111" s="33"/>
      <c r="O111" s="33"/>
      <c r="P111" s="33"/>
      <c r="R111" s="33"/>
      <c r="S111" s="33"/>
      <c r="U111" s="33"/>
      <c r="V111" s="33"/>
      <c r="X111" s="33"/>
      <c r="Y111" s="33"/>
      <c r="AA111" s="33"/>
      <c r="AB111" s="33"/>
      <c r="AD111" s="33"/>
      <c r="AE111" s="33"/>
    </row>
    <row r="112" spans="1:31" x14ac:dyDescent="0.35">
      <c r="C112" s="52"/>
      <c r="D112" s="52"/>
      <c r="F112" s="52"/>
      <c r="G112" s="52"/>
      <c r="I112" s="33"/>
      <c r="J112" s="33"/>
      <c r="L112" s="33"/>
      <c r="M112" s="33"/>
      <c r="O112" s="33"/>
      <c r="P112" s="33"/>
      <c r="R112" s="33"/>
      <c r="S112" s="33"/>
      <c r="U112" s="33"/>
      <c r="V112" s="33"/>
      <c r="X112" s="33"/>
      <c r="Y112" s="33"/>
      <c r="AA112" s="33"/>
      <c r="AB112" s="33"/>
      <c r="AD112" s="33"/>
      <c r="AE112" s="33"/>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12"/>
  <sheetViews>
    <sheetView zoomScale="80" zoomScaleNormal="80" workbookViewId="0">
      <selection activeCell="C1" sqref="C1:H1048576"/>
    </sheetView>
  </sheetViews>
  <sheetFormatPr defaultColWidth="11.23046875" defaultRowHeight="15.5" x14ac:dyDescent="0.35"/>
  <cols>
    <col min="1" max="1" width="25.4609375" style="29" customWidth="1"/>
    <col min="2" max="2" width="50.53515625" style="29" customWidth="1"/>
    <col min="3" max="3" width="49" style="39" bestFit="1" customWidth="1"/>
    <col min="4" max="4" width="53.23046875" style="39" bestFit="1" customWidth="1"/>
    <col min="5" max="5" width="46.23046875" style="39" bestFit="1" customWidth="1"/>
    <col min="6" max="6" width="49.3046875" style="39" bestFit="1" customWidth="1"/>
    <col min="7" max="7" width="53.69140625" style="39" bestFit="1" customWidth="1"/>
    <col min="8" max="8" width="46.53515625" style="39" bestFit="1" customWidth="1"/>
    <col min="9" max="9" width="11.23046875" style="29" customWidth="1"/>
    <col min="10" max="16384" width="11.23046875" style="29"/>
  </cols>
  <sheetData>
    <row r="1" spans="1:31" ht="20" x14ac:dyDescent="0.35">
      <c r="A1" s="27" t="s">
        <v>31</v>
      </c>
      <c r="B1" s="28"/>
      <c r="C1" s="38"/>
      <c r="D1" s="38"/>
      <c r="E1" s="38"/>
    </row>
    <row r="2" spans="1:31" ht="18" x14ac:dyDescent="0.35">
      <c r="A2" s="30" t="s">
        <v>656</v>
      </c>
      <c r="B2" s="31"/>
      <c r="C2" s="47"/>
      <c r="D2" s="47"/>
      <c r="E2" s="47"/>
    </row>
    <row r="3" spans="1:31" x14ac:dyDescent="0.35">
      <c r="A3" s="29" t="s">
        <v>33</v>
      </c>
    </row>
    <row r="4" spans="1:31" x14ac:dyDescent="0.35">
      <c r="A4" s="23" t="s">
        <v>34</v>
      </c>
      <c r="B4" s="23" t="s">
        <v>35</v>
      </c>
      <c r="C4" s="21" t="s">
        <v>683</v>
      </c>
      <c r="D4" s="21" t="s">
        <v>684</v>
      </c>
      <c r="E4" s="21" t="s">
        <v>657</v>
      </c>
      <c r="F4" s="21" t="s">
        <v>685</v>
      </c>
      <c r="G4" s="21" t="s">
        <v>686</v>
      </c>
      <c r="H4" s="21" t="s">
        <v>658</v>
      </c>
      <c r="I4" s="23"/>
      <c r="J4" s="23"/>
      <c r="K4" s="23"/>
      <c r="L4" s="23"/>
      <c r="M4" s="23"/>
      <c r="N4" s="23"/>
    </row>
    <row r="5" spans="1:31" x14ac:dyDescent="0.35">
      <c r="A5" s="29" t="s">
        <v>38</v>
      </c>
      <c r="B5" s="29" t="s">
        <v>39</v>
      </c>
      <c r="C5" s="48">
        <v>1089</v>
      </c>
      <c r="D5" s="48">
        <v>413</v>
      </c>
      <c r="E5" s="49">
        <f>uptake_in_those_aged_70_by_ccg11[[#This Row],[Number of adults turning 70 in quarter 1 vaccinated]]/uptake_in_those_aged_70_by_ccg11[[#This Row],[Number of adults turning 70 in quarter 1]]*100</f>
        <v>37.924701561065199</v>
      </c>
      <c r="F5" s="48">
        <v>1069</v>
      </c>
      <c r="G5" s="48">
        <v>297</v>
      </c>
      <c r="H5" s="49">
        <f>G5/F5*100</f>
        <v>27.782974742750234</v>
      </c>
      <c r="I5" s="33"/>
      <c r="J5" s="33"/>
      <c r="L5" s="33"/>
      <c r="M5" s="33"/>
      <c r="O5" s="33"/>
      <c r="P5" s="33"/>
      <c r="R5" s="33"/>
      <c r="S5" s="33"/>
      <c r="U5" s="33"/>
      <c r="V5" s="33"/>
      <c r="X5" s="33"/>
      <c r="Y5" s="33"/>
      <c r="AA5" s="33"/>
      <c r="AB5" s="33"/>
      <c r="AD5" s="33"/>
      <c r="AE5" s="33"/>
    </row>
    <row r="6" spans="1:31" x14ac:dyDescent="0.35">
      <c r="A6" s="29" t="s">
        <v>40</v>
      </c>
      <c r="B6" s="29" t="s">
        <v>41</v>
      </c>
      <c r="C6" s="48">
        <v>420</v>
      </c>
      <c r="D6" s="48">
        <v>152</v>
      </c>
      <c r="E6" s="49">
        <f>uptake_in_those_aged_70_by_ccg11[[#This Row],[Number of adults turning 70 in quarter 1 vaccinated]]/uptake_in_those_aged_70_by_ccg11[[#This Row],[Number of adults turning 70 in quarter 1]]*100</f>
        <v>36.19047619047619</v>
      </c>
      <c r="F6" s="48">
        <v>446</v>
      </c>
      <c r="G6" s="48">
        <v>122</v>
      </c>
      <c r="H6" s="49">
        <f t="shared" ref="H6:H69" si="0">G6/F6*100</f>
        <v>27.3542600896861</v>
      </c>
      <c r="I6" s="33"/>
      <c r="J6" s="33"/>
      <c r="L6" s="33"/>
      <c r="M6" s="33"/>
      <c r="O6" s="33"/>
      <c r="P6" s="33"/>
      <c r="R6" s="33"/>
      <c r="S6" s="33"/>
      <c r="U6" s="33"/>
      <c r="V6" s="33"/>
      <c r="X6" s="33"/>
      <c r="Y6" s="33"/>
      <c r="AA6" s="33"/>
      <c r="AB6" s="33"/>
      <c r="AD6" s="33"/>
      <c r="AE6" s="33"/>
    </row>
    <row r="7" spans="1:31" x14ac:dyDescent="0.35">
      <c r="A7" s="29" t="s">
        <v>42</v>
      </c>
      <c r="B7" s="29" t="s">
        <v>43</v>
      </c>
      <c r="C7" s="48">
        <v>738</v>
      </c>
      <c r="D7" s="48">
        <v>225</v>
      </c>
      <c r="E7" s="49">
        <f>uptake_in_those_aged_70_by_ccg11[[#This Row],[Number of adults turning 70 in quarter 1 vaccinated]]/uptake_in_those_aged_70_by_ccg11[[#This Row],[Number of adults turning 70 in quarter 1]]*100</f>
        <v>30.487804878048781</v>
      </c>
      <c r="F7" s="48">
        <v>711</v>
      </c>
      <c r="G7" s="48">
        <v>188</v>
      </c>
      <c r="H7" s="49">
        <f t="shared" si="0"/>
        <v>26.441631504922647</v>
      </c>
      <c r="I7" s="33"/>
      <c r="J7" s="33"/>
      <c r="L7" s="33"/>
      <c r="M7" s="33"/>
      <c r="O7" s="33"/>
      <c r="P7" s="33"/>
      <c r="R7" s="33"/>
      <c r="S7" s="33"/>
      <c r="U7" s="33"/>
      <c r="V7" s="33"/>
      <c r="X7" s="33"/>
      <c r="Y7" s="33"/>
      <c r="AA7" s="33"/>
      <c r="AB7" s="33"/>
      <c r="AD7" s="33"/>
      <c r="AE7" s="33"/>
    </row>
    <row r="8" spans="1:31" x14ac:dyDescent="0.35">
      <c r="A8" s="29" t="s">
        <v>44</v>
      </c>
      <c r="B8" s="29" t="s">
        <v>45</v>
      </c>
      <c r="C8" s="48">
        <v>340</v>
      </c>
      <c r="D8" s="48">
        <v>90</v>
      </c>
      <c r="E8" s="49">
        <f>uptake_in_those_aged_70_by_ccg11[[#This Row],[Number of adults turning 70 in quarter 1 vaccinated]]/uptake_in_those_aged_70_by_ccg11[[#This Row],[Number of adults turning 70 in quarter 1]]*100</f>
        <v>26.47058823529412</v>
      </c>
      <c r="F8" s="48">
        <v>352</v>
      </c>
      <c r="G8" s="48">
        <v>57</v>
      </c>
      <c r="H8" s="49">
        <f t="shared" si="0"/>
        <v>16.193181818181817</v>
      </c>
      <c r="I8" s="33"/>
      <c r="J8" s="33"/>
      <c r="L8" s="33"/>
      <c r="M8" s="33"/>
      <c r="O8" s="33"/>
      <c r="P8" s="33"/>
      <c r="R8" s="33"/>
      <c r="S8" s="33"/>
      <c r="U8" s="33"/>
      <c r="V8" s="33"/>
      <c r="X8" s="33"/>
      <c r="Y8" s="33"/>
      <c r="AA8" s="33"/>
      <c r="AB8" s="33"/>
      <c r="AD8" s="33"/>
      <c r="AE8" s="33"/>
    </row>
    <row r="9" spans="1:31" x14ac:dyDescent="0.35">
      <c r="A9" s="29" t="s">
        <v>46</v>
      </c>
      <c r="B9" s="29" t="s">
        <v>47</v>
      </c>
      <c r="C9" s="48">
        <v>397</v>
      </c>
      <c r="D9" s="48">
        <v>109</v>
      </c>
      <c r="E9" s="49">
        <f>uptake_in_those_aged_70_by_ccg11[[#This Row],[Number of adults turning 70 in quarter 1 vaccinated]]/uptake_in_those_aged_70_by_ccg11[[#This Row],[Number of adults turning 70 in quarter 1]]*100</f>
        <v>27.455919395465994</v>
      </c>
      <c r="F9" s="48">
        <v>457</v>
      </c>
      <c r="G9" s="48">
        <v>96</v>
      </c>
      <c r="H9" s="49">
        <f t="shared" si="0"/>
        <v>21.006564551422318</v>
      </c>
      <c r="I9" s="33"/>
      <c r="J9" s="33"/>
      <c r="L9" s="33"/>
      <c r="M9" s="33"/>
      <c r="O9" s="33"/>
      <c r="P9" s="33"/>
      <c r="R9" s="33"/>
      <c r="S9" s="33"/>
      <c r="U9" s="33"/>
      <c r="V9" s="33"/>
      <c r="X9" s="33"/>
      <c r="Y9" s="33"/>
      <c r="AA9" s="33"/>
      <c r="AB9" s="33"/>
      <c r="AD9" s="33"/>
      <c r="AE9" s="33"/>
    </row>
    <row r="10" spans="1:31" x14ac:dyDescent="0.35">
      <c r="A10" s="29" t="s">
        <v>48</v>
      </c>
      <c r="B10" s="29" t="s">
        <v>49</v>
      </c>
      <c r="C10" s="48">
        <v>636</v>
      </c>
      <c r="D10" s="48">
        <v>182</v>
      </c>
      <c r="E10" s="49">
        <f>uptake_in_those_aged_70_by_ccg11[[#This Row],[Number of adults turning 70 in quarter 1 vaccinated]]/uptake_in_those_aged_70_by_ccg11[[#This Row],[Number of adults turning 70 in quarter 1]]*100</f>
        <v>28.616352201257861</v>
      </c>
      <c r="F10" s="48">
        <v>650</v>
      </c>
      <c r="G10" s="48">
        <v>116</v>
      </c>
      <c r="H10" s="49">
        <f t="shared" si="0"/>
        <v>17.846153846153847</v>
      </c>
      <c r="I10" s="33"/>
      <c r="J10" s="33"/>
      <c r="L10" s="33"/>
      <c r="M10" s="33"/>
      <c r="O10" s="33"/>
      <c r="P10" s="33"/>
      <c r="R10" s="33"/>
      <c r="S10" s="33"/>
      <c r="U10" s="33"/>
      <c r="V10" s="33"/>
      <c r="X10" s="33"/>
      <c r="Y10" s="33"/>
      <c r="AA10" s="33"/>
      <c r="AB10" s="33"/>
      <c r="AD10" s="33"/>
      <c r="AE10" s="33"/>
    </row>
    <row r="11" spans="1:31" x14ac:dyDescent="0.35">
      <c r="A11" s="29" t="s">
        <v>50</v>
      </c>
      <c r="B11" s="29" t="s">
        <v>51</v>
      </c>
      <c r="C11" s="48">
        <v>483</v>
      </c>
      <c r="D11" s="48">
        <v>165</v>
      </c>
      <c r="E11" s="49">
        <f>uptake_in_those_aged_70_by_ccg11[[#This Row],[Number of adults turning 70 in quarter 1 vaccinated]]/uptake_in_those_aged_70_by_ccg11[[#This Row],[Number of adults turning 70 in quarter 1]]*100</f>
        <v>34.161490683229815</v>
      </c>
      <c r="F11" s="48">
        <v>422</v>
      </c>
      <c r="G11" s="48">
        <v>87</v>
      </c>
      <c r="H11" s="49">
        <f t="shared" si="0"/>
        <v>20.616113744075829</v>
      </c>
      <c r="I11" s="33"/>
      <c r="J11" s="33"/>
      <c r="L11" s="33"/>
      <c r="M11" s="33"/>
      <c r="O11" s="33"/>
      <c r="P11" s="33"/>
      <c r="R11" s="33"/>
      <c r="S11" s="33"/>
      <c r="U11" s="33"/>
      <c r="V11" s="33"/>
      <c r="X11" s="33"/>
      <c r="Y11" s="33"/>
      <c r="AA11" s="33"/>
      <c r="AB11" s="33"/>
      <c r="AD11" s="33"/>
      <c r="AE11" s="33"/>
    </row>
    <row r="12" spans="1:31" x14ac:dyDescent="0.35">
      <c r="A12" s="29" t="s">
        <v>52</v>
      </c>
      <c r="B12" s="29" t="s">
        <v>53</v>
      </c>
      <c r="C12" s="48">
        <v>460</v>
      </c>
      <c r="D12" s="48">
        <v>182</v>
      </c>
      <c r="E12" s="49">
        <f>uptake_in_those_aged_70_by_ccg11[[#This Row],[Number of adults turning 70 in quarter 1 vaccinated]]/uptake_in_those_aged_70_by_ccg11[[#This Row],[Number of adults turning 70 in quarter 1]]*100</f>
        <v>39.565217391304344</v>
      </c>
      <c r="F12" s="48">
        <v>445</v>
      </c>
      <c r="G12" s="48">
        <v>103</v>
      </c>
      <c r="H12" s="49">
        <f t="shared" si="0"/>
        <v>23.146067415730336</v>
      </c>
      <c r="I12" s="33"/>
      <c r="J12" s="33"/>
      <c r="L12" s="33"/>
      <c r="M12" s="33"/>
      <c r="O12" s="33"/>
      <c r="P12" s="33"/>
      <c r="R12" s="33"/>
      <c r="S12" s="33"/>
      <c r="U12" s="33"/>
      <c r="V12" s="33"/>
      <c r="X12" s="33"/>
      <c r="Y12" s="33"/>
      <c r="AA12" s="33"/>
      <c r="AB12" s="33"/>
      <c r="AD12" s="33"/>
      <c r="AE12" s="33"/>
    </row>
    <row r="13" spans="1:31" x14ac:dyDescent="0.35">
      <c r="A13" s="29" t="s">
        <v>54</v>
      </c>
      <c r="B13" s="29" t="s">
        <v>55</v>
      </c>
      <c r="C13" s="48">
        <v>457</v>
      </c>
      <c r="D13" s="48">
        <v>94</v>
      </c>
      <c r="E13" s="49">
        <f>uptake_in_those_aged_70_by_ccg11[[#This Row],[Number of adults turning 70 in quarter 1 vaccinated]]/uptake_in_those_aged_70_by_ccg11[[#This Row],[Number of adults turning 70 in quarter 1]]*100</f>
        <v>20.568927789934357</v>
      </c>
      <c r="F13" s="48">
        <v>532</v>
      </c>
      <c r="G13" s="48">
        <v>87</v>
      </c>
      <c r="H13" s="49">
        <f t="shared" si="0"/>
        <v>16.353383458646618</v>
      </c>
      <c r="I13" s="33"/>
      <c r="J13" s="33"/>
      <c r="L13" s="33"/>
      <c r="M13" s="33"/>
      <c r="O13" s="33"/>
      <c r="P13" s="33"/>
      <c r="R13" s="33"/>
      <c r="S13" s="33"/>
      <c r="U13" s="33"/>
      <c r="V13" s="33"/>
      <c r="X13" s="33"/>
      <c r="Y13" s="33"/>
      <c r="AA13" s="33"/>
      <c r="AB13" s="33"/>
      <c r="AD13" s="33"/>
      <c r="AE13" s="33"/>
    </row>
    <row r="14" spans="1:31" x14ac:dyDescent="0.35">
      <c r="A14" s="29" t="s">
        <v>56</v>
      </c>
      <c r="B14" s="29" t="s">
        <v>57</v>
      </c>
      <c r="C14" s="48">
        <v>915</v>
      </c>
      <c r="D14" s="48">
        <v>247</v>
      </c>
      <c r="E14" s="49">
        <f>uptake_in_those_aged_70_by_ccg11[[#This Row],[Number of adults turning 70 in quarter 1 vaccinated]]/uptake_in_those_aged_70_by_ccg11[[#This Row],[Number of adults turning 70 in quarter 1]]*100</f>
        <v>26.994535519125684</v>
      </c>
      <c r="F14" s="48">
        <v>952</v>
      </c>
      <c r="G14" s="48">
        <v>165</v>
      </c>
      <c r="H14" s="49">
        <f t="shared" si="0"/>
        <v>17.331932773109244</v>
      </c>
      <c r="I14" s="33"/>
      <c r="J14" s="33"/>
      <c r="L14" s="33"/>
      <c r="M14" s="33"/>
      <c r="O14" s="33"/>
      <c r="P14" s="33"/>
      <c r="R14" s="33"/>
      <c r="S14" s="33"/>
      <c r="U14" s="33"/>
      <c r="V14" s="33"/>
      <c r="X14" s="33"/>
      <c r="Y14" s="33"/>
      <c r="AA14" s="33"/>
      <c r="AB14" s="33"/>
      <c r="AD14" s="33"/>
      <c r="AE14" s="33"/>
    </row>
    <row r="15" spans="1:31" x14ac:dyDescent="0.35">
      <c r="A15" s="29" t="s">
        <v>58</v>
      </c>
      <c r="B15" s="29" t="s">
        <v>59</v>
      </c>
      <c r="C15" s="48">
        <v>419</v>
      </c>
      <c r="D15" s="48">
        <v>110</v>
      </c>
      <c r="E15" s="49">
        <f>uptake_in_those_aged_70_by_ccg11[[#This Row],[Number of adults turning 70 in quarter 1 vaccinated]]/uptake_in_those_aged_70_by_ccg11[[#This Row],[Number of adults turning 70 in quarter 1]]*100</f>
        <v>26.252983293556088</v>
      </c>
      <c r="F15" s="48">
        <v>551</v>
      </c>
      <c r="G15" s="48">
        <v>94</v>
      </c>
      <c r="H15" s="49">
        <f t="shared" si="0"/>
        <v>17.059891107078041</v>
      </c>
      <c r="I15" s="33"/>
      <c r="J15" s="33"/>
      <c r="L15" s="33"/>
      <c r="M15" s="33"/>
      <c r="O15" s="33"/>
      <c r="P15" s="33"/>
      <c r="R15" s="33"/>
      <c r="S15" s="33"/>
      <c r="U15" s="33"/>
      <c r="V15" s="33"/>
      <c r="X15" s="33"/>
      <c r="Y15" s="33"/>
      <c r="AA15" s="33"/>
      <c r="AB15" s="33"/>
      <c r="AD15" s="33"/>
      <c r="AE15" s="33"/>
    </row>
    <row r="16" spans="1:31" x14ac:dyDescent="0.35">
      <c r="A16" s="29" t="s">
        <v>60</v>
      </c>
      <c r="B16" s="29" t="s">
        <v>61</v>
      </c>
      <c r="C16" s="48">
        <v>400</v>
      </c>
      <c r="D16" s="48">
        <v>135</v>
      </c>
      <c r="E16" s="49">
        <f>uptake_in_those_aged_70_by_ccg11[[#This Row],[Number of adults turning 70 in quarter 1 vaccinated]]/uptake_in_those_aged_70_by_ccg11[[#This Row],[Number of adults turning 70 in quarter 1]]*100</f>
        <v>33.75</v>
      </c>
      <c r="F16" s="48">
        <v>465</v>
      </c>
      <c r="G16" s="48">
        <v>99</v>
      </c>
      <c r="H16" s="49">
        <f t="shared" si="0"/>
        <v>21.29032258064516</v>
      </c>
      <c r="I16" s="33"/>
      <c r="J16" s="33"/>
      <c r="L16" s="33"/>
      <c r="M16" s="33"/>
      <c r="O16" s="33"/>
      <c r="P16" s="33"/>
      <c r="R16" s="33"/>
      <c r="S16" s="33"/>
      <c r="U16" s="33"/>
      <c r="V16" s="33"/>
      <c r="X16" s="33"/>
      <c r="Y16" s="33"/>
      <c r="AA16" s="33"/>
      <c r="AB16" s="33"/>
      <c r="AD16" s="33"/>
      <c r="AE16" s="33"/>
    </row>
    <row r="17" spans="1:31" x14ac:dyDescent="0.35">
      <c r="A17" s="29" t="s">
        <v>62</v>
      </c>
      <c r="B17" s="29" t="s">
        <v>63</v>
      </c>
      <c r="C17" s="48">
        <v>337</v>
      </c>
      <c r="D17" s="48">
        <v>109</v>
      </c>
      <c r="E17" s="49">
        <f>uptake_in_those_aged_70_by_ccg11[[#This Row],[Number of adults turning 70 in quarter 1 vaccinated]]/uptake_in_those_aged_70_by_ccg11[[#This Row],[Number of adults turning 70 in quarter 1]]*100</f>
        <v>32.344213649851632</v>
      </c>
      <c r="F17" s="48">
        <v>362</v>
      </c>
      <c r="G17" s="48">
        <v>78</v>
      </c>
      <c r="H17" s="49">
        <f t="shared" si="0"/>
        <v>21.546961325966851</v>
      </c>
      <c r="I17" s="33"/>
      <c r="J17" s="33"/>
      <c r="L17" s="33"/>
      <c r="M17" s="33"/>
      <c r="O17" s="33"/>
      <c r="P17" s="33"/>
      <c r="R17" s="33"/>
      <c r="S17" s="33"/>
      <c r="U17" s="33"/>
      <c r="V17" s="33"/>
      <c r="X17" s="33"/>
      <c r="Y17" s="33"/>
      <c r="AA17" s="33"/>
      <c r="AB17" s="33"/>
      <c r="AD17" s="33"/>
      <c r="AE17" s="33"/>
    </row>
    <row r="18" spans="1:31" x14ac:dyDescent="0.35">
      <c r="A18" s="29" t="s">
        <v>64</v>
      </c>
      <c r="B18" s="29" t="s">
        <v>65</v>
      </c>
      <c r="C18" s="48">
        <v>489</v>
      </c>
      <c r="D18" s="48">
        <v>137</v>
      </c>
      <c r="E18" s="49">
        <f>uptake_in_those_aged_70_by_ccg11[[#This Row],[Number of adults turning 70 in quarter 1 vaccinated]]/uptake_in_those_aged_70_by_ccg11[[#This Row],[Number of adults turning 70 in quarter 1]]*100</f>
        <v>28.016359918200408</v>
      </c>
      <c r="F18" s="48">
        <v>487</v>
      </c>
      <c r="G18" s="48">
        <v>88</v>
      </c>
      <c r="H18" s="49">
        <f t="shared" si="0"/>
        <v>18.069815195071868</v>
      </c>
      <c r="I18" s="33"/>
      <c r="J18" s="33"/>
      <c r="L18" s="33"/>
      <c r="M18" s="33"/>
      <c r="O18" s="33"/>
      <c r="P18" s="33"/>
      <c r="R18" s="33"/>
      <c r="S18" s="33"/>
      <c r="U18" s="33"/>
      <c r="V18" s="33"/>
      <c r="X18" s="33"/>
      <c r="Y18" s="33"/>
      <c r="AA18" s="33"/>
      <c r="AB18" s="33"/>
      <c r="AD18" s="33"/>
      <c r="AE18" s="33"/>
    </row>
    <row r="19" spans="1:31" x14ac:dyDescent="0.35">
      <c r="A19" s="29" t="s">
        <v>66</v>
      </c>
      <c r="B19" s="29" t="s">
        <v>67</v>
      </c>
      <c r="C19" s="48">
        <v>907</v>
      </c>
      <c r="D19" s="48">
        <v>249</v>
      </c>
      <c r="E19" s="49">
        <f>uptake_in_those_aged_70_by_ccg11[[#This Row],[Number of adults turning 70 in quarter 1 vaccinated]]/uptake_in_those_aged_70_by_ccg11[[#This Row],[Number of adults turning 70 in quarter 1]]*100</f>
        <v>27.453142227122378</v>
      </c>
      <c r="F19" s="48">
        <v>981</v>
      </c>
      <c r="G19" s="48">
        <v>192</v>
      </c>
      <c r="H19" s="49">
        <f t="shared" si="0"/>
        <v>19.571865443425075</v>
      </c>
      <c r="I19" s="33"/>
      <c r="J19" s="33"/>
      <c r="L19" s="33"/>
      <c r="M19" s="33"/>
      <c r="O19" s="33"/>
      <c r="P19" s="33"/>
      <c r="R19" s="33"/>
      <c r="S19" s="33"/>
      <c r="U19" s="33"/>
      <c r="V19" s="33"/>
      <c r="X19" s="33"/>
      <c r="Y19" s="33"/>
      <c r="AA19" s="33"/>
      <c r="AB19" s="33"/>
      <c r="AD19" s="33"/>
      <c r="AE19" s="33"/>
    </row>
    <row r="20" spans="1:31" x14ac:dyDescent="0.35">
      <c r="A20" s="29" t="s">
        <v>68</v>
      </c>
      <c r="B20" s="29" t="s">
        <v>69</v>
      </c>
      <c r="C20" s="48">
        <v>411</v>
      </c>
      <c r="D20" s="48">
        <v>114</v>
      </c>
      <c r="E20" s="49">
        <f>uptake_in_those_aged_70_by_ccg11[[#This Row],[Number of adults turning 70 in quarter 1 vaccinated]]/uptake_in_those_aged_70_by_ccg11[[#This Row],[Number of adults turning 70 in quarter 1]]*100</f>
        <v>27.737226277372262</v>
      </c>
      <c r="F20" s="48">
        <v>395</v>
      </c>
      <c r="G20" s="48">
        <v>93</v>
      </c>
      <c r="H20" s="49">
        <f t="shared" si="0"/>
        <v>23.544303797468356</v>
      </c>
      <c r="I20" s="33"/>
      <c r="J20" s="33"/>
      <c r="L20" s="33"/>
      <c r="M20" s="33"/>
      <c r="O20" s="33"/>
      <c r="P20" s="33"/>
      <c r="R20" s="33"/>
      <c r="S20" s="33"/>
      <c r="U20" s="33"/>
      <c r="V20" s="33"/>
      <c r="X20" s="33"/>
      <c r="Y20" s="33"/>
      <c r="AA20" s="33"/>
      <c r="AB20" s="33"/>
      <c r="AD20" s="33"/>
      <c r="AE20" s="33"/>
    </row>
    <row r="21" spans="1:31" x14ac:dyDescent="0.35">
      <c r="A21" s="29" t="s">
        <v>70</v>
      </c>
      <c r="B21" s="29" t="s">
        <v>71</v>
      </c>
      <c r="C21" s="48">
        <v>875</v>
      </c>
      <c r="D21" s="48">
        <v>262</v>
      </c>
      <c r="E21" s="49">
        <f>uptake_in_those_aged_70_by_ccg11[[#This Row],[Number of adults turning 70 in quarter 1 vaccinated]]/uptake_in_those_aged_70_by_ccg11[[#This Row],[Number of adults turning 70 in quarter 1]]*100</f>
        <v>29.942857142857143</v>
      </c>
      <c r="F21" s="48">
        <v>943</v>
      </c>
      <c r="G21" s="48">
        <v>215</v>
      </c>
      <c r="H21" s="49">
        <f t="shared" si="0"/>
        <v>22.799575821845174</v>
      </c>
      <c r="I21" s="33"/>
      <c r="J21" s="33"/>
      <c r="L21" s="33"/>
      <c r="M21" s="33"/>
      <c r="O21" s="33"/>
      <c r="P21" s="33"/>
      <c r="R21" s="33"/>
      <c r="S21" s="33"/>
      <c r="U21" s="33"/>
      <c r="V21" s="33"/>
      <c r="X21" s="33"/>
      <c r="Y21" s="33"/>
      <c r="AA21" s="33"/>
      <c r="AB21" s="33"/>
      <c r="AD21" s="33"/>
      <c r="AE21" s="33"/>
    </row>
    <row r="22" spans="1:31" x14ac:dyDescent="0.35">
      <c r="A22" s="29" t="s">
        <v>72</v>
      </c>
      <c r="B22" s="29" t="s">
        <v>73</v>
      </c>
      <c r="C22" s="48">
        <v>396</v>
      </c>
      <c r="D22" s="48">
        <v>80</v>
      </c>
      <c r="E22" s="49">
        <f>uptake_in_those_aged_70_by_ccg11[[#This Row],[Number of adults turning 70 in quarter 1 vaccinated]]/uptake_in_those_aged_70_by_ccg11[[#This Row],[Number of adults turning 70 in quarter 1]]*100</f>
        <v>20.202020202020201</v>
      </c>
      <c r="F22" s="48">
        <v>420</v>
      </c>
      <c r="G22" s="48">
        <v>72</v>
      </c>
      <c r="H22" s="49">
        <f t="shared" si="0"/>
        <v>17.142857142857142</v>
      </c>
      <c r="I22" s="33"/>
      <c r="J22" s="33"/>
      <c r="L22" s="33"/>
      <c r="M22" s="33"/>
      <c r="O22" s="33"/>
      <c r="P22" s="33"/>
      <c r="R22" s="33"/>
      <c r="S22" s="33"/>
      <c r="U22" s="33"/>
      <c r="V22" s="33"/>
      <c r="X22" s="33"/>
      <c r="Y22" s="33"/>
      <c r="AA22" s="33"/>
      <c r="AB22" s="33"/>
      <c r="AD22" s="33"/>
      <c r="AE22" s="33"/>
    </row>
    <row r="23" spans="1:31" x14ac:dyDescent="0.35">
      <c r="A23" s="29" t="s">
        <v>74</v>
      </c>
      <c r="B23" s="29" t="s">
        <v>75</v>
      </c>
      <c r="C23" s="48">
        <v>362</v>
      </c>
      <c r="D23" s="48">
        <v>116</v>
      </c>
      <c r="E23" s="49">
        <f>uptake_in_those_aged_70_by_ccg11[[#This Row],[Number of adults turning 70 in quarter 1 vaccinated]]/uptake_in_those_aged_70_by_ccg11[[#This Row],[Number of adults turning 70 in quarter 1]]*100</f>
        <v>32.044198895027627</v>
      </c>
      <c r="F23" s="48">
        <v>392</v>
      </c>
      <c r="G23" s="48">
        <v>79</v>
      </c>
      <c r="H23" s="49">
        <f t="shared" si="0"/>
        <v>20.153061224489797</v>
      </c>
      <c r="I23" s="33"/>
      <c r="J23" s="33"/>
      <c r="L23" s="33"/>
      <c r="M23" s="33"/>
      <c r="O23" s="33"/>
      <c r="P23" s="33"/>
      <c r="R23" s="33"/>
      <c r="S23" s="33"/>
      <c r="U23" s="33"/>
      <c r="V23" s="33"/>
      <c r="X23" s="33"/>
      <c r="Y23" s="33"/>
      <c r="AA23" s="33"/>
      <c r="AB23" s="33"/>
      <c r="AD23" s="33"/>
      <c r="AE23" s="33"/>
    </row>
    <row r="24" spans="1:31" x14ac:dyDescent="0.35">
      <c r="A24" s="29" t="s">
        <v>76</v>
      </c>
      <c r="B24" s="29" t="s">
        <v>77</v>
      </c>
      <c r="C24" s="48">
        <v>712</v>
      </c>
      <c r="D24" s="48">
        <v>253</v>
      </c>
      <c r="E24" s="49">
        <f>uptake_in_those_aged_70_by_ccg11[[#This Row],[Number of adults turning 70 in quarter 1 vaccinated]]/uptake_in_those_aged_70_by_ccg11[[#This Row],[Number of adults turning 70 in quarter 1]]*100</f>
        <v>35.533707865168537</v>
      </c>
      <c r="F24" s="48">
        <v>727</v>
      </c>
      <c r="G24" s="48">
        <v>167</v>
      </c>
      <c r="H24" s="49">
        <f t="shared" si="0"/>
        <v>22.971114167812932</v>
      </c>
      <c r="I24" s="33"/>
      <c r="J24" s="33"/>
      <c r="L24" s="33"/>
      <c r="M24" s="33"/>
      <c r="O24" s="33"/>
      <c r="P24" s="33"/>
      <c r="R24" s="33"/>
      <c r="S24" s="33"/>
      <c r="U24" s="33"/>
      <c r="V24" s="33"/>
      <c r="X24" s="33"/>
      <c r="Y24" s="33"/>
      <c r="AA24" s="33"/>
      <c r="AB24" s="33"/>
      <c r="AD24" s="33"/>
      <c r="AE24" s="33"/>
    </row>
    <row r="25" spans="1:31" x14ac:dyDescent="0.35">
      <c r="A25" s="29" t="s">
        <v>78</v>
      </c>
      <c r="B25" s="29" t="s">
        <v>79</v>
      </c>
      <c r="C25" s="48">
        <v>515</v>
      </c>
      <c r="D25" s="48">
        <v>149</v>
      </c>
      <c r="E25" s="49">
        <f>uptake_in_those_aged_70_by_ccg11[[#This Row],[Number of adults turning 70 in quarter 1 vaccinated]]/uptake_in_those_aged_70_by_ccg11[[#This Row],[Number of adults turning 70 in quarter 1]]*100</f>
        <v>28.932038834951456</v>
      </c>
      <c r="F25" s="48">
        <v>444</v>
      </c>
      <c r="G25" s="48">
        <v>97</v>
      </c>
      <c r="H25" s="49">
        <f t="shared" si="0"/>
        <v>21.846846846846844</v>
      </c>
      <c r="I25" s="33"/>
      <c r="J25" s="33"/>
      <c r="L25" s="33"/>
      <c r="M25" s="33"/>
      <c r="O25" s="33"/>
      <c r="P25" s="33"/>
      <c r="R25" s="33"/>
      <c r="S25" s="33"/>
      <c r="U25" s="33"/>
      <c r="V25" s="33"/>
      <c r="X25" s="33"/>
      <c r="Y25" s="33"/>
      <c r="AA25" s="33"/>
      <c r="AB25" s="33"/>
      <c r="AD25" s="33"/>
      <c r="AE25" s="33"/>
    </row>
    <row r="26" spans="1:31" x14ac:dyDescent="0.35">
      <c r="A26" s="29" t="s">
        <v>80</v>
      </c>
      <c r="B26" s="29" t="s">
        <v>81</v>
      </c>
      <c r="C26" s="48">
        <v>419</v>
      </c>
      <c r="D26" s="48">
        <v>85</v>
      </c>
      <c r="E26" s="49">
        <f>uptake_in_those_aged_70_by_ccg11[[#This Row],[Number of adults turning 70 in quarter 1 vaccinated]]/uptake_in_those_aged_70_by_ccg11[[#This Row],[Number of adults turning 70 in quarter 1]]*100</f>
        <v>20.286396181384248</v>
      </c>
      <c r="F26" s="48">
        <v>474</v>
      </c>
      <c r="G26" s="48">
        <v>68</v>
      </c>
      <c r="H26" s="49">
        <f t="shared" si="0"/>
        <v>14.345991561181433</v>
      </c>
      <c r="I26" s="33"/>
      <c r="J26" s="33"/>
      <c r="L26" s="33"/>
      <c r="M26" s="33"/>
      <c r="O26" s="33"/>
      <c r="P26" s="33"/>
      <c r="R26" s="33"/>
      <c r="S26" s="33"/>
      <c r="U26" s="33"/>
      <c r="V26" s="33"/>
      <c r="X26" s="33"/>
      <c r="Y26" s="33"/>
      <c r="AA26" s="33"/>
      <c r="AB26" s="33"/>
      <c r="AD26" s="33"/>
      <c r="AE26" s="33"/>
    </row>
    <row r="27" spans="1:31" x14ac:dyDescent="0.35">
      <c r="A27" s="29" t="s">
        <v>82</v>
      </c>
      <c r="B27" s="29" t="s">
        <v>83</v>
      </c>
      <c r="C27" s="48">
        <v>487</v>
      </c>
      <c r="D27" s="48">
        <v>141</v>
      </c>
      <c r="E27" s="49">
        <f>uptake_in_those_aged_70_by_ccg11[[#This Row],[Number of adults turning 70 in quarter 1 vaccinated]]/uptake_in_those_aged_70_by_ccg11[[#This Row],[Number of adults turning 70 in quarter 1]]*100</f>
        <v>28.952772073921974</v>
      </c>
      <c r="F27" s="48">
        <v>542</v>
      </c>
      <c r="G27" s="48">
        <v>110</v>
      </c>
      <c r="H27" s="49">
        <f t="shared" si="0"/>
        <v>20.29520295202952</v>
      </c>
      <c r="I27" s="33"/>
      <c r="J27" s="33"/>
      <c r="L27" s="33"/>
      <c r="M27" s="33"/>
      <c r="O27" s="33"/>
      <c r="P27" s="33"/>
      <c r="R27" s="33"/>
      <c r="S27" s="33"/>
      <c r="U27" s="33"/>
      <c r="V27" s="33"/>
      <c r="X27" s="33"/>
      <c r="Y27" s="33"/>
      <c r="AA27" s="33"/>
      <c r="AB27" s="33"/>
      <c r="AD27" s="33"/>
      <c r="AE27" s="33"/>
    </row>
    <row r="28" spans="1:31" x14ac:dyDescent="0.35">
      <c r="A28" s="29" t="s">
        <v>84</v>
      </c>
      <c r="B28" s="29" t="s">
        <v>85</v>
      </c>
      <c r="C28" s="48">
        <v>522</v>
      </c>
      <c r="D28" s="48">
        <v>168</v>
      </c>
      <c r="E28" s="49">
        <f>uptake_in_those_aged_70_by_ccg11[[#This Row],[Number of adults turning 70 in quarter 1 vaccinated]]/uptake_in_those_aged_70_by_ccg11[[#This Row],[Number of adults turning 70 in quarter 1]]*100</f>
        <v>32.183908045977013</v>
      </c>
      <c r="F28" s="48">
        <v>536</v>
      </c>
      <c r="G28" s="48">
        <v>113</v>
      </c>
      <c r="H28" s="49">
        <f t="shared" si="0"/>
        <v>21.082089552238806</v>
      </c>
      <c r="I28" s="33"/>
      <c r="J28" s="33"/>
      <c r="L28" s="33"/>
      <c r="M28" s="33"/>
      <c r="O28" s="33"/>
      <c r="P28" s="33"/>
      <c r="R28" s="33"/>
      <c r="S28" s="33"/>
      <c r="U28" s="33"/>
      <c r="V28" s="33"/>
      <c r="X28" s="33"/>
      <c r="Y28" s="33"/>
      <c r="AA28" s="33"/>
      <c r="AB28" s="33"/>
      <c r="AD28" s="33"/>
      <c r="AE28" s="33"/>
    </row>
    <row r="29" spans="1:31" x14ac:dyDescent="0.35">
      <c r="A29" s="29" t="s">
        <v>86</v>
      </c>
      <c r="B29" s="29" t="s">
        <v>87</v>
      </c>
      <c r="C29" s="48">
        <v>301</v>
      </c>
      <c r="D29" s="48">
        <v>99</v>
      </c>
      <c r="E29" s="49">
        <f>uptake_in_those_aged_70_by_ccg11[[#This Row],[Number of adults turning 70 in quarter 1 vaccinated]]/uptake_in_those_aged_70_by_ccg11[[#This Row],[Number of adults turning 70 in quarter 1]]*100</f>
        <v>32.89036544850498</v>
      </c>
      <c r="F29" s="48">
        <v>296</v>
      </c>
      <c r="G29" s="48">
        <v>66</v>
      </c>
      <c r="H29" s="49">
        <f t="shared" si="0"/>
        <v>22.297297297297298</v>
      </c>
      <c r="I29" s="33"/>
      <c r="J29" s="33"/>
      <c r="L29" s="33"/>
      <c r="M29" s="33"/>
      <c r="O29" s="33"/>
      <c r="P29" s="33"/>
      <c r="R29" s="33"/>
      <c r="S29" s="33"/>
      <c r="U29" s="33"/>
      <c r="V29" s="33"/>
      <c r="X29" s="33"/>
      <c r="Y29" s="33"/>
      <c r="AA29" s="33"/>
      <c r="AB29" s="33"/>
      <c r="AD29" s="33"/>
      <c r="AE29" s="33"/>
    </row>
    <row r="30" spans="1:31" x14ac:dyDescent="0.35">
      <c r="A30" s="29" t="s">
        <v>88</v>
      </c>
      <c r="B30" s="29" t="s">
        <v>89</v>
      </c>
      <c r="C30" s="48">
        <v>769</v>
      </c>
      <c r="D30" s="48">
        <v>321</v>
      </c>
      <c r="E30" s="49">
        <f>uptake_in_those_aged_70_by_ccg11[[#This Row],[Number of adults turning 70 in quarter 1 vaccinated]]/uptake_in_those_aged_70_by_ccg11[[#This Row],[Number of adults turning 70 in quarter 1]]*100</f>
        <v>41.74252275682705</v>
      </c>
      <c r="F30" s="48">
        <v>822</v>
      </c>
      <c r="G30" s="48">
        <v>228</v>
      </c>
      <c r="H30" s="49">
        <f t="shared" si="0"/>
        <v>27.737226277372262</v>
      </c>
      <c r="I30" s="33"/>
      <c r="J30" s="33"/>
      <c r="L30" s="33"/>
      <c r="M30" s="33"/>
      <c r="O30" s="33"/>
      <c r="P30" s="33"/>
      <c r="R30" s="33"/>
      <c r="S30" s="33"/>
      <c r="U30" s="33"/>
      <c r="V30" s="33"/>
      <c r="X30" s="33"/>
      <c r="Y30" s="33"/>
      <c r="AA30" s="33"/>
      <c r="AB30" s="33"/>
      <c r="AD30" s="33"/>
      <c r="AE30" s="33"/>
    </row>
    <row r="31" spans="1:31" x14ac:dyDescent="0.35">
      <c r="A31" s="29" t="s">
        <v>90</v>
      </c>
      <c r="B31" s="29" t="s">
        <v>91</v>
      </c>
      <c r="C31" s="48">
        <v>588</v>
      </c>
      <c r="D31" s="48">
        <v>178</v>
      </c>
      <c r="E31" s="49">
        <f>uptake_in_those_aged_70_by_ccg11[[#This Row],[Number of adults turning 70 in quarter 1 vaccinated]]/uptake_in_those_aged_70_by_ccg11[[#This Row],[Number of adults turning 70 in quarter 1]]*100</f>
        <v>30.272108843537417</v>
      </c>
      <c r="F31" s="48">
        <v>614</v>
      </c>
      <c r="G31" s="48">
        <v>98</v>
      </c>
      <c r="H31" s="49">
        <f t="shared" si="0"/>
        <v>15.960912052117262</v>
      </c>
      <c r="I31" s="33"/>
      <c r="J31" s="33"/>
      <c r="L31" s="33"/>
      <c r="M31" s="33"/>
      <c r="O31" s="33"/>
      <c r="P31" s="33"/>
      <c r="R31" s="33"/>
      <c r="S31" s="33"/>
      <c r="U31" s="33"/>
      <c r="V31" s="33"/>
      <c r="X31" s="33"/>
      <c r="Y31" s="33"/>
      <c r="AA31" s="33"/>
      <c r="AB31" s="33"/>
      <c r="AD31" s="33"/>
      <c r="AE31" s="33"/>
    </row>
    <row r="32" spans="1:31" x14ac:dyDescent="0.35">
      <c r="A32" s="29" t="s">
        <v>92</v>
      </c>
      <c r="B32" s="29" t="s">
        <v>93</v>
      </c>
      <c r="C32" s="48">
        <v>598</v>
      </c>
      <c r="D32" s="48">
        <v>201</v>
      </c>
      <c r="E32" s="49">
        <f>uptake_in_those_aged_70_by_ccg11[[#This Row],[Number of adults turning 70 in quarter 1 vaccinated]]/uptake_in_those_aged_70_by_ccg11[[#This Row],[Number of adults turning 70 in quarter 1]]*100</f>
        <v>33.612040133779267</v>
      </c>
      <c r="F32" s="48">
        <v>666</v>
      </c>
      <c r="G32" s="48">
        <v>163</v>
      </c>
      <c r="H32" s="49">
        <f t="shared" si="0"/>
        <v>24.474474474474476</v>
      </c>
      <c r="I32" s="33"/>
      <c r="J32" s="33"/>
      <c r="L32" s="33"/>
      <c r="M32" s="33"/>
      <c r="O32" s="33"/>
      <c r="P32" s="33"/>
      <c r="R32" s="33"/>
      <c r="S32" s="33"/>
      <c r="U32" s="33"/>
      <c r="V32" s="33"/>
      <c r="X32" s="33"/>
      <c r="Y32" s="33"/>
      <c r="AA32" s="33"/>
      <c r="AB32" s="33"/>
      <c r="AD32" s="33"/>
      <c r="AE32" s="33"/>
    </row>
    <row r="33" spans="1:31" x14ac:dyDescent="0.35">
      <c r="A33" s="29" t="s">
        <v>94</v>
      </c>
      <c r="B33" s="29" t="s">
        <v>95</v>
      </c>
      <c r="C33" s="48">
        <v>327</v>
      </c>
      <c r="D33" s="48">
        <v>116</v>
      </c>
      <c r="E33" s="49">
        <f>uptake_in_those_aged_70_by_ccg11[[#This Row],[Number of adults turning 70 in quarter 1 vaccinated]]/uptake_in_those_aged_70_by_ccg11[[#This Row],[Number of adults turning 70 in quarter 1]]*100</f>
        <v>35.474006116207953</v>
      </c>
      <c r="F33" s="48">
        <v>345</v>
      </c>
      <c r="G33" s="48">
        <v>99</v>
      </c>
      <c r="H33" s="49">
        <f t="shared" si="0"/>
        <v>28.695652173913043</v>
      </c>
      <c r="I33" s="33"/>
      <c r="J33" s="33"/>
      <c r="L33" s="33"/>
      <c r="M33" s="33"/>
      <c r="O33" s="33"/>
      <c r="P33" s="33"/>
      <c r="R33" s="33"/>
      <c r="S33" s="33"/>
      <c r="U33" s="33"/>
      <c r="V33" s="33"/>
      <c r="X33" s="33"/>
      <c r="Y33" s="33"/>
      <c r="AA33" s="33"/>
      <c r="AB33" s="33"/>
      <c r="AD33" s="33"/>
      <c r="AE33" s="33"/>
    </row>
    <row r="34" spans="1:31" x14ac:dyDescent="0.35">
      <c r="A34" s="29" t="s">
        <v>96</v>
      </c>
      <c r="B34" s="29" t="s">
        <v>97</v>
      </c>
      <c r="C34" s="48">
        <v>497</v>
      </c>
      <c r="D34" s="48">
        <v>178</v>
      </c>
      <c r="E34" s="49">
        <f>uptake_in_those_aged_70_by_ccg11[[#This Row],[Number of adults turning 70 in quarter 1 vaccinated]]/uptake_in_those_aged_70_by_ccg11[[#This Row],[Number of adults turning 70 in quarter 1]]*100</f>
        <v>35.814889336016101</v>
      </c>
      <c r="F34" s="48">
        <v>519</v>
      </c>
      <c r="G34" s="48">
        <v>119</v>
      </c>
      <c r="H34" s="49">
        <f t="shared" si="0"/>
        <v>22.928709055876688</v>
      </c>
      <c r="I34" s="33"/>
      <c r="J34" s="33"/>
      <c r="L34" s="33"/>
      <c r="M34" s="33"/>
      <c r="O34" s="33"/>
      <c r="P34" s="33"/>
      <c r="R34" s="33"/>
      <c r="S34" s="33"/>
      <c r="U34" s="33"/>
      <c r="V34" s="33"/>
      <c r="X34" s="33"/>
      <c r="Y34" s="33"/>
      <c r="AA34" s="33"/>
      <c r="AB34" s="33"/>
      <c r="AD34" s="33"/>
      <c r="AE34" s="33"/>
    </row>
    <row r="35" spans="1:31" x14ac:dyDescent="0.35">
      <c r="A35" s="29" t="s">
        <v>98</v>
      </c>
      <c r="B35" s="29" t="s">
        <v>99</v>
      </c>
      <c r="C35" s="48">
        <v>762</v>
      </c>
      <c r="D35" s="48">
        <v>287</v>
      </c>
      <c r="E35" s="49">
        <f>uptake_in_those_aged_70_by_ccg11[[#This Row],[Number of adults turning 70 in quarter 1 vaccinated]]/uptake_in_those_aged_70_by_ccg11[[#This Row],[Number of adults turning 70 in quarter 1]]*100</f>
        <v>37.664041994750654</v>
      </c>
      <c r="F35" s="48">
        <v>828</v>
      </c>
      <c r="G35" s="48">
        <v>224</v>
      </c>
      <c r="H35" s="49">
        <f t="shared" si="0"/>
        <v>27.053140096618357</v>
      </c>
      <c r="I35" s="33"/>
      <c r="J35" s="33"/>
      <c r="L35" s="33"/>
      <c r="M35" s="33"/>
      <c r="O35" s="33"/>
      <c r="P35" s="33"/>
      <c r="R35" s="33"/>
      <c r="S35" s="33"/>
      <c r="U35" s="33"/>
      <c r="V35" s="33"/>
      <c r="X35" s="33"/>
      <c r="Y35" s="33"/>
      <c r="AA35" s="33"/>
      <c r="AB35" s="33"/>
      <c r="AD35" s="33"/>
      <c r="AE35" s="33"/>
    </row>
    <row r="36" spans="1:31" x14ac:dyDescent="0.35">
      <c r="A36" s="29" t="s">
        <v>100</v>
      </c>
      <c r="B36" s="29" t="s">
        <v>101</v>
      </c>
      <c r="C36" s="48">
        <v>983</v>
      </c>
      <c r="D36" s="48">
        <v>369</v>
      </c>
      <c r="E36" s="49">
        <f>uptake_in_those_aged_70_by_ccg11[[#This Row],[Number of adults turning 70 in quarter 1 vaccinated]]/uptake_in_those_aged_70_by_ccg11[[#This Row],[Number of adults turning 70 in quarter 1]]*100</f>
        <v>37.538148524923706</v>
      </c>
      <c r="F36" s="48">
        <v>1006</v>
      </c>
      <c r="G36" s="48">
        <v>255</v>
      </c>
      <c r="H36" s="49">
        <f t="shared" si="0"/>
        <v>25.347912524850898</v>
      </c>
      <c r="I36" s="33"/>
      <c r="J36" s="33"/>
      <c r="L36" s="33"/>
      <c r="M36" s="33"/>
      <c r="O36" s="33"/>
      <c r="P36" s="33"/>
      <c r="R36" s="33"/>
      <c r="S36" s="33"/>
      <c r="U36" s="33"/>
      <c r="V36" s="33"/>
      <c r="X36" s="33"/>
      <c r="Y36" s="33"/>
      <c r="AA36" s="33"/>
      <c r="AB36" s="33"/>
      <c r="AD36" s="33"/>
      <c r="AE36" s="33"/>
    </row>
    <row r="37" spans="1:31" x14ac:dyDescent="0.35">
      <c r="A37" s="29" t="s">
        <v>102</v>
      </c>
      <c r="B37" s="29" t="s">
        <v>103</v>
      </c>
      <c r="C37" s="48">
        <v>574</v>
      </c>
      <c r="D37" s="48">
        <v>169</v>
      </c>
      <c r="E37" s="49">
        <f>uptake_in_those_aged_70_by_ccg11[[#This Row],[Number of adults turning 70 in quarter 1 vaccinated]]/uptake_in_those_aged_70_by_ccg11[[#This Row],[Number of adults turning 70 in quarter 1]]*100</f>
        <v>29.442508710801395</v>
      </c>
      <c r="F37" s="48">
        <v>660</v>
      </c>
      <c r="G37" s="48">
        <v>146</v>
      </c>
      <c r="H37" s="49">
        <f t="shared" si="0"/>
        <v>22.121212121212121</v>
      </c>
      <c r="I37" s="33"/>
      <c r="J37" s="33"/>
      <c r="L37" s="33"/>
      <c r="M37" s="33"/>
      <c r="O37" s="33"/>
      <c r="P37" s="33"/>
      <c r="R37" s="33"/>
      <c r="S37" s="33"/>
      <c r="U37" s="33"/>
      <c r="V37" s="33"/>
      <c r="X37" s="33"/>
      <c r="Y37" s="33"/>
      <c r="AA37" s="33"/>
      <c r="AB37" s="33"/>
      <c r="AD37" s="33"/>
      <c r="AE37" s="33"/>
    </row>
    <row r="38" spans="1:31" x14ac:dyDescent="0.35">
      <c r="A38" s="29" t="s">
        <v>104</v>
      </c>
      <c r="B38" s="29" t="s">
        <v>105</v>
      </c>
      <c r="C38" s="48">
        <v>416</v>
      </c>
      <c r="D38" s="48">
        <v>124</v>
      </c>
      <c r="E38" s="49">
        <f>uptake_in_those_aged_70_by_ccg11[[#This Row],[Number of adults turning 70 in quarter 1 vaccinated]]/uptake_in_those_aged_70_by_ccg11[[#This Row],[Number of adults turning 70 in quarter 1]]*100</f>
        <v>29.807692307692307</v>
      </c>
      <c r="F38" s="48">
        <v>437</v>
      </c>
      <c r="G38" s="48">
        <v>90</v>
      </c>
      <c r="H38" s="49">
        <f t="shared" si="0"/>
        <v>20.59496567505721</v>
      </c>
      <c r="I38" s="33"/>
      <c r="J38" s="33"/>
      <c r="L38" s="33"/>
      <c r="M38" s="33"/>
      <c r="O38" s="33"/>
      <c r="P38" s="33"/>
      <c r="R38" s="33"/>
      <c r="S38" s="33"/>
      <c r="U38" s="33"/>
      <c r="V38" s="33"/>
      <c r="X38" s="33"/>
      <c r="Y38" s="33"/>
      <c r="AA38" s="33"/>
      <c r="AB38" s="33"/>
      <c r="AD38" s="33"/>
      <c r="AE38" s="33"/>
    </row>
    <row r="39" spans="1:31" x14ac:dyDescent="0.35">
      <c r="A39" s="29" t="s">
        <v>106</v>
      </c>
      <c r="B39" s="29" t="s">
        <v>107</v>
      </c>
      <c r="C39" s="48">
        <v>487</v>
      </c>
      <c r="D39" s="48">
        <v>166</v>
      </c>
      <c r="E39" s="49">
        <f>uptake_in_those_aged_70_by_ccg11[[#This Row],[Number of adults turning 70 in quarter 1 vaccinated]]/uptake_in_those_aged_70_by_ccg11[[#This Row],[Number of adults turning 70 in quarter 1]]*100</f>
        <v>34.086242299794662</v>
      </c>
      <c r="F39" s="48">
        <v>520</v>
      </c>
      <c r="G39" s="48">
        <v>126</v>
      </c>
      <c r="H39" s="49">
        <f t="shared" si="0"/>
        <v>24.23076923076923</v>
      </c>
      <c r="I39" s="33"/>
      <c r="J39" s="33"/>
      <c r="L39" s="33"/>
      <c r="M39" s="33"/>
      <c r="O39" s="33"/>
      <c r="P39" s="33"/>
      <c r="R39" s="33"/>
      <c r="S39" s="33"/>
      <c r="U39" s="33"/>
      <c r="V39" s="33"/>
      <c r="X39" s="33"/>
      <c r="Y39" s="33"/>
      <c r="AA39" s="33"/>
      <c r="AB39" s="33"/>
      <c r="AD39" s="33"/>
      <c r="AE39" s="33"/>
    </row>
    <row r="40" spans="1:31" x14ac:dyDescent="0.35">
      <c r="A40" s="29" t="s">
        <v>108</v>
      </c>
      <c r="B40" s="29" t="s">
        <v>109</v>
      </c>
      <c r="C40" s="48">
        <v>617</v>
      </c>
      <c r="D40" s="48">
        <v>215</v>
      </c>
      <c r="E40" s="49">
        <f>uptake_in_those_aged_70_by_ccg11[[#This Row],[Number of adults turning 70 in quarter 1 vaccinated]]/uptake_in_those_aged_70_by_ccg11[[#This Row],[Number of adults turning 70 in quarter 1]]*100</f>
        <v>34.846029173419772</v>
      </c>
      <c r="F40" s="48">
        <v>653</v>
      </c>
      <c r="G40" s="48">
        <v>149</v>
      </c>
      <c r="H40" s="49">
        <f t="shared" si="0"/>
        <v>22.817764165390507</v>
      </c>
      <c r="I40" s="33"/>
      <c r="J40" s="33"/>
      <c r="L40" s="33"/>
      <c r="M40" s="33"/>
      <c r="O40" s="33"/>
      <c r="P40" s="33"/>
      <c r="R40" s="33"/>
      <c r="S40" s="33"/>
      <c r="U40" s="33"/>
      <c r="V40" s="33"/>
      <c r="X40" s="33"/>
      <c r="Y40" s="33"/>
      <c r="AA40" s="33"/>
      <c r="AB40" s="33"/>
      <c r="AD40" s="33"/>
      <c r="AE40" s="33"/>
    </row>
    <row r="41" spans="1:31" x14ac:dyDescent="0.35">
      <c r="A41" s="29" t="s">
        <v>110</v>
      </c>
      <c r="B41" s="29" t="s">
        <v>111</v>
      </c>
      <c r="C41" s="48">
        <v>1138</v>
      </c>
      <c r="D41" s="48">
        <v>365</v>
      </c>
      <c r="E41" s="49">
        <f>uptake_in_those_aged_70_by_ccg11[[#This Row],[Number of adults turning 70 in quarter 1 vaccinated]]/uptake_in_those_aged_70_by_ccg11[[#This Row],[Number of adults turning 70 in quarter 1]]*100</f>
        <v>32.073813708260104</v>
      </c>
      <c r="F41" s="48">
        <v>1263</v>
      </c>
      <c r="G41" s="48">
        <v>269</v>
      </c>
      <c r="H41" s="49">
        <f t="shared" si="0"/>
        <v>21.298495645288995</v>
      </c>
      <c r="I41" s="33"/>
      <c r="J41" s="33"/>
      <c r="L41" s="33"/>
      <c r="M41" s="33"/>
      <c r="O41" s="33"/>
      <c r="P41" s="33"/>
      <c r="R41" s="33"/>
      <c r="S41" s="33"/>
      <c r="U41" s="33"/>
      <c r="V41" s="33"/>
      <c r="X41" s="33"/>
      <c r="Y41" s="33"/>
      <c r="AA41" s="33"/>
      <c r="AB41" s="33"/>
      <c r="AD41" s="33"/>
      <c r="AE41" s="33"/>
    </row>
    <row r="42" spans="1:31" x14ac:dyDescent="0.35">
      <c r="A42" s="29" t="s">
        <v>112</v>
      </c>
      <c r="B42" s="29" t="s">
        <v>113</v>
      </c>
      <c r="C42" s="48">
        <v>897</v>
      </c>
      <c r="D42" s="48">
        <v>402</v>
      </c>
      <c r="E42" s="49">
        <f>uptake_in_those_aged_70_by_ccg11[[#This Row],[Number of adults turning 70 in quarter 1 vaccinated]]/uptake_in_those_aged_70_by_ccg11[[#This Row],[Number of adults turning 70 in quarter 1]]*100</f>
        <v>44.816053511705682</v>
      </c>
      <c r="F42" s="48">
        <v>906</v>
      </c>
      <c r="G42" s="48">
        <v>303</v>
      </c>
      <c r="H42" s="49">
        <f t="shared" si="0"/>
        <v>33.443708609271525</v>
      </c>
      <c r="I42" s="33"/>
      <c r="J42" s="33"/>
      <c r="L42" s="33"/>
      <c r="M42" s="33"/>
      <c r="O42" s="33"/>
      <c r="P42" s="33"/>
      <c r="R42" s="33"/>
      <c r="S42" s="33"/>
      <c r="U42" s="33"/>
      <c r="V42" s="33"/>
      <c r="X42" s="33"/>
      <c r="Y42" s="33"/>
      <c r="AA42" s="33"/>
      <c r="AB42" s="33"/>
      <c r="AD42" s="33"/>
      <c r="AE42" s="33"/>
    </row>
    <row r="43" spans="1:31" x14ac:dyDescent="0.35">
      <c r="A43" s="29" t="s">
        <v>114</v>
      </c>
      <c r="B43" s="29" t="s">
        <v>115</v>
      </c>
      <c r="C43" s="48">
        <v>873</v>
      </c>
      <c r="D43" s="48">
        <v>285</v>
      </c>
      <c r="E43" s="49">
        <f>uptake_in_those_aged_70_by_ccg11[[#This Row],[Number of adults turning 70 in quarter 1 vaccinated]]/uptake_in_those_aged_70_by_ccg11[[#This Row],[Number of adults turning 70 in quarter 1]]*100</f>
        <v>32.646048109965633</v>
      </c>
      <c r="F43" s="48">
        <v>940</v>
      </c>
      <c r="G43" s="48">
        <v>219</v>
      </c>
      <c r="H43" s="49">
        <f t="shared" si="0"/>
        <v>23.297872340425531</v>
      </c>
      <c r="I43" s="33"/>
      <c r="J43" s="33"/>
      <c r="L43" s="33"/>
      <c r="M43" s="33"/>
      <c r="O43" s="33"/>
      <c r="P43" s="33"/>
      <c r="R43" s="33"/>
      <c r="S43" s="33"/>
      <c r="U43" s="33"/>
      <c r="V43" s="33"/>
      <c r="X43" s="33"/>
      <c r="Y43" s="33"/>
      <c r="AA43" s="33"/>
      <c r="AB43" s="33"/>
      <c r="AD43" s="33"/>
      <c r="AE43" s="33"/>
    </row>
    <row r="44" spans="1:31" x14ac:dyDescent="0.35">
      <c r="A44" s="29" t="s">
        <v>116</v>
      </c>
      <c r="B44" s="29" t="s">
        <v>117</v>
      </c>
      <c r="C44" s="48">
        <v>930</v>
      </c>
      <c r="D44" s="48">
        <v>264</v>
      </c>
      <c r="E44" s="49">
        <f>uptake_in_those_aged_70_by_ccg11[[#This Row],[Number of adults turning 70 in quarter 1 vaccinated]]/uptake_in_those_aged_70_by_ccg11[[#This Row],[Number of adults turning 70 in quarter 1]]*100</f>
        <v>28.387096774193548</v>
      </c>
      <c r="F44" s="48">
        <v>916</v>
      </c>
      <c r="G44" s="48">
        <v>180</v>
      </c>
      <c r="H44" s="49">
        <f t="shared" si="0"/>
        <v>19.650655021834059</v>
      </c>
      <c r="I44" s="33"/>
      <c r="J44" s="33"/>
      <c r="L44" s="33"/>
      <c r="M44" s="33"/>
      <c r="O44" s="33"/>
      <c r="P44" s="33"/>
      <c r="R44" s="33"/>
      <c r="S44" s="33"/>
      <c r="U44" s="33"/>
      <c r="V44" s="33"/>
      <c r="X44" s="33"/>
      <c r="Y44" s="33"/>
      <c r="AA44" s="33"/>
      <c r="AB44" s="33"/>
      <c r="AD44" s="33"/>
      <c r="AE44" s="33"/>
    </row>
    <row r="45" spans="1:31" x14ac:dyDescent="0.35">
      <c r="A45" s="29" t="s">
        <v>118</v>
      </c>
      <c r="B45" s="29" t="s">
        <v>119</v>
      </c>
      <c r="C45" s="48">
        <v>673</v>
      </c>
      <c r="D45" s="48">
        <v>175</v>
      </c>
      <c r="E45" s="49">
        <f>uptake_in_those_aged_70_by_ccg11[[#This Row],[Number of adults turning 70 in quarter 1 vaccinated]]/uptake_in_those_aged_70_by_ccg11[[#This Row],[Number of adults turning 70 in quarter 1]]*100</f>
        <v>26.002971768202084</v>
      </c>
      <c r="F45" s="48">
        <v>709</v>
      </c>
      <c r="G45" s="48">
        <v>117</v>
      </c>
      <c r="H45" s="49">
        <f t="shared" si="0"/>
        <v>16.502115655853313</v>
      </c>
      <c r="I45" s="33"/>
      <c r="J45" s="33"/>
      <c r="L45" s="33"/>
      <c r="M45" s="33"/>
      <c r="O45" s="33"/>
      <c r="P45" s="33"/>
      <c r="R45" s="33"/>
      <c r="S45" s="33"/>
      <c r="U45" s="33"/>
      <c r="V45" s="33"/>
      <c r="X45" s="33"/>
      <c r="Y45" s="33"/>
      <c r="AA45" s="33"/>
      <c r="AB45" s="33"/>
      <c r="AD45" s="33"/>
      <c r="AE45" s="33"/>
    </row>
    <row r="46" spans="1:31" x14ac:dyDescent="0.35">
      <c r="A46" s="29" t="s">
        <v>120</v>
      </c>
      <c r="B46" s="29" t="s">
        <v>121</v>
      </c>
      <c r="C46" s="48">
        <v>924</v>
      </c>
      <c r="D46" s="48">
        <v>364</v>
      </c>
      <c r="E46" s="49">
        <f>uptake_in_those_aged_70_by_ccg11[[#This Row],[Number of adults turning 70 in quarter 1 vaccinated]]/uptake_in_those_aged_70_by_ccg11[[#This Row],[Number of adults turning 70 in quarter 1]]*100</f>
        <v>39.393939393939391</v>
      </c>
      <c r="F46" s="48">
        <v>943</v>
      </c>
      <c r="G46" s="48">
        <v>302</v>
      </c>
      <c r="H46" s="49">
        <f t="shared" si="0"/>
        <v>32.025450689289499</v>
      </c>
      <c r="I46" s="33"/>
      <c r="J46" s="33"/>
      <c r="L46" s="33"/>
      <c r="M46" s="33"/>
      <c r="O46" s="33"/>
      <c r="P46" s="33"/>
      <c r="R46" s="33"/>
      <c r="S46" s="33"/>
      <c r="U46" s="33"/>
      <c r="V46" s="33"/>
      <c r="X46" s="33"/>
      <c r="Y46" s="33"/>
      <c r="AA46" s="33"/>
      <c r="AB46" s="33"/>
      <c r="AD46" s="33"/>
      <c r="AE46" s="33"/>
    </row>
    <row r="47" spans="1:31" x14ac:dyDescent="0.35">
      <c r="A47" s="29" t="s">
        <v>122</v>
      </c>
      <c r="B47" s="29" t="s">
        <v>123</v>
      </c>
      <c r="C47" s="48">
        <v>300</v>
      </c>
      <c r="D47" s="48">
        <v>85</v>
      </c>
      <c r="E47" s="49">
        <f>uptake_in_those_aged_70_by_ccg11[[#This Row],[Number of adults turning 70 in quarter 1 vaccinated]]/uptake_in_those_aged_70_by_ccg11[[#This Row],[Number of adults turning 70 in quarter 1]]*100</f>
        <v>28.333333333333332</v>
      </c>
      <c r="F47" s="48">
        <v>316</v>
      </c>
      <c r="G47" s="48">
        <v>66</v>
      </c>
      <c r="H47" s="49">
        <f t="shared" si="0"/>
        <v>20.88607594936709</v>
      </c>
      <c r="I47" s="33"/>
      <c r="J47" s="33"/>
      <c r="L47" s="33"/>
      <c r="M47" s="33"/>
      <c r="O47" s="33"/>
      <c r="P47" s="33"/>
      <c r="R47" s="33"/>
      <c r="S47" s="33"/>
      <c r="U47" s="33"/>
      <c r="V47" s="33"/>
      <c r="X47" s="33"/>
      <c r="Y47" s="33"/>
      <c r="AA47" s="33"/>
      <c r="AB47" s="33"/>
      <c r="AD47" s="33"/>
      <c r="AE47" s="33"/>
    </row>
    <row r="48" spans="1:31" x14ac:dyDescent="0.35">
      <c r="A48" s="29" t="s">
        <v>124</v>
      </c>
      <c r="B48" s="29" t="s">
        <v>125</v>
      </c>
      <c r="C48" s="48">
        <v>374</v>
      </c>
      <c r="D48" s="48">
        <v>137</v>
      </c>
      <c r="E48" s="49">
        <f>uptake_in_those_aged_70_by_ccg11[[#This Row],[Number of adults turning 70 in quarter 1 vaccinated]]/uptake_in_those_aged_70_by_ccg11[[#This Row],[Number of adults turning 70 in quarter 1]]*100</f>
        <v>36.63101604278075</v>
      </c>
      <c r="F48" s="48">
        <v>383</v>
      </c>
      <c r="G48" s="48">
        <v>110</v>
      </c>
      <c r="H48" s="49">
        <f t="shared" si="0"/>
        <v>28.720626631853786</v>
      </c>
      <c r="I48" s="33"/>
      <c r="J48" s="33"/>
      <c r="L48" s="33"/>
      <c r="M48" s="33"/>
      <c r="O48" s="33"/>
      <c r="P48" s="33"/>
      <c r="R48" s="33"/>
      <c r="S48" s="33"/>
      <c r="U48" s="33"/>
      <c r="V48" s="33"/>
      <c r="X48" s="33"/>
      <c r="Y48" s="33"/>
      <c r="AA48" s="33"/>
      <c r="AB48" s="33"/>
      <c r="AD48" s="33"/>
      <c r="AE48" s="33"/>
    </row>
    <row r="49" spans="1:31" x14ac:dyDescent="0.35">
      <c r="A49" s="29" t="s">
        <v>126</v>
      </c>
      <c r="B49" s="29" t="s">
        <v>127</v>
      </c>
      <c r="C49" s="48">
        <v>580</v>
      </c>
      <c r="D49" s="48">
        <v>185</v>
      </c>
      <c r="E49" s="49">
        <f>uptake_in_those_aged_70_by_ccg11[[#This Row],[Number of adults turning 70 in quarter 1 vaccinated]]/uptake_in_those_aged_70_by_ccg11[[#This Row],[Number of adults turning 70 in quarter 1]]*100</f>
        <v>31.896551724137932</v>
      </c>
      <c r="F49" s="48">
        <v>588</v>
      </c>
      <c r="G49" s="48">
        <v>121</v>
      </c>
      <c r="H49" s="49">
        <f t="shared" si="0"/>
        <v>20.578231292517007</v>
      </c>
      <c r="I49" s="33"/>
      <c r="J49" s="33"/>
      <c r="L49" s="33"/>
      <c r="M49" s="33"/>
      <c r="O49" s="33"/>
      <c r="P49" s="33"/>
      <c r="R49" s="33"/>
      <c r="S49" s="33"/>
      <c r="U49" s="33"/>
      <c r="V49" s="33"/>
      <c r="X49" s="33"/>
      <c r="Y49" s="33"/>
      <c r="AA49" s="33"/>
      <c r="AB49" s="33"/>
      <c r="AD49" s="33"/>
      <c r="AE49" s="33"/>
    </row>
    <row r="50" spans="1:31" x14ac:dyDescent="0.35">
      <c r="A50" s="29" t="s">
        <v>128</v>
      </c>
      <c r="B50" s="29" t="s">
        <v>129</v>
      </c>
      <c r="C50" s="48">
        <v>572</v>
      </c>
      <c r="D50" s="48">
        <v>219</v>
      </c>
      <c r="E50" s="49">
        <f>uptake_in_those_aged_70_by_ccg11[[#This Row],[Number of adults turning 70 in quarter 1 vaccinated]]/uptake_in_those_aged_70_by_ccg11[[#This Row],[Number of adults turning 70 in quarter 1]]*100</f>
        <v>38.286713286713287</v>
      </c>
      <c r="F50" s="48">
        <v>539</v>
      </c>
      <c r="G50" s="48">
        <v>166</v>
      </c>
      <c r="H50" s="49">
        <f t="shared" si="0"/>
        <v>30.797773654916512</v>
      </c>
      <c r="I50" s="33"/>
      <c r="J50" s="33"/>
      <c r="L50" s="33"/>
      <c r="M50" s="33"/>
      <c r="O50" s="33"/>
      <c r="P50" s="33"/>
      <c r="R50" s="33"/>
      <c r="S50" s="33"/>
      <c r="U50" s="33"/>
      <c r="V50" s="33"/>
      <c r="X50" s="33"/>
      <c r="Y50" s="33"/>
      <c r="AA50" s="33"/>
      <c r="AB50" s="33"/>
      <c r="AD50" s="33"/>
      <c r="AE50" s="33"/>
    </row>
    <row r="51" spans="1:31" x14ac:dyDescent="0.35">
      <c r="A51" s="29" t="s">
        <v>130</v>
      </c>
      <c r="B51" s="29" t="s">
        <v>131</v>
      </c>
      <c r="C51" s="48">
        <v>403</v>
      </c>
      <c r="D51" s="48">
        <v>132</v>
      </c>
      <c r="E51" s="49">
        <f>uptake_in_those_aged_70_by_ccg11[[#This Row],[Number of adults turning 70 in quarter 1 vaccinated]]/uptake_in_those_aged_70_by_ccg11[[#This Row],[Number of adults turning 70 in quarter 1]]*100</f>
        <v>32.754342431761785</v>
      </c>
      <c r="F51" s="48">
        <v>429</v>
      </c>
      <c r="G51" s="48">
        <v>95</v>
      </c>
      <c r="H51" s="49">
        <f t="shared" si="0"/>
        <v>22.144522144522146</v>
      </c>
      <c r="I51" s="33"/>
      <c r="J51" s="33"/>
      <c r="L51" s="33"/>
      <c r="M51" s="33"/>
      <c r="O51" s="33"/>
      <c r="P51" s="33"/>
      <c r="R51" s="33"/>
      <c r="S51" s="33"/>
      <c r="U51" s="33"/>
      <c r="V51" s="33"/>
      <c r="X51" s="33"/>
      <c r="Y51" s="33"/>
      <c r="AA51" s="33"/>
      <c r="AB51" s="33"/>
      <c r="AD51" s="33"/>
      <c r="AE51" s="33"/>
    </row>
    <row r="52" spans="1:31" x14ac:dyDescent="0.35">
      <c r="A52" s="29" t="s">
        <v>132</v>
      </c>
      <c r="B52" s="29" t="s">
        <v>133</v>
      </c>
      <c r="C52" s="48">
        <v>582</v>
      </c>
      <c r="D52" s="48">
        <v>196</v>
      </c>
      <c r="E52" s="49">
        <f>uptake_in_those_aged_70_by_ccg11[[#This Row],[Number of adults turning 70 in quarter 1 vaccinated]]/uptake_in_those_aged_70_by_ccg11[[#This Row],[Number of adults turning 70 in quarter 1]]*100</f>
        <v>33.676975945017183</v>
      </c>
      <c r="F52" s="48">
        <v>620</v>
      </c>
      <c r="G52" s="48">
        <v>135</v>
      </c>
      <c r="H52" s="49">
        <f t="shared" si="0"/>
        <v>21.774193548387096</v>
      </c>
      <c r="I52" s="33"/>
      <c r="J52" s="33"/>
      <c r="L52" s="33"/>
      <c r="M52" s="33"/>
      <c r="O52" s="33"/>
      <c r="P52" s="33"/>
      <c r="R52" s="33"/>
      <c r="S52" s="33"/>
      <c r="U52" s="33"/>
      <c r="V52" s="33"/>
      <c r="X52" s="33"/>
      <c r="Y52" s="33"/>
      <c r="AA52" s="33"/>
      <c r="AB52" s="33"/>
      <c r="AD52" s="33"/>
      <c r="AE52" s="33"/>
    </row>
    <row r="53" spans="1:31" x14ac:dyDescent="0.35">
      <c r="A53" s="29" t="s">
        <v>134</v>
      </c>
      <c r="B53" s="29" t="s">
        <v>135</v>
      </c>
      <c r="C53" s="48">
        <v>2002</v>
      </c>
      <c r="D53" s="48">
        <v>705</v>
      </c>
      <c r="E53" s="49">
        <f>uptake_in_those_aged_70_by_ccg11[[#This Row],[Number of adults turning 70 in quarter 1 vaccinated]]/uptake_in_those_aged_70_by_ccg11[[#This Row],[Number of adults turning 70 in quarter 1]]*100</f>
        <v>35.214785214785216</v>
      </c>
      <c r="F53" s="48">
        <v>2115</v>
      </c>
      <c r="G53" s="48">
        <v>548</v>
      </c>
      <c r="H53" s="49">
        <f t="shared" si="0"/>
        <v>25.91016548463357</v>
      </c>
      <c r="I53" s="33"/>
      <c r="J53" s="33"/>
      <c r="L53" s="33"/>
      <c r="M53" s="33"/>
      <c r="O53" s="33"/>
      <c r="P53" s="33"/>
      <c r="R53" s="33"/>
      <c r="S53" s="33"/>
      <c r="U53" s="33"/>
      <c r="V53" s="33"/>
      <c r="X53" s="33"/>
      <c r="Y53" s="33"/>
      <c r="AA53" s="33"/>
      <c r="AB53" s="33"/>
      <c r="AD53" s="33"/>
      <c r="AE53" s="33"/>
    </row>
    <row r="54" spans="1:31" x14ac:dyDescent="0.35">
      <c r="A54" s="29" t="s">
        <v>136</v>
      </c>
      <c r="B54" s="29" t="s">
        <v>137</v>
      </c>
      <c r="C54" s="48">
        <v>1311</v>
      </c>
      <c r="D54" s="48">
        <v>472</v>
      </c>
      <c r="E54" s="49">
        <f>uptake_in_those_aged_70_by_ccg11[[#This Row],[Number of adults turning 70 in quarter 1 vaccinated]]/uptake_in_those_aged_70_by_ccg11[[#This Row],[Number of adults turning 70 in quarter 1]]*100</f>
        <v>36.003051106025936</v>
      </c>
      <c r="F54" s="48">
        <v>1330</v>
      </c>
      <c r="G54" s="48">
        <v>331</v>
      </c>
      <c r="H54" s="49">
        <f t="shared" si="0"/>
        <v>24.887218045112782</v>
      </c>
      <c r="I54" s="33"/>
      <c r="J54" s="33"/>
      <c r="L54" s="33"/>
      <c r="M54" s="33"/>
      <c r="O54" s="33"/>
      <c r="P54" s="33"/>
      <c r="R54" s="33"/>
      <c r="S54" s="33"/>
      <c r="U54" s="33"/>
      <c r="V54" s="33"/>
      <c r="X54" s="33"/>
      <c r="Y54" s="33"/>
      <c r="AA54" s="33"/>
      <c r="AB54" s="33"/>
      <c r="AD54" s="33"/>
      <c r="AE54" s="33"/>
    </row>
    <row r="55" spans="1:31" x14ac:dyDescent="0.35">
      <c r="A55" s="29" t="s">
        <v>138</v>
      </c>
      <c r="B55" s="29" t="s">
        <v>139</v>
      </c>
      <c r="C55" s="48">
        <v>1089</v>
      </c>
      <c r="D55" s="48">
        <v>464</v>
      </c>
      <c r="E55" s="49">
        <f>uptake_in_those_aged_70_by_ccg11[[#This Row],[Number of adults turning 70 in quarter 1 vaccinated]]/uptake_in_those_aged_70_by_ccg11[[#This Row],[Number of adults turning 70 in quarter 1]]*100</f>
        <v>42.607897153351701</v>
      </c>
      <c r="F55" s="48">
        <v>1141</v>
      </c>
      <c r="G55" s="48">
        <v>386</v>
      </c>
      <c r="H55" s="49">
        <f t="shared" si="0"/>
        <v>33.82997370727432</v>
      </c>
      <c r="I55" s="33"/>
      <c r="J55" s="33"/>
      <c r="L55" s="33"/>
      <c r="M55" s="33"/>
      <c r="O55" s="33"/>
      <c r="P55" s="33"/>
      <c r="R55" s="33"/>
      <c r="S55" s="33"/>
      <c r="U55" s="33"/>
      <c r="V55" s="33"/>
      <c r="X55" s="33"/>
      <c r="Y55" s="33"/>
      <c r="AA55" s="33"/>
      <c r="AB55" s="33"/>
      <c r="AD55" s="33"/>
      <c r="AE55" s="33"/>
    </row>
    <row r="56" spans="1:31" x14ac:dyDescent="0.35">
      <c r="A56" s="29" t="s">
        <v>140</v>
      </c>
      <c r="B56" s="29" t="s">
        <v>141</v>
      </c>
      <c r="C56" s="48">
        <v>1320</v>
      </c>
      <c r="D56" s="48">
        <v>493</v>
      </c>
      <c r="E56" s="49">
        <f>uptake_in_those_aged_70_by_ccg11[[#This Row],[Number of adults turning 70 in quarter 1 vaccinated]]/uptake_in_those_aged_70_by_ccg11[[#This Row],[Number of adults turning 70 in quarter 1]]*100</f>
        <v>37.348484848484844</v>
      </c>
      <c r="F56" s="48">
        <v>1323</v>
      </c>
      <c r="G56" s="48">
        <v>410</v>
      </c>
      <c r="H56" s="49">
        <f t="shared" si="0"/>
        <v>30.990173847316704</v>
      </c>
      <c r="I56" s="33"/>
      <c r="J56" s="33"/>
      <c r="L56" s="33"/>
      <c r="M56" s="33"/>
      <c r="O56" s="33"/>
      <c r="P56" s="33"/>
      <c r="R56" s="33"/>
      <c r="S56" s="33"/>
      <c r="U56" s="33"/>
      <c r="V56" s="33"/>
      <c r="X56" s="33"/>
      <c r="Y56" s="33"/>
      <c r="AA56" s="33"/>
      <c r="AB56" s="33"/>
      <c r="AD56" s="33"/>
      <c r="AE56" s="33"/>
    </row>
    <row r="57" spans="1:31" x14ac:dyDescent="0.35">
      <c r="A57" s="29" t="s">
        <v>142</v>
      </c>
      <c r="B57" s="29" t="s">
        <v>143</v>
      </c>
      <c r="C57" s="48">
        <v>991</v>
      </c>
      <c r="D57" s="48">
        <v>314</v>
      </c>
      <c r="E57" s="49">
        <f>uptake_in_those_aged_70_by_ccg11[[#This Row],[Number of adults turning 70 in quarter 1 vaccinated]]/uptake_in_those_aged_70_by_ccg11[[#This Row],[Number of adults turning 70 in quarter 1]]*100</f>
        <v>31.685166498486378</v>
      </c>
      <c r="F57" s="48">
        <v>980</v>
      </c>
      <c r="G57" s="48">
        <v>187</v>
      </c>
      <c r="H57" s="49">
        <f t="shared" si="0"/>
        <v>19.081632653061227</v>
      </c>
      <c r="I57" s="33"/>
      <c r="J57" s="33"/>
      <c r="L57" s="33"/>
      <c r="M57" s="33"/>
      <c r="O57" s="33"/>
      <c r="P57" s="33"/>
      <c r="R57" s="33"/>
      <c r="S57" s="33"/>
      <c r="U57" s="33"/>
      <c r="V57" s="33"/>
      <c r="X57" s="33"/>
      <c r="Y57" s="33"/>
      <c r="AA57" s="33"/>
      <c r="AB57" s="33"/>
      <c r="AD57" s="33"/>
      <c r="AE57" s="33"/>
    </row>
    <row r="58" spans="1:31" x14ac:dyDescent="0.35">
      <c r="A58" s="29" t="s">
        <v>144</v>
      </c>
      <c r="B58" s="29" t="s">
        <v>145</v>
      </c>
      <c r="C58" s="48">
        <v>897</v>
      </c>
      <c r="D58" s="48">
        <v>318</v>
      </c>
      <c r="E58" s="49">
        <f>uptake_in_those_aged_70_by_ccg11[[#This Row],[Number of adults turning 70 in quarter 1 vaccinated]]/uptake_in_those_aged_70_by_ccg11[[#This Row],[Number of adults turning 70 in quarter 1]]*100</f>
        <v>35.451505016722408</v>
      </c>
      <c r="F58" s="48">
        <v>926</v>
      </c>
      <c r="G58" s="48">
        <v>257</v>
      </c>
      <c r="H58" s="49">
        <f t="shared" si="0"/>
        <v>27.753779697624193</v>
      </c>
      <c r="I58" s="33"/>
      <c r="J58" s="33"/>
      <c r="L58" s="33"/>
      <c r="M58" s="33"/>
      <c r="O58" s="33"/>
      <c r="P58" s="33"/>
      <c r="R58" s="33"/>
      <c r="S58" s="33"/>
      <c r="U58" s="33"/>
      <c r="V58" s="33"/>
      <c r="X58" s="33"/>
      <c r="Y58" s="33"/>
      <c r="AA58" s="33"/>
      <c r="AB58" s="33"/>
      <c r="AD58" s="33"/>
      <c r="AE58" s="33"/>
    </row>
    <row r="59" spans="1:31" x14ac:dyDescent="0.35">
      <c r="A59" s="29" t="s">
        <v>146</v>
      </c>
      <c r="B59" s="29" t="s">
        <v>147</v>
      </c>
      <c r="C59" s="48">
        <v>294</v>
      </c>
      <c r="D59" s="48">
        <v>87</v>
      </c>
      <c r="E59" s="49">
        <f>uptake_in_those_aged_70_by_ccg11[[#This Row],[Number of adults turning 70 in quarter 1 vaccinated]]/uptake_in_those_aged_70_by_ccg11[[#This Row],[Number of adults turning 70 in quarter 1]]*100</f>
        <v>29.591836734693878</v>
      </c>
      <c r="F59" s="48">
        <v>305</v>
      </c>
      <c r="G59" s="48">
        <v>52</v>
      </c>
      <c r="H59" s="49">
        <f t="shared" si="0"/>
        <v>17.04918032786885</v>
      </c>
      <c r="I59" s="33"/>
      <c r="J59" s="33"/>
      <c r="L59" s="33"/>
      <c r="M59" s="33"/>
      <c r="O59" s="33"/>
      <c r="P59" s="33"/>
      <c r="R59" s="33"/>
      <c r="S59" s="33"/>
      <c r="U59" s="33"/>
      <c r="V59" s="33"/>
      <c r="X59" s="33"/>
      <c r="Y59" s="33"/>
      <c r="AA59" s="33"/>
      <c r="AB59" s="33"/>
      <c r="AD59" s="33"/>
      <c r="AE59" s="33"/>
    </row>
    <row r="60" spans="1:31" x14ac:dyDescent="0.35">
      <c r="A60" s="29" t="s">
        <v>148</v>
      </c>
      <c r="B60" s="29" t="s">
        <v>149</v>
      </c>
      <c r="C60" s="48">
        <v>742</v>
      </c>
      <c r="D60" s="48">
        <v>195</v>
      </c>
      <c r="E60" s="49">
        <f>uptake_in_those_aged_70_by_ccg11[[#This Row],[Number of adults turning 70 in quarter 1 vaccinated]]/uptake_in_those_aged_70_by_ccg11[[#This Row],[Number of adults turning 70 in quarter 1]]*100</f>
        <v>26.28032345013477</v>
      </c>
      <c r="F60" s="48">
        <v>739</v>
      </c>
      <c r="G60" s="48">
        <v>143</v>
      </c>
      <c r="H60" s="49">
        <f t="shared" si="0"/>
        <v>19.350473612990527</v>
      </c>
      <c r="I60" s="33"/>
      <c r="J60" s="33"/>
      <c r="L60" s="33"/>
      <c r="M60" s="33"/>
      <c r="O60" s="33"/>
      <c r="P60" s="33"/>
      <c r="R60" s="33"/>
      <c r="S60" s="33"/>
      <c r="U60" s="33"/>
      <c r="V60" s="33"/>
      <c r="X60" s="33"/>
      <c r="Y60" s="33"/>
      <c r="AA60" s="33"/>
      <c r="AB60" s="33"/>
      <c r="AD60" s="33"/>
      <c r="AE60" s="33"/>
    </row>
    <row r="61" spans="1:31" x14ac:dyDescent="0.35">
      <c r="A61" s="29" t="s">
        <v>150</v>
      </c>
      <c r="B61" s="29" t="s">
        <v>151</v>
      </c>
      <c r="C61" s="48">
        <v>684</v>
      </c>
      <c r="D61" s="48">
        <v>248</v>
      </c>
      <c r="E61" s="49">
        <f>uptake_in_those_aged_70_by_ccg11[[#This Row],[Number of adults turning 70 in quarter 1 vaccinated]]/uptake_in_those_aged_70_by_ccg11[[#This Row],[Number of adults turning 70 in quarter 1]]*100</f>
        <v>36.257309941520468</v>
      </c>
      <c r="F61" s="48">
        <v>716</v>
      </c>
      <c r="G61" s="48">
        <v>173</v>
      </c>
      <c r="H61" s="49">
        <f t="shared" si="0"/>
        <v>24.162011173184357</v>
      </c>
      <c r="I61" s="33"/>
      <c r="J61" s="33"/>
      <c r="L61" s="33"/>
      <c r="M61" s="33"/>
      <c r="O61" s="33"/>
      <c r="P61" s="33"/>
      <c r="R61" s="33"/>
      <c r="S61" s="33"/>
      <c r="U61" s="33"/>
      <c r="V61" s="33"/>
      <c r="X61" s="33"/>
      <c r="Y61" s="33"/>
      <c r="AA61" s="33"/>
      <c r="AB61" s="33"/>
      <c r="AD61" s="33"/>
      <c r="AE61" s="33"/>
    </row>
    <row r="62" spans="1:31" x14ac:dyDescent="0.35">
      <c r="A62" s="29" t="s">
        <v>152</v>
      </c>
      <c r="B62" s="29" t="s">
        <v>153</v>
      </c>
      <c r="C62" s="48">
        <v>570</v>
      </c>
      <c r="D62" s="48">
        <v>185</v>
      </c>
      <c r="E62" s="49">
        <f>uptake_in_those_aged_70_by_ccg11[[#This Row],[Number of adults turning 70 in quarter 1 vaccinated]]/uptake_in_those_aged_70_by_ccg11[[#This Row],[Number of adults turning 70 in quarter 1]]*100</f>
        <v>32.456140350877192</v>
      </c>
      <c r="F62" s="48">
        <v>557</v>
      </c>
      <c r="G62" s="48">
        <v>112</v>
      </c>
      <c r="H62" s="49">
        <f t="shared" si="0"/>
        <v>20.107719928186714</v>
      </c>
      <c r="I62" s="33"/>
      <c r="J62" s="33"/>
      <c r="L62" s="33"/>
      <c r="M62" s="33"/>
      <c r="O62" s="33"/>
      <c r="P62" s="33"/>
      <c r="R62" s="33"/>
      <c r="S62" s="33"/>
      <c r="U62" s="33"/>
      <c r="V62" s="33"/>
      <c r="X62" s="33"/>
      <c r="Y62" s="33"/>
      <c r="AA62" s="33"/>
      <c r="AB62" s="33"/>
      <c r="AD62" s="33"/>
      <c r="AE62" s="33"/>
    </row>
    <row r="63" spans="1:31" x14ac:dyDescent="0.35">
      <c r="A63" s="29" t="s">
        <v>154</v>
      </c>
      <c r="B63" s="29" t="s">
        <v>155</v>
      </c>
      <c r="C63" s="48">
        <v>1589</v>
      </c>
      <c r="D63" s="48">
        <v>631</v>
      </c>
      <c r="E63" s="49">
        <f>uptake_in_those_aged_70_by_ccg11[[#This Row],[Number of adults turning 70 in quarter 1 vaccinated]]/uptake_in_those_aged_70_by_ccg11[[#This Row],[Number of adults turning 70 in quarter 1]]*100</f>
        <v>39.710509754562615</v>
      </c>
      <c r="F63" s="48">
        <v>1584</v>
      </c>
      <c r="G63" s="48">
        <v>461</v>
      </c>
      <c r="H63" s="49">
        <f t="shared" si="0"/>
        <v>29.103535353535353</v>
      </c>
      <c r="I63" s="33"/>
      <c r="J63" s="33"/>
      <c r="L63" s="33"/>
      <c r="M63" s="33"/>
      <c r="O63" s="33"/>
      <c r="P63" s="33"/>
      <c r="R63" s="33"/>
      <c r="S63" s="33"/>
      <c r="U63" s="33"/>
      <c r="V63" s="33"/>
      <c r="X63" s="33"/>
      <c r="Y63" s="33"/>
      <c r="AA63" s="33"/>
      <c r="AB63" s="33"/>
      <c r="AD63" s="33"/>
      <c r="AE63" s="33"/>
    </row>
    <row r="64" spans="1:31" x14ac:dyDescent="0.35">
      <c r="A64" s="29" t="s">
        <v>156</v>
      </c>
      <c r="B64" s="29" t="s">
        <v>157</v>
      </c>
      <c r="C64" s="48">
        <v>416</v>
      </c>
      <c r="D64" s="48">
        <v>179</v>
      </c>
      <c r="E64" s="49">
        <f>uptake_in_those_aged_70_by_ccg11[[#This Row],[Number of adults turning 70 in quarter 1 vaccinated]]/uptake_in_those_aged_70_by_ccg11[[#This Row],[Number of adults turning 70 in quarter 1]]*100</f>
        <v>43.028846153846153</v>
      </c>
      <c r="F64" s="48">
        <v>439</v>
      </c>
      <c r="G64" s="48">
        <v>164</v>
      </c>
      <c r="H64" s="49">
        <f t="shared" si="0"/>
        <v>37.357630979498865</v>
      </c>
      <c r="I64" s="33"/>
      <c r="J64" s="33"/>
      <c r="L64" s="33"/>
      <c r="M64" s="33"/>
      <c r="O64" s="33"/>
      <c r="P64" s="33"/>
      <c r="R64" s="33"/>
      <c r="S64" s="33"/>
      <c r="U64" s="33"/>
      <c r="V64" s="33"/>
      <c r="X64" s="33"/>
      <c r="Y64" s="33"/>
      <c r="AA64" s="33"/>
      <c r="AB64" s="33"/>
      <c r="AD64" s="33"/>
      <c r="AE64" s="33"/>
    </row>
    <row r="65" spans="1:31" x14ac:dyDescent="0.35">
      <c r="A65" s="29" t="s">
        <v>158</v>
      </c>
      <c r="B65" s="29" t="s">
        <v>159</v>
      </c>
      <c r="C65" s="48">
        <v>2264</v>
      </c>
      <c r="D65" s="48">
        <v>912</v>
      </c>
      <c r="E65" s="49">
        <f>uptake_in_those_aged_70_by_ccg11[[#This Row],[Number of adults turning 70 in quarter 1 vaccinated]]/uptake_in_those_aged_70_by_ccg11[[#This Row],[Number of adults turning 70 in quarter 1]]*100</f>
        <v>40.282685512367486</v>
      </c>
      <c r="F65" s="48">
        <v>2273</v>
      </c>
      <c r="G65" s="48">
        <v>740</v>
      </c>
      <c r="H65" s="49">
        <f t="shared" si="0"/>
        <v>32.556093268807743</v>
      </c>
      <c r="I65" s="33"/>
      <c r="J65" s="33"/>
      <c r="L65" s="33"/>
      <c r="M65" s="33"/>
      <c r="O65" s="33"/>
      <c r="P65" s="33"/>
      <c r="R65" s="33"/>
      <c r="S65" s="33"/>
      <c r="U65" s="33"/>
      <c r="V65" s="33"/>
      <c r="X65" s="33"/>
      <c r="Y65" s="33"/>
      <c r="AA65" s="33"/>
      <c r="AB65" s="33"/>
      <c r="AD65" s="33"/>
      <c r="AE65" s="33"/>
    </row>
    <row r="66" spans="1:31" x14ac:dyDescent="0.35">
      <c r="A66" s="29" t="s">
        <v>160</v>
      </c>
      <c r="B66" s="29" t="s">
        <v>161</v>
      </c>
      <c r="C66" s="48">
        <v>1677</v>
      </c>
      <c r="D66" s="48">
        <v>700</v>
      </c>
      <c r="E66" s="49">
        <f>uptake_in_those_aged_70_by_ccg11[[#This Row],[Number of adults turning 70 in quarter 1 vaccinated]]/uptake_in_those_aged_70_by_ccg11[[#This Row],[Number of adults turning 70 in quarter 1]]*100</f>
        <v>41.741204531902206</v>
      </c>
      <c r="F66" s="48">
        <v>1768</v>
      </c>
      <c r="G66" s="48">
        <v>486</v>
      </c>
      <c r="H66" s="49">
        <f t="shared" si="0"/>
        <v>27.488687782805432</v>
      </c>
      <c r="I66" s="33"/>
      <c r="J66" s="33"/>
      <c r="L66" s="33"/>
      <c r="M66" s="33"/>
      <c r="O66" s="33"/>
      <c r="P66" s="33"/>
      <c r="R66" s="33"/>
      <c r="S66" s="33"/>
      <c r="U66" s="33"/>
      <c r="V66" s="33"/>
      <c r="X66" s="33"/>
      <c r="Y66" s="33"/>
      <c r="AA66" s="33"/>
      <c r="AB66" s="33"/>
      <c r="AD66" s="33"/>
      <c r="AE66" s="33"/>
    </row>
    <row r="67" spans="1:31" x14ac:dyDescent="0.35">
      <c r="A67" s="29" t="s">
        <v>162</v>
      </c>
      <c r="B67" s="29" t="s">
        <v>163</v>
      </c>
      <c r="C67" s="48">
        <v>1790</v>
      </c>
      <c r="D67" s="48">
        <v>610</v>
      </c>
      <c r="E67" s="49">
        <f>uptake_in_those_aged_70_by_ccg11[[#This Row],[Number of adults turning 70 in quarter 1 vaccinated]]/uptake_in_those_aged_70_by_ccg11[[#This Row],[Number of adults turning 70 in quarter 1]]*100</f>
        <v>34.07821229050279</v>
      </c>
      <c r="F67" s="48">
        <v>1729</v>
      </c>
      <c r="G67" s="48">
        <v>422</v>
      </c>
      <c r="H67" s="49">
        <f t="shared" si="0"/>
        <v>24.407171775592829</v>
      </c>
      <c r="I67" s="33"/>
      <c r="J67" s="33"/>
      <c r="L67" s="33"/>
      <c r="M67" s="33"/>
      <c r="O67" s="33"/>
      <c r="P67" s="33"/>
      <c r="R67" s="33"/>
      <c r="S67" s="33"/>
      <c r="U67" s="33"/>
      <c r="V67" s="33"/>
      <c r="X67" s="33"/>
      <c r="Y67" s="33"/>
      <c r="AA67" s="33"/>
      <c r="AB67" s="33"/>
      <c r="AD67" s="33"/>
      <c r="AE67" s="33"/>
    </row>
    <row r="68" spans="1:31" x14ac:dyDescent="0.35">
      <c r="A68" s="29" t="s">
        <v>164</v>
      </c>
      <c r="B68" s="29" t="s">
        <v>165</v>
      </c>
      <c r="C68" s="48">
        <v>1714</v>
      </c>
      <c r="D68" s="48">
        <v>608</v>
      </c>
      <c r="E68" s="49">
        <f>uptake_in_those_aged_70_by_ccg11[[#This Row],[Number of adults turning 70 in quarter 1 vaccinated]]/uptake_in_those_aged_70_by_ccg11[[#This Row],[Number of adults turning 70 in quarter 1]]*100</f>
        <v>35.472578763127188</v>
      </c>
      <c r="F68" s="48">
        <v>1693</v>
      </c>
      <c r="G68" s="48">
        <v>465</v>
      </c>
      <c r="H68" s="49">
        <f t="shared" si="0"/>
        <v>27.466036621382163</v>
      </c>
      <c r="I68" s="33"/>
      <c r="J68" s="33"/>
      <c r="L68" s="33"/>
      <c r="M68" s="33"/>
      <c r="O68" s="33"/>
      <c r="P68" s="33"/>
      <c r="R68" s="33"/>
      <c r="S68" s="33"/>
      <c r="U68" s="33"/>
      <c r="V68" s="33"/>
      <c r="X68" s="33"/>
      <c r="Y68" s="33"/>
      <c r="AA68" s="33"/>
      <c r="AB68" s="33"/>
      <c r="AD68" s="33"/>
      <c r="AE68" s="33"/>
    </row>
    <row r="69" spans="1:31" x14ac:dyDescent="0.35">
      <c r="A69" s="29" t="s">
        <v>166</v>
      </c>
      <c r="B69" s="29" t="s">
        <v>167</v>
      </c>
      <c r="C69" s="48">
        <v>922</v>
      </c>
      <c r="D69" s="48">
        <v>295</v>
      </c>
      <c r="E69" s="49">
        <f>uptake_in_those_aged_70_by_ccg11[[#This Row],[Number of adults turning 70 in quarter 1 vaccinated]]/uptake_in_those_aged_70_by_ccg11[[#This Row],[Number of adults turning 70 in quarter 1]]*100</f>
        <v>31.99566160520607</v>
      </c>
      <c r="F69" s="48">
        <v>853</v>
      </c>
      <c r="G69" s="48">
        <v>197</v>
      </c>
      <c r="H69" s="49">
        <f t="shared" si="0"/>
        <v>23.094958968347008</v>
      </c>
      <c r="I69" s="33"/>
      <c r="J69" s="33"/>
      <c r="L69" s="33"/>
      <c r="M69" s="33"/>
      <c r="O69" s="33"/>
      <c r="P69" s="33"/>
      <c r="R69" s="33"/>
      <c r="S69" s="33"/>
      <c r="U69" s="33"/>
      <c r="V69" s="33"/>
      <c r="X69" s="33"/>
      <c r="Y69" s="33"/>
      <c r="AA69" s="33"/>
      <c r="AB69" s="33"/>
      <c r="AD69" s="33"/>
      <c r="AE69" s="33"/>
    </row>
    <row r="70" spans="1:31" x14ac:dyDescent="0.35">
      <c r="A70" s="29" t="s">
        <v>168</v>
      </c>
      <c r="B70" s="29" t="s">
        <v>169</v>
      </c>
      <c r="C70" s="48">
        <v>1050</v>
      </c>
      <c r="D70" s="48">
        <v>358</v>
      </c>
      <c r="E70" s="49">
        <f>uptake_in_those_aged_70_by_ccg11[[#This Row],[Number of adults turning 70 in quarter 1 vaccinated]]/uptake_in_those_aged_70_by_ccg11[[#This Row],[Number of adults turning 70 in quarter 1]]*100</f>
        <v>34.095238095238095</v>
      </c>
      <c r="F70" s="48">
        <v>1120</v>
      </c>
      <c r="G70" s="48">
        <v>280</v>
      </c>
      <c r="H70" s="49">
        <f t="shared" ref="H70:H111" si="1">G70/F70*100</f>
        <v>25</v>
      </c>
      <c r="I70" s="33"/>
      <c r="J70" s="33"/>
      <c r="L70" s="33"/>
      <c r="M70" s="33"/>
      <c r="O70" s="33"/>
      <c r="P70" s="33"/>
      <c r="R70" s="33"/>
      <c r="S70" s="33"/>
      <c r="U70" s="33"/>
      <c r="V70" s="33"/>
      <c r="X70" s="33"/>
      <c r="Y70" s="33"/>
      <c r="AA70" s="33"/>
      <c r="AB70" s="33"/>
      <c r="AD70" s="33"/>
      <c r="AE70" s="33"/>
    </row>
    <row r="71" spans="1:31" x14ac:dyDescent="0.35">
      <c r="A71" s="29" t="s">
        <v>170</v>
      </c>
      <c r="B71" s="29" t="s">
        <v>171</v>
      </c>
      <c r="C71" s="48">
        <v>927</v>
      </c>
      <c r="D71" s="48">
        <v>178</v>
      </c>
      <c r="E71" s="49">
        <f>uptake_in_those_aged_70_by_ccg11[[#This Row],[Number of adults turning 70 in quarter 1 vaccinated]]/uptake_in_those_aged_70_by_ccg11[[#This Row],[Number of adults turning 70 in quarter 1]]*100</f>
        <v>19.201725997842502</v>
      </c>
      <c r="F71" s="48">
        <v>1015</v>
      </c>
      <c r="G71" s="48">
        <v>117</v>
      </c>
      <c r="H71" s="49">
        <f t="shared" si="1"/>
        <v>11.527093596059114</v>
      </c>
      <c r="I71" s="33"/>
      <c r="J71" s="33"/>
      <c r="L71" s="33"/>
      <c r="M71" s="33"/>
      <c r="O71" s="33"/>
      <c r="P71" s="33"/>
      <c r="R71" s="33"/>
      <c r="S71" s="33"/>
      <c r="U71" s="33"/>
      <c r="V71" s="33"/>
      <c r="X71" s="33"/>
      <c r="Y71" s="33"/>
      <c r="AA71" s="33"/>
      <c r="AB71" s="33"/>
      <c r="AD71" s="33"/>
      <c r="AE71" s="33"/>
    </row>
    <row r="72" spans="1:31" x14ac:dyDescent="0.35">
      <c r="A72" s="29" t="s">
        <v>172</v>
      </c>
      <c r="B72" s="29" t="s">
        <v>173</v>
      </c>
      <c r="C72" s="48">
        <v>1171</v>
      </c>
      <c r="D72" s="48">
        <v>437</v>
      </c>
      <c r="E72" s="49">
        <f>uptake_in_those_aged_70_by_ccg11[[#This Row],[Number of adults turning 70 in quarter 1 vaccinated]]/uptake_in_those_aged_70_by_ccg11[[#This Row],[Number of adults turning 70 in quarter 1]]*100</f>
        <v>37.318531169940222</v>
      </c>
      <c r="F72" s="48">
        <v>1283</v>
      </c>
      <c r="G72" s="48">
        <v>305</v>
      </c>
      <c r="H72" s="49">
        <f t="shared" si="1"/>
        <v>23.772408417770848</v>
      </c>
      <c r="I72" s="33"/>
      <c r="J72" s="33"/>
      <c r="L72" s="33"/>
      <c r="M72" s="33"/>
      <c r="O72" s="33"/>
      <c r="P72" s="33"/>
      <c r="R72" s="33"/>
      <c r="S72" s="33"/>
      <c r="U72" s="33"/>
      <c r="V72" s="33"/>
      <c r="X72" s="33"/>
      <c r="Y72" s="33"/>
      <c r="AA72" s="33"/>
      <c r="AB72" s="33"/>
      <c r="AD72" s="33"/>
      <c r="AE72" s="33"/>
    </row>
    <row r="73" spans="1:31" x14ac:dyDescent="0.35">
      <c r="A73" s="29" t="s">
        <v>174</v>
      </c>
      <c r="B73" s="29" t="s">
        <v>175</v>
      </c>
      <c r="C73" s="48">
        <v>1026</v>
      </c>
      <c r="D73" s="48">
        <v>357</v>
      </c>
      <c r="E73" s="49">
        <f>uptake_in_those_aged_70_by_ccg11[[#This Row],[Number of adults turning 70 in quarter 1 vaccinated]]/uptake_in_those_aged_70_by_ccg11[[#This Row],[Number of adults turning 70 in quarter 1]]*100</f>
        <v>34.795321637426902</v>
      </c>
      <c r="F73" s="48">
        <v>1140</v>
      </c>
      <c r="G73" s="48">
        <v>273</v>
      </c>
      <c r="H73" s="49">
        <f t="shared" si="1"/>
        <v>23.94736842105263</v>
      </c>
      <c r="I73" s="33"/>
      <c r="J73" s="33"/>
      <c r="L73" s="33"/>
      <c r="M73" s="33"/>
      <c r="O73" s="33"/>
      <c r="P73" s="33"/>
      <c r="R73" s="33"/>
      <c r="S73" s="33"/>
      <c r="U73" s="33"/>
      <c r="V73" s="33"/>
      <c r="X73" s="33"/>
      <c r="Y73" s="33"/>
      <c r="AA73" s="33"/>
      <c r="AB73" s="33"/>
      <c r="AD73" s="33"/>
      <c r="AE73" s="33"/>
    </row>
    <row r="74" spans="1:31" x14ac:dyDescent="0.35">
      <c r="A74" s="29" t="s">
        <v>176</v>
      </c>
      <c r="B74" s="29" t="s">
        <v>177</v>
      </c>
      <c r="C74" s="48">
        <v>1972</v>
      </c>
      <c r="D74" s="48">
        <v>751</v>
      </c>
      <c r="E74" s="49">
        <f>uptake_in_those_aged_70_by_ccg11[[#This Row],[Number of adults turning 70 in quarter 1 vaccinated]]/uptake_in_those_aged_70_by_ccg11[[#This Row],[Number of adults turning 70 in quarter 1]]*100</f>
        <v>38.083164300202839</v>
      </c>
      <c r="F74" s="48">
        <v>2069</v>
      </c>
      <c r="G74" s="48">
        <v>548</v>
      </c>
      <c r="H74" s="49">
        <f t="shared" si="1"/>
        <v>26.486225229579507</v>
      </c>
      <c r="I74" s="33"/>
      <c r="J74" s="33"/>
      <c r="L74" s="33"/>
      <c r="M74" s="33"/>
      <c r="O74" s="33"/>
      <c r="P74" s="33"/>
      <c r="R74" s="33"/>
      <c r="S74" s="33"/>
      <c r="U74" s="33"/>
      <c r="V74" s="33"/>
      <c r="X74" s="33"/>
      <c r="Y74" s="33"/>
      <c r="AA74" s="33"/>
      <c r="AB74" s="33"/>
      <c r="AD74" s="33"/>
      <c r="AE74" s="33"/>
    </row>
    <row r="75" spans="1:31" x14ac:dyDescent="0.35">
      <c r="A75" s="29" t="s">
        <v>178</v>
      </c>
      <c r="B75" s="29" t="s">
        <v>179</v>
      </c>
      <c r="C75" s="48">
        <v>2621</v>
      </c>
      <c r="D75" s="48">
        <v>704</v>
      </c>
      <c r="E75" s="49">
        <f>uptake_in_those_aged_70_by_ccg11[[#This Row],[Number of adults turning 70 in quarter 1 vaccinated]]/uptake_in_those_aged_70_by_ccg11[[#This Row],[Number of adults turning 70 in quarter 1]]*100</f>
        <v>26.859977107974053</v>
      </c>
      <c r="F75" s="48">
        <v>2784</v>
      </c>
      <c r="G75" s="48">
        <v>485</v>
      </c>
      <c r="H75" s="49">
        <f t="shared" si="1"/>
        <v>17.420977011494255</v>
      </c>
      <c r="I75" s="33"/>
      <c r="J75" s="33"/>
      <c r="L75" s="33"/>
      <c r="M75" s="33"/>
      <c r="O75" s="33"/>
      <c r="P75" s="33"/>
      <c r="R75" s="33"/>
      <c r="S75" s="33"/>
      <c r="U75" s="33"/>
      <c r="V75" s="33"/>
      <c r="X75" s="33"/>
      <c r="Y75" s="33"/>
      <c r="AA75" s="33"/>
      <c r="AB75" s="33"/>
      <c r="AD75" s="33"/>
      <c r="AE75" s="33"/>
    </row>
    <row r="76" spans="1:31" x14ac:dyDescent="0.35">
      <c r="A76" s="29" t="s">
        <v>180</v>
      </c>
      <c r="B76" s="29" t="s">
        <v>181</v>
      </c>
      <c r="C76" s="48">
        <v>1561</v>
      </c>
      <c r="D76" s="48">
        <v>547</v>
      </c>
      <c r="E76" s="49">
        <f>uptake_in_those_aged_70_by_ccg11[[#This Row],[Number of adults turning 70 in quarter 1 vaccinated]]/uptake_in_those_aged_70_by_ccg11[[#This Row],[Number of adults turning 70 in quarter 1]]*100</f>
        <v>35.0416399743754</v>
      </c>
      <c r="F76" s="48">
        <v>1626</v>
      </c>
      <c r="G76" s="48">
        <v>463</v>
      </c>
      <c r="H76" s="49">
        <f t="shared" si="1"/>
        <v>28.474784747847476</v>
      </c>
      <c r="I76" s="33"/>
      <c r="J76" s="33"/>
      <c r="L76" s="33"/>
      <c r="M76" s="33"/>
      <c r="O76" s="33"/>
      <c r="P76" s="33"/>
      <c r="R76" s="33"/>
      <c r="S76" s="33"/>
      <c r="U76" s="33"/>
      <c r="V76" s="33"/>
      <c r="X76" s="33"/>
      <c r="Y76" s="33"/>
      <c r="AA76" s="33"/>
      <c r="AB76" s="33"/>
      <c r="AD76" s="33"/>
      <c r="AE76" s="33"/>
    </row>
    <row r="77" spans="1:31" x14ac:dyDescent="0.35">
      <c r="A77" s="29" t="s">
        <v>182</v>
      </c>
      <c r="B77" s="29" t="s">
        <v>183</v>
      </c>
      <c r="C77" s="48">
        <v>2671</v>
      </c>
      <c r="D77" s="48">
        <v>1083</v>
      </c>
      <c r="E77" s="49">
        <f>uptake_in_those_aged_70_by_ccg11[[#This Row],[Number of adults turning 70 in quarter 1 vaccinated]]/uptake_in_those_aged_70_by_ccg11[[#This Row],[Number of adults turning 70 in quarter 1]]*100</f>
        <v>40.546611755896663</v>
      </c>
      <c r="F77" s="48">
        <v>2800</v>
      </c>
      <c r="G77" s="48">
        <v>861</v>
      </c>
      <c r="H77" s="49">
        <f t="shared" si="1"/>
        <v>30.75</v>
      </c>
      <c r="I77" s="33"/>
      <c r="J77" s="33"/>
      <c r="L77" s="33"/>
      <c r="M77" s="33"/>
      <c r="O77" s="33"/>
      <c r="P77" s="33"/>
      <c r="R77" s="33"/>
      <c r="S77" s="33"/>
      <c r="U77" s="33"/>
      <c r="V77" s="33"/>
      <c r="X77" s="33"/>
      <c r="Y77" s="33"/>
      <c r="AA77" s="33"/>
      <c r="AB77" s="33"/>
      <c r="AD77" s="33"/>
      <c r="AE77" s="33"/>
    </row>
    <row r="78" spans="1:31" x14ac:dyDescent="0.35">
      <c r="A78" s="29" t="s">
        <v>184</v>
      </c>
      <c r="B78" s="29" t="s">
        <v>185</v>
      </c>
      <c r="C78" s="48">
        <v>3438</v>
      </c>
      <c r="D78" s="48">
        <v>1333</v>
      </c>
      <c r="E78" s="49">
        <f>uptake_in_those_aged_70_by_ccg11[[#This Row],[Number of adults turning 70 in quarter 1 vaccinated]]/uptake_in_those_aged_70_by_ccg11[[#This Row],[Number of adults turning 70 in quarter 1]]*100</f>
        <v>38.77254217568354</v>
      </c>
      <c r="F78" s="48">
        <v>3532</v>
      </c>
      <c r="G78" s="48">
        <v>1010</v>
      </c>
      <c r="H78" s="49">
        <f t="shared" si="1"/>
        <v>28.595696489241224</v>
      </c>
      <c r="I78" s="33"/>
      <c r="J78" s="33"/>
      <c r="L78" s="33"/>
      <c r="M78" s="33"/>
      <c r="O78" s="33"/>
      <c r="P78" s="33"/>
      <c r="R78" s="33"/>
      <c r="S78" s="33"/>
      <c r="U78" s="33"/>
      <c r="V78" s="33"/>
      <c r="X78" s="33"/>
      <c r="Y78" s="33"/>
      <c r="AA78" s="33"/>
      <c r="AB78" s="33"/>
      <c r="AD78" s="33"/>
      <c r="AE78" s="33"/>
    </row>
    <row r="79" spans="1:31" x14ac:dyDescent="0.35">
      <c r="A79" s="29" t="s">
        <v>186</v>
      </c>
      <c r="B79" s="29" t="s">
        <v>187</v>
      </c>
      <c r="C79" s="48">
        <v>1713</v>
      </c>
      <c r="D79" s="48">
        <v>657</v>
      </c>
      <c r="E79" s="49">
        <f>uptake_in_those_aged_70_by_ccg11[[#This Row],[Number of adults turning 70 in quarter 1 vaccinated]]/uptake_in_those_aged_70_by_ccg11[[#This Row],[Number of adults turning 70 in quarter 1]]*100</f>
        <v>38.353765323992995</v>
      </c>
      <c r="F79" s="48">
        <v>1810</v>
      </c>
      <c r="G79" s="48">
        <v>528</v>
      </c>
      <c r="H79" s="49">
        <f t="shared" si="1"/>
        <v>29.171270718232044</v>
      </c>
      <c r="I79" s="33"/>
      <c r="J79" s="33"/>
      <c r="L79" s="33"/>
      <c r="M79" s="33"/>
      <c r="O79" s="33"/>
      <c r="P79" s="33"/>
      <c r="R79" s="33"/>
      <c r="S79" s="33"/>
      <c r="U79" s="33"/>
      <c r="V79" s="33"/>
      <c r="X79" s="33"/>
      <c r="Y79" s="33"/>
      <c r="AA79" s="33"/>
      <c r="AB79" s="33"/>
      <c r="AD79" s="33"/>
      <c r="AE79" s="33"/>
    </row>
    <row r="80" spans="1:31" x14ac:dyDescent="0.35">
      <c r="A80" s="29" t="s">
        <v>188</v>
      </c>
      <c r="B80" s="29" t="s">
        <v>189</v>
      </c>
      <c r="C80" s="48">
        <v>2143</v>
      </c>
      <c r="D80" s="48">
        <v>817</v>
      </c>
      <c r="E80" s="49">
        <f>uptake_in_those_aged_70_by_ccg11[[#This Row],[Number of adults turning 70 in quarter 1 vaccinated]]/uptake_in_those_aged_70_by_ccg11[[#This Row],[Number of adults turning 70 in quarter 1]]*100</f>
        <v>38.124125058329447</v>
      </c>
      <c r="F80" s="48">
        <v>2235</v>
      </c>
      <c r="G80" s="48">
        <v>669</v>
      </c>
      <c r="H80" s="49">
        <f t="shared" si="1"/>
        <v>29.932885906040269</v>
      </c>
      <c r="I80" s="33"/>
      <c r="J80" s="33"/>
      <c r="L80" s="33"/>
      <c r="M80" s="33"/>
      <c r="O80" s="33"/>
      <c r="P80" s="33"/>
      <c r="R80" s="33"/>
      <c r="S80" s="33"/>
      <c r="U80" s="33"/>
      <c r="V80" s="33"/>
      <c r="X80" s="33"/>
      <c r="Y80" s="33"/>
      <c r="AA80" s="33"/>
      <c r="AB80" s="33"/>
      <c r="AD80" s="33"/>
      <c r="AE80" s="33"/>
    </row>
    <row r="81" spans="1:31" x14ac:dyDescent="0.35">
      <c r="A81" s="29" t="s">
        <v>190</v>
      </c>
      <c r="B81" s="29" t="s">
        <v>191</v>
      </c>
      <c r="C81" s="48">
        <v>2955</v>
      </c>
      <c r="D81" s="48">
        <v>1187</v>
      </c>
      <c r="E81" s="49">
        <f>uptake_in_those_aged_70_by_ccg11[[#This Row],[Number of adults turning 70 in quarter 1 vaccinated]]/uptake_in_those_aged_70_by_ccg11[[#This Row],[Number of adults turning 70 in quarter 1]]*100</f>
        <v>40.169204737732656</v>
      </c>
      <c r="F81" s="48">
        <v>2947</v>
      </c>
      <c r="G81" s="48">
        <v>854</v>
      </c>
      <c r="H81" s="49">
        <f t="shared" si="1"/>
        <v>28.978622327790976</v>
      </c>
      <c r="I81" s="33"/>
      <c r="J81" s="33"/>
      <c r="L81" s="33"/>
      <c r="M81" s="33"/>
      <c r="O81" s="33"/>
      <c r="P81" s="33"/>
      <c r="R81" s="33"/>
      <c r="S81" s="33"/>
      <c r="U81" s="33"/>
      <c r="V81" s="33"/>
      <c r="X81" s="33"/>
      <c r="Y81" s="33"/>
      <c r="AA81" s="33"/>
      <c r="AB81" s="33"/>
      <c r="AD81" s="33"/>
      <c r="AE81" s="33"/>
    </row>
    <row r="82" spans="1:31" x14ac:dyDescent="0.35">
      <c r="A82" s="29" t="s">
        <v>192</v>
      </c>
      <c r="B82" s="29" t="s">
        <v>193</v>
      </c>
      <c r="C82" s="48">
        <v>2049</v>
      </c>
      <c r="D82" s="48">
        <v>849</v>
      </c>
      <c r="E82" s="49">
        <f>uptake_in_those_aged_70_by_ccg11[[#This Row],[Number of adults turning 70 in quarter 1 vaccinated]]/uptake_in_those_aged_70_by_ccg11[[#This Row],[Number of adults turning 70 in quarter 1]]*100</f>
        <v>41.434846266471446</v>
      </c>
      <c r="F82" s="48">
        <v>2029</v>
      </c>
      <c r="G82" s="48">
        <v>619</v>
      </c>
      <c r="H82" s="49">
        <f t="shared" si="1"/>
        <v>30.50763923114835</v>
      </c>
      <c r="I82" s="33"/>
      <c r="J82" s="33"/>
      <c r="L82" s="33"/>
      <c r="M82" s="33"/>
      <c r="O82" s="33"/>
      <c r="P82" s="33"/>
      <c r="R82" s="33"/>
      <c r="S82" s="33"/>
      <c r="U82" s="33"/>
      <c r="V82" s="33"/>
      <c r="X82" s="33"/>
      <c r="Y82" s="33"/>
      <c r="AA82" s="33"/>
      <c r="AB82" s="33"/>
      <c r="AD82" s="33"/>
      <c r="AE82" s="33"/>
    </row>
    <row r="83" spans="1:31" x14ac:dyDescent="0.35">
      <c r="A83" s="29" t="s">
        <v>194</v>
      </c>
      <c r="B83" s="29" t="s">
        <v>195</v>
      </c>
      <c r="C83" s="48">
        <v>1194</v>
      </c>
      <c r="D83" s="48">
        <v>369</v>
      </c>
      <c r="E83" s="49">
        <f>uptake_in_those_aged_70_by_ccg11[[#This Row],[Number of adults turning 70 in quarter 1 vaccinated]]/uptake_in_those_aged_70_by_ccg11[[#This Row],[Number of adults turning 70 in quarter 1]]*100</f>
        <v>30.904522613065328</v>
      </c>
      <c r="F83" s="48">
        <v>1394</v>
      </c>
      <c r="G83" s="48">
        <v>297</v>
      </c>
      <c r="H83" s="49">
        <f t="shared" si="1"/>
        <v>21.305595408895265</v>
      </c>
      <c r="I83" s="33"/>
      <c r="J83" s="33"/>
      <c r="L83" s="33"/>
      <c r="M83" s="33"/>
      <c r="O83" s="33"/>
      <c r="P83" s="33"/>
      <c r="R83" s="33"/>
      <c r="S83" s="33"/>
      <c r="U83" s="33"/>
      <c r="V83" s="33"/>
      <c r="X83" s="33"/>
      <c r="Y83" s="33"/>
      <c r="AA83" s="33"/>
      <c r="AB83" s="33"/>
      <c r="AD83" s="33"/>
      <c r="AE83" s="33"/>
    </row>
    <row r="84" spans="1:31" x14ac:dyDescent="0.35">
      <c r="A84" s="29" t="s">
        <v>196</v>
      </c>
      <c r="B84" s="29" t="s">
        <v>197</v>
      </c>
      <c r="C84" s="48">
        <v>2676</v>
      </c>
      <c r="D84" s="48">
        <v>777</v>
      </c>
      <c r="E84" s="49">
        <f>uptake_in_those_aged_70_by_ccg11[[#This Row],[Number of adults turning 70 in quarter 1 vaccinated]]/uptake_in_those_aged_70_by_ccg11[[#This Row],[Number of adults turning 70 in quarter 1]]*100</f>
        <v>29.035874439461885</v>
      </c>
      <c r="F84" s="48">
        <v>2817</v>
      </c>
      <c r="G84" s="48">
        <v>560</v>
      </c>
      <c r="H84" s="49">
        <f t="shared" si="1"/>
        <v>19.879304224352147</v>
      </c>
      <c r="I84" s="33"/>
      <c r="J84" s="33"/>
      <c r="L84" s="33"/>
      <c r="M84" s="33"/>
      <c r="O84" s="33"/>
      <c r="P84" s="33"/>
      <c r="R84" s="33"/>
      <c r="S84" s="33"/>
      <c r="U84" s="33"/>
      <c r="V84" s="33"/>
      <c r="X84" s="33"/>
      <c r="Y84" s="33"/>
      <c r="AA84" s="33"/>
      <c r="AB84" s="33"/>
      <c r="AD84" s="33"/>
      <c r="AE84" s="33"/>
    </row>
    <row r="85" spans="1:31" x14ac:dyDescent="0.35">
      <c r="A85" s="29" t="s">
        <v>198</v>
      </c>
      <c r="B85" s="29" t="s">
        <v>199</v>
      </c>
      <c r="C85" s="48">
        <v>1272</v>
      </c>
      <c r="D85" s="48">
        <v>550</v>
      </c>
      <c r="E85" s="49">
        <f>uptake_in_those_aged_70_by_ccg11[[#This Row],[Number of adults turning 70 in quarter 1 vaccinated]]/uptake_in_those_aged_70_by_ccg11[[#This Row],[Number of adults turning 70 in quarter 1]]*100</f>
        <v>43.238993710691823</v>
      </c>
      <c r="F85" s="48">
        <v>1369</v>
      </c>
      <c r="G85" s="48">
        <v>488</v>
      </c>
      <c r="H85" s="49">
        <f t="shared" si="1"/>
        <v>35.64645726807889</v>
      </c>
      <c r="I85" s="33"/>
      <c r="J85" s="33"/>
      <c r="L85" s="33"/>
      <c r="M85" s="33"/>
      <c r="O85" s="33"/>
      <c r="P85" s="33"/>
      <c r="R85" s="33"/>
      <c r="S85" s="33"/>
      <c r="U85" s="33"/>
      <c r="V85" s="33"/>
      <c r="X85" s="33"/>
      <c r="Y85" s="33"/>
      <c r="AA85" s="33"/>
      <c r="AB85" s="33"/>
      <c r="AD85" s="33"/>
      <c r="AE85" s="33"/>
    </row>
    <row r="86" spans="1:31" x14ac:dyDescent="0.35">
      <c r="A86" s="29" t="s">
        <v>200</v>
      </c>
      <c r="B86" s="29" t="s">
        <v>201</v>
      </c>
      <c r="C86" s="48">
        <v>2299</v>
      </c>
      <c r="D86" s="48">
        <v>794</v>
      </c>
      <c r="E86" s="49">
        <f>uptake_in_those_aged_70_by_ccg11[[#This Row],[Number of adults turning 70 in quarter 1 vaccinated]]/uptake_in_those_aged_70_by_ccg11[[#This Row],[Number of adults turning 70 in quarter 1]]*100</f>
        <v>34.536755110917788</v>
      </c>
      <c r="F86" s="48">
        <v>2443</v>
      </c>
      <c r="G86" s="48">
        <v>601</v>
      </c>
      <c r="H86" s="49">
        <f t="shared" si="1"/>
        <v>24.600900532132624</v>
      </c>
      <c r="I86" s="33"/>
      <c r="J86" s="33"/>
      <c r="L86" s="33"/>
      <c r="M86" s="33"/>
      <c r="O86" s="33"/>
      <c r="P86" s="33"/>
      <c r="R86" s="33"/>
      <c r="S86" s="33"/>
      <c r="U86" s="33"/>
      <c r="V86" s="33"/>
      <c r="X86" s="33"/>
      <c r="Y86" s="33"/>
      <c r="AA86" s="33"/>
      <c r="AB86" s="33"/>
      <c r="AD86" s="33"/>
      <c r="AE86" s="33"/>
    </row>
    <row r="87" spans="1:31" x14ac:dyDescent="0.35">
      <c r="A87" s="29" t="s">
        <v>202</v>
      </c>
      <c r="B87" s="29" t="s">
        <v>203</v>
      </c>
      <c r="C87" s="48">
        <v>2360</v>
      </c>
      <c r="D87" s="48">
        <v>896</v>
      </c>
      <c r="E87" s="49">
        <f>uptake_in_those_aged_70_by_ccg11[[#This Row],[Number of adults turning 70 in quarter 1 vaccinated]]/uptake_in_those_aged_70_by_ccg11[[#This Row],[Number of adults turning 70 in quarter 1]]*100</f>
        <v>37.966101694915253</v>
      </c>
      <c r="F87" s="48">
        <v>2347</v>
      </c>
      <c r="G87" s="48">
        <v>665</v>
      </c>
      <c r="H87" s="49">
        <f t="shared" si="1"/>
        <v>28.334043459735831</v>
      </c>
      <c r="I87" s="33"/>
      <c r="J87" s="33"/>
      <c r="L87" s="33"/>
      <c r="M87" s="33"/>
      <c r="O87" s="33"/>
      <c r="P87" s="33"/>
      <c r="R87" s="33"/>
      <c r="S87" s="33"/>
      <c r="U87" s="33"/>
      <c r="V87" s="33"/>
      <c r="X87" s="33"/>
      <c r="Y87" s="33"/>
      <c r="AA87" s="33"/>
      <c r="AB87" s="33"/>
      <c r="AD87" s="33"/>
      <c r="AE87" s="33"/>
    </row>
    <row r="88" spans="1:31" x14ac:dyDescent="0.35">
      <c r="A88" s="29" t="s">
        <v>204</v>
      </c>
      <c r="B88" s="29" t="s">
        <v>205</v>
      </c>
      <c r="C88" s="48">
        <v>2258</v>
      </c>
      <c r="D88" s="48">
        <v>911</v>
      </c>
      <c r="E88" s="49">
        <f>uptake_in_those_aged_70_by_ccg11[[#This Row],[Number of adults turning 70 in quarter 1 vaccinated]]/uptake_in_those_aged_70_by_ccg11[[#This Row],[Number of adults turning 70 in quarter 1]]*100</f>
        <v>40.345438441098317</v>
      </c>
      <c r="F88" s="48">
        <v>2272</v>
      </c>
      <c r="G88" s="48">
        <v>708</v>
      </c>
      <c r="H88" s="49">
        <f t="shared" si="1"/>
        <v>31.161971830985912</v>
      </c>
      <c r="I88" s="33"/>
      <c r="J88" s="33"/>
      <c r="L88" s="33"/>
      <c r="M88" s="33"/>
      <c r="O88" s="33"/>
      <c r="P88" s="33"/>
      <c r="R88" s="33"/>
      <c r="S88" s="33"/>
      <c r="U88" s="33"/>
      <c r="V88" s="33"/>
      <c r="X88" s="33"/>
      <c r="Y88" s="33"/>
      <c r="AA88" s="33"/>
      <c r="AB88" s="33"/>
      <c r="AD88" s="33"/>
      <c r="AE88" s="33"/>
    </row>
    <row r="89" spans="1:31" x14ac:dyDescent="0.35">
      <c r="A89" s="29" t="s">
        <v>206</v>
      </c>
      <c r="B89" s="29" t="s">
        <v>207</v>
      </c>
      <c r="C89" s="48">
        <v>3013</v>
      </c>
      <c r="D89" s="48">
        <v>664</v>
      </c>
      <c r="E89" s="49">
        <f>uptake_in_those_aged_70_by_ccg11[[#This Row],[Number of adults turning 70 in quarter 1 vaccinated]]/uptake_in_those_aged_70_by_ccg11[[#This Row],[Number of adults turning 70 in quarter 1]]*100</f>
        <v>22.037836043810156</v>
      </c>
      <c r="F89" s="48">
        <v>3155</v>
      </c>
      <c r="G89" s="48">
        <v>435</v>
      </c>
      <c r="H89" s="49">
        <f t="shared" si="1"/>
        <v>13.787638668779714</v>
      </c>
      <c r="I89" s="33"/>
      <c r="J89" s="33"/>
      <c r="L89" s="33"/>
      <c r="M89" s="33"/>
      <c r="O89" s="33"/>
      <c r="P89" s="33"/>
      <c r="R89" s="33"/>
      <c r="S89" s="33"/>
      <c r="U89" s="33"/>
      <c r="V89" s="33"/>
      <c r="X89" s="33"/>
      <c r="Y89" s="33"/>
      <c r="AA89" s="33"/>
      <c r="AB89" s="33"/>
      <c r="AD89" s="33"/>
      <c r="AE89" s="33"/>
    </row>
    <row r="90" spans="1:31" x14ac:dyDescent="0.35">
      <c r="A90" s="29" t="s">
        <v>208</v>
      </c>
      <c r="B90" s="29" t="s">
        <v>209</v>
      </c>
      <c r="C90" s="48">
        <v>1679</v>
      </c>
      <c r="D90" s="48">
        <v>454</v>
      </c>
      <c r="E90" s="49">
        <f>uptake_in_those_aged_70_by_ccg11[[#This Row],[Number of adults turning 70 in quarter 1 vaccinated]]/uptake_in_those_aged_70_by_ccg11[[#This Row],[Number of adults turning 70 in quarter 1]]*100</f>
        <v>27.039904705181655</v>
      </c>
      <c r="F90" s="48">
        <v>1733</v>
      </c>
      <c r="G90" s="48">
        <v>344</v>
      </c>
      <c r="H90" s="49">
        <f t="shared" si="1"/>
        <v>19.849971148297747</v>
      </c>
      <c r="I90" s="33"/>
      <c r="J90" s="33"/>
      <c r="L90" s="33"/>
      <c r="M90" s="33"/>
      <c r="O90" s="33"/>
      <c r="P90" s="33"/>
      <c r="R90" s="33"/>
      <c r="S90" s="33"/>
      <c r="U90" s="33"/>
      <c r="V90" s="33"/>
      <c r="X90" s="33"/>
      <c r="Y90" s="33"/>
      <c r="AA90" s="33"/>
      <c r="AB90" s="33"/>
      <c r="AD90" s="33"/>
      <c r="AE90" s="33"/>
    </row>
    <row r="91" spans="1:31" x14ac:dyDescent="0.35">
      <c r="A91" s="29" t="s">
        <v>210</v>
      </c>
      <c r="B91" s="29" t="s">
        <v>211</v>
      </c>
      <c r="C91" s="48">
        <v>1445</v>
      </c>
      <c r="D91" s="48">
        <v>542</v>
      </c>
      <c r="E91" s="49">
        <f>uptake_in_those_aged_70_by_ccg11[[#This Row],[Number of adults turning 70 in quarter 1 vaccinated]]/uptake_in_those_aged_70_by_ccg11[[#This Row],[Number of adults turning 70 in quarter 1]]*100</f>
        <v>37.508650519031136</v>
      </c>
      <c r="F91" s="48">
        <v>1621</v>
      </c>
      <c r="G91" s="48">
        <v>436</v>
      </c>
      <c r="H91" s="49">
        <f t="shared" si="1"/>
        <v>26.89697717458359</v>
      </c>
      <c r="I91" s="33"/>
      <c r="J91" s="33"/>
      <c r="L91" s="33"/>
      <c r="M91" s="33"/>
      <c r="O91" s="33"/>
      <c r="P91" s="33"/>
      <c r="R91" s="33"/>
      <c r="S91" s="33"/>
      <c r="U91" s="33"/>
      <c r="V91" s="33"/>
      <c r="X91" s="33"/>
      <c r="Y91" s="33"/>
      <c r="AA91" s="33"/>
      <c r="AB91" s="33"/>
      <c r="AD91" s="33"/>
      <c r="AE91" s="33"/>
    </row>
    <row r="92" spans="1:31" x14ac:dyDescent="0.35">
      <c r="A92" s="29" t="s">
        <v>212</v>
      </c>
      <c r="B92" s="29" t="s">
        <v>213</v>
      </c>
      <c r="C92" s="48">
        <v>4630</v>
      </c>
      <c r="D92" s="48">
        <v>1702</v>
      </c>
      <c r="E92" s="49">
        <f>uptake_in_those_aged_70_by_ccg11[[#This Row],[Number of adults turning 70 in quarter 1 vaccinated]]/uptake_in_those_aged_70_by_ccg11[[#This Row],[Number of adults turning 70 in quarter 1]]*100</f>
        <v>36.76025917926566</v>
      </c>
      <c r="F92" s="48">
        <v>4550</v>
      </c>
      <c r="G92" s="48">
        <v>1250</v>
      </c>
      <c r="H92" s="49">
        <f t="shared" si="1"/>
        <v>27.472527472527474</v>
      </c>
      <c r="I92" s="33"/>
      <c r="J92" s="33"/>
      <c r="L92" s="33"/>
      <c r="M92" s="33"/>
      <c r="O92" s="33"/>
      <c r="P92" s="33"/>
      <c r="R92" s="33"/>
      <c r="S92" s="33"/>
      <c r="U92" s="33"/>
      <c r="V92" s="33"/>
      <c r="X92" s="33"/>
      <c r="Y92" s="33"/>
      <c r="AA92" s="33"/>
      <c r="AB92" s="33"/>
      <c r="AD92" s="33"/>
      <c r="AE92" s="33"/>
    </row>
    <row r="93" spans="1:31" x14ac:dyDescent="0.35">
      <c r="A93" s="29" t="s">
        <v>214</v>
      </c>
      <c r="B93" s="29" t="s">
        <v>215</v>
      </c>
      <c r="C93" s="48">
        <v>2312</v>
      </c>
      <c r="D93" s="48">
        <v>829</v>
      </c>
      <c r="E93" s="49">
        <f>uptake_in_those_aged_70_by_ccg11[[#This Row],[Number of adults turning 70 in quarter 1 vaccinated]]/uptake_in_those_aged_70_by_ccg11[[#This Row],[Number of adults turning 70 in quarter 1]]*100</f>
        <v>35.85640138408305</v>
      </c>
      <c r="F93" s="48">
        <v>2483</v>
      </c>
      <c r="G93" s="48">
        <v>622</v>
      </c>
      <c r="H93" s="49">
        <f t="shared" si="1"/>
        <v>25.050342327829238</v>
      </c>
      <c r="I93" s="33"/>
      <c r="J93" s="33"/>
      <c r="L93" s="33"/>
      <c r="M93" s="33"/>
      <c r="O93" s="33"/>
      <c r="P93" s="33"/>
      <c r="R93" s="33"/>
      <c r="S93" s="33"/>
      <c r="U93" s="33"/>
      <c r="V93" s="33"/>
      <c r="X93" s="33"/>
      <c r="Y93" s="33"/>
      <c r="AA93" s="33"/>
      <c r="AB93" s="33"/>
      <c r="AD93" s="33"/>
      <c r="AE93" s="33"/>
    </row>
    <row r="94" spans="1:31" x14ac:dyDescent="0.35">
      <c r="A94" s="29" t="s">
        <v>216</v>
      </c>
      <c r="B94" s="29" t="s">
        <v>217</v>
      </c>
      <c r="C94" s="48">
        <v>2412</v>
      </c>
      <c r="D94" s="48">
        <v>977</v>
      </c>
      <c r="E94" s="49">
        <f>uptake_in_those_aged_70_by_ccg11[[#This Row],[Number of adults turning 70 in quarter 1 vaccinated]]/uptake_in_those_aged_70_by_ccg11[[#This Row],[Number of adults turning 70 in quarter 1]]*100</f>
        <v>40.505804311774462</v>
      </c>
      <c r="F94" s="48">
        <v>2369</v>
      </c>
      <c r="G94" s="48">
        <v>754</v>
      </c>
      <c r="H94" s="49">
        <f t="shared" si="1"/>
        <v>31.827775432672013</v>
      </c>
      <c r="I94" s="33"/>
      <c r="J94" s="33"/>
      <c r="L94" s="33"/>
      <c r="M94" s="33"/>
      <c r="O94" s="33"/>
      <c r="P94" s="33"/>
      <c r="R94" s="33"/>
      <c r="S94" s="33"/>
      <c r="U94" s="33"/>
      <c r="V94" s="33"/>
      <c r="X94" s="33"/>
      <c r="Y94" s="33"/>
      <c r="AA94" s="33"/>
      <c r="AB94" s="33"/>
      <c r="AD94" s="33"/>
      <c r="AE94" s="33"/>
    </row>
    <row r="95" spans="1:31" x14ac:dyDescent="0.35">
      <c r="A95" s="29" t="s">
        <v>218</v>
      </c>
      <c r="B95" s="29" t="s">
        <v>219</v>
      </c>
      <c r="C95" s="48">
        <v>2711</v>
      </c>
      <c r="D95" s="48">
        <v>568</v>
      </c>
      <c r="E95" s="49">
        <f>uptake_in_those_aged_70_by_ccg11[[#This Row],[Number of adults turning 70 in quarter 1 vaccinated]]/uptake_in_those_aged_70_by_ccg11[[#This Row],[Number of adults turning 70 in quarter 1]]*100</f>
        <v>20.951678347473258</v>
      </c>
      <c r="F95" s="48">
        <v>2680</v>
      </c>
      <c r="G95" s="48">
        <v>335</v>
      </c>
      <c r="H95" s="49">
        <f t="shared" si="1"/>
        <v>12.5</v>
      </c>
      <c r="I95" s="33"/>
      <c r="J95" s="33"/>
      <c r="L95" s="33"/>
      <c r="M95" s="33"/>
      <c r="O95" s="33"/>
      <c r="P95" s="33"/>
      <c r="R95" s="33"/>
      <c r="S95" s="33"/>
      <c r="U95" s="33"/>
      <c r="V95" s="33"/>
      <c r="X95" s="33"/>
      <c r="Y95" s="33"/>
      <c r="AA95" s="33"/>
      <c r="AB95" s="33"/>
      <c r="AD95" s="33"/>
      <c r="AE95" s="33"/>
    </row>
    <row r="96" spans="1:31" x14ac:dyDescent="0.35">
      <c r="A96" s="29" t="s">
        <v>220</v>
      </c>
      <c r="B96" s="29" t="s">
        <v>221</v>
      </c>
      <c r="C96" s="48">
        <v>1572</v>
      </c>
      <c r="D96" s="48">
        <v>545</v>
      </c>
      <c r="E96" s="49">
        <f>uptake_in_those_aged_70_by_ccg11[[#This Row],[Number of adults turning 70 in quarter 1 vaccinated]]/uptake_in_those_aged_70_by_ccg11[[#This Row],[Number of adults turning 70 in quarter 1]]*100</f>
        <v>34.669211195928753</v>
      </c>
      <c r="F96" s="48">
        <v>1542</v>
      </c>
      <c r="G96" s="48">
        <v>390</v>
      </c>
      <c r="H96" s="49">
        <f t="shared" si="1"/>
        <v>25.291828793774318</v>
      </c>
      <c r="I96" s="33"/>
      <c r="J96" s="33"/>
      <c r="L96" s="33"/>
      <c r="M96" s="33"/>
      <c r="O96" s="33"/>
      <c r="P96" s="33"/>
      <c r="R96" s="33"/>
      <c r="S96" s="33"/>
      <c r="U96" s="33"/>
      <c r="V96" s="33"/>
      <c r="X96" s="33"/>
      <c r="Y96" s="33"/>
      <c r="AA96" s="33"/>
      <c r="AB96" s="33"/>
      <c r="AD96" s="33"/>
      <c r="AE96" s="33"/>
    </row>
    <row r="97" spans="1:31" x14ac:dyDescent="0.35">
      <c r="A97" s="29" t="s">
        <v>222</v>
      </c>
      <c r="B97" s="29" t="s">
        <v>223</v>
      </c>
      <c r="C97" s="48">
        <v>1062</v>
      </c>
      <c r="D97" s="48">
        <v>255</v>
      </c>
      <c r="E97" s="49">
        <f>uptake_in_those_aged_70_by_ccg11[[#This Row],[Number of adults turning 70 in quarter 1 vaccinated]]/uptake_in_those_aged_70_by_ccg11[[#This Row],[Number of adults turning 70 in quarter 1]]*100</f>
        <v>24.011299435028249</v>
      </c>
      <c r="F97" s="48">
        <v>1153</v>
      </c>
      <c r="G97" s="48">
        <v>162</v>
      </c>
      <c r="H97" s="49">
        <f t="shared" si="1"/>
        <v>14.050303555941024</v>
      </c>
      <c r="I97" s="33"/>
      <c r="J97" s="33"/>
      <c r="L97" s="33"/>
      <c r="M97" s="33"/>
      <c r="O97" s="33"/>
      <c r="P97" s="33"/>
      <c r="R97" s="33"/>
      <c r="S97" s="33"/>
      <c r="U97" s="33"/>
      <c r="V97" s="33"/>
      <c r="X97" s="33"/>
      <c r="Y97" s="33"/>
      <c r="AA97" s="33"/>
      <c r="AB97" s="33"/>
      <c r="AD97" s="33"/>
      <c r="AE97" s="33"/>
    </row>
    <row r="98" spans="1:31" x14ac:dyDescent="0.35">
      <c r="A98" s="29" t="s">
        <v>224</v>
      </c>
      <c r="B98" s="29" t="s">
        <v>225</v>
      </c>
      <c r="C98" s="48">
        <v>521</v>
      </c>
      <c r="D98" s="48">
        <v>172</v>
      </c>
      <c r="E98" s="49">
        <f>uptake_in_those_aged_70_by_ccg11[[#This Row],[Number of adults turning 70 in quarter 1 vaccinated]]/uptake_in_those_aged_70_by_ccg11[[#This Row],[Number of adults turning 70 in quarter 1]]*100</f>
        <v>33.013435700575819</v>
      </c>
      <c r="F98" s="48">
        <v>611</v>
      </c>
      <c r="G98" s="48">
        <v>140</v>
      </c>
      <c r="H98" s="49">
        <f t="shared" si="1"/>
        <v>22.913256955810148</v>
      </c>
      <c r="I98" s="33"/>
      <c r="J98" s="33"/>
      <c r="L98" s="33"/>
      <c r="M98" s="33"/>
      <c r="O98" s="33"/>
      <c r="P98" s="33"/>
      <c r="R98" s="33"/>
      <c r="S98" s="33"/>
      <c r="U98" s="33"/>
      <c r="V98" s="33"/>
      <c r="X98" s="33"/>
      <c r="Y98" s="33"/>
      <c r="AA98" s="33"/>
      <c r="AB98" s="33"/>
      <c r="AD98" s="33"/>
      <c r="AE98" s="33"/>
    </row>
    <row r="99" spans="1:31" x14ac:dyDescent="0.35">
      <c r="A99" s="29" t="s">
        <v>226</v>
      </c>
      <c r="B99" s="29" t="s">
        <v>227</v>
      </c>
      <c r="C99" s="48">
        <v>616</v>
      </c>
      <c r="D99" s="48">
        <v>223</v>
      </c>
      <c r="E99" s="49">
        <f>uptake_in_those_aged_70_by_ccg11[[#This Row],[Number of adults turning 70 in quarter 1 vaccinated]]/uptake_in_those_aged_70_by_ccg11[[#This Row],[Number of adults turning 70 in quarter 1]]*100</f>
        <v>36.201298701298704</v>
      </c>
      <c r="F99" s="48">
        <v>621</v>
      </c>
      <c r="G99" s="48">
        <v>159</v>
      </c>
      <c r="H99" s="49">
        <f t="shared" si="1"/>
        <v>25.60386473429952</v>
      </c>
      <c r="I99" s="33"/>
      <c r="J99" s="33"/>
      <c r="L99" s="33"/>
      <c r="M99" s="33"/>
      <c r="O99" s="33"/>
      <c r="P99" s="33"/>
      <c r="R99" s="33"/>
      <c r="S99" s="33"/>
      <c r="U99" s="33"/>
      <c r="V99" s="33"/>
      <c r="X99" s="33"/>
      <c r="Y99" s="33"/>
      <c r="AA99" s="33"/>
      <c r="AB99" s="33"/>
      <c r="AD99" s="33"/>
      <c r="AE99" s="33"/>
    </row>
    <row r="100" spans="1:31" x14ac:dyDescent="0.35">
      <c r="A100" s="29" t="s">
        <v>228</v>
      </c>
      <c r="B100" s="29" t="s">
        <v>229</v>
      </c>
      <c r="C100" s="48">
        <v>436</v>
      </c>
      <c r="D100" s="48">
        <v>159</v>
      </c>
      <c r="E100" s="49">
        <f>uptake_in_those_aged_70_by_ccg11[[#This Row],[Number of adults turning 70 in quarter 1 vaccinated]]/uptake_in_those_aged_70_by_ccg11[[#This Row],[Number of adults turning 70 in quarter 1]]*100</f>
        <v>36.467889908256879</v>
      </c>
      <c r="F100" s="48">
        <v>469</v>
      </c>
      <c r="G100" s="48">
        <v>96</v>
      </c>
      <c r="H100" s="49">
        <f t="shared" si="1"/>
        <v>20.469083155650321</v>
      </c>
      <c r="I100" s="33"/>
      <c r="J100" s="33"/>
      <c r="L100" s="33"/>
      <c r="M100" s="33"/>
      <c r="O100" s="33"/>
      <c r="P100" s="33"/>
      <c r="R100" s="33"/>
      <c r="S100" s="33"/>
      <c r="U100" s="33"/>
      <c r="V100" s="33"/>
      <c r="X100" s="33"/>
      <c r="Y100" s="33"/>
      <c r="AA100" s="33"/>
      <c r="AB100" s="33"/>
      <c r="AD100" s="33"/>
      <c r="AE100" s="33"/>
    </row>
    <row r="101" spans="1:31" x14ac:dyDescent="0.35">
      <c r="A101" s="29" t="s">
        <v>230</v>
      </c>
      <c r="B101" s="29" t="s">
        <v>231</v>
      </c>
      <c r="C101" s="48">
        <v>408</v>
      </c>
      <c r="D101" s="48">
        <v>87</v>
      </c>
      <c r="E101" s="49">
        <f>uptake_in_those_aged_70_by_ccg11[[#This Row],[Number of adults turning 70 in quarter 1 vaccinated]]/uptake_in_those_aged_70_by_ccg11[[#This Row],[Number of adults turning 70 in quarter 1]]*100</f>
        <v>21.323529411764707</v>
      </c>
      <c r="F101" s="48">
        <v>409</v>
      </c>
      <c r="G101" s="48">
        <v>58</v>
      </c>
      <c r="H101" s="49">
        <f t="shared" si="1"/>
        <v>14.180929095354522</v>
      </c>
      <c r="I101" s="33"/>
      <c r="J101" s="33"/>
      <c r="L101" s="33"/>
      <c r="M101" s="33"/>
      <c r="O101" s="33"/>
      <c r="P101" s="33"/>
      <c r="R101" s="33"/>
      <c r="S101" s="33"/>
      <c r="U101" s="33"/>
      <c r="V101" s="33"/>
      <c r="X101" s="33"/>
      <c r="Y101" s="33"/>
      <c r="AA101" s="33"/>
      <c r="AB101" s="33"/>
      <c r="AD101" s="33"/>
      <c r="AE101" s="33"/>
    </row>
    <row r="102" spans="1:31" x14ac:dyDescent="0.35">
      <c r="A102" s="29" t="s">
        <v>232</v>
      </c>
      <c r="B102" s="29" t="s">
        <v>233</v>
      </c>
      <c r="C102" s="48">
        <v>2905</v>
      </c>
      <c r="D102" s="48">
        <v>648</v>
      </c>
      <c r="E102" s="49">
        <f>uptake_in_those_aged_70_by_ccg11[[#This Row],[Number of adults turning 70 in quarter 1 vaccinated]]/uptake_in_those_aged_70_by_ccg11[[#This Row],[Number of adults turning 70 in quarter 1]]*100</f>
        <v>22.306368330464714</v>
      </c>
      <c r="F102" s="48">
        <v>3333</v>
      </c>
      <c r="G102" s="48">
        <v>472</v>
      </c>
      <c r="H102" s="49">
        <f t="shared" si="1"/>
        <v>14.161416141614161</v>
      </c>
      <c r="I102" s="33"/>
      <c r="J102" s="33"/>
      <c r="L102" s="33"/>
      <c r="M102" s="33"/>
      <c r="O102" s="33"/>
      <c r="P102" s="33"/>
      <c r="R102" s="33"/>
      <c r="S102" s="33"/>
      <c r="U102" s="33"/>
      <c r="V102" s="33"/>
      <c r="X102" s="33"/>
      <c r="Y102" s="33"/>
      <c r="AA102" s="33"/>
      <c r="AB102" s="33"/>
      <c r="AD102" s="33"/>
      <c r="AE102" s="33"/>
    </row>
    <row r="103" spans="1:31" x14ac:dyDescent="0.35">
      <c r="A103" s="29" t="s">
        <v>234</v>
      </c>
      <c r="B103" s="29" t="s">
        <v>235</v>
      </c>
      <c r="C103" s="48">
        <v>2220</v>
      </c>
      <c r="D103" s="48">
        <v>889</v>
      </c>
      <c r="E103" s="49">
        <f>uptake_in_those_aged_70_by_ccg11[[#This Row],[Number of adults turning 70 in quarter 1 vaccinated]]/uptake_in_those_aged_70_by_ccg11[[#This Row],[Number of adults turning 70 in quarter 1]]*100</f>
        <v>40.045045045045043</v>
      </c>
      <c r="F103" s="48">
        <v>2211</v>
      </c>
      <c r="G103" s="48">
        <v>632</v>
      </c>
      <c r="H103" s="49">
        <f t="shared" si="1"/>
        <v>28.584350972410672</v>
      </c>
      <c r="I103" s="33"/>
      <c r="J103" s="33"/>
      <c r="L103" s="33"/>
      <c r="M103" s="33"/>
      <c r="O103" s="33"/>
      <c r="P103" s="33"/>
      <c r="R103" s="33"/>
      <c r="S103" s="33"/>
      <c r="U103" s="33"/>
      <c r="V103" s="33"/>
      <c r="X103" s="33"/>
      <c r="Y103" s="33"/>
      <c r="AA103" s="33"/>
      <c r="AB103" s="33"/>
      <c r="AD103" s="33"/>
      <c r="AE103" s="33"/>
    </row>
    <row r="104" spans="1:31" x14ac:dyDescent="0.35">
      <c r="A104" s="29" t="s">
        <v>236</v>
      </c>
      <c r="B104" s="29" t="s">
        <v>237</v>
      </c>
      <c r="C104" s="48">
        <v>2593</v>
      </c>
      <c r="D104" s="48">
        <v>710</v>
      </c>
      <c r="E104" s="49">
        <f>uptake_in_those_aged_70_by_ccg11[[#This Row],[Number of adults turning 70 in quarter 1 vaccinated]]/uptake_in_those_aged_70_by_ccg11[[#This Row],[Number of adults turning 70 in quarter 1]]*100</f>
        <v>27.381411492479753</v>
      </c>
      <c r="F104" s="48">
        <v>2625</v>
      </c>
      <c r="G104" s="48">
        <v>440</v>
      </c>
      <c r="H104" s="49">
        <f t="shared" si="1"/>
        <v>16.761904761904763</v>
      </c>
      <c r="I104" s="33"/>
      <c r="J104" s="33"/>
      <c r="L104" s="33"/>
      <c r="M104" s="33"/>
      <c r="O104" s="33"/>
      <c r="P104" s="33"/>
      <c r="R104" s="33"/>
      <c r="S104" s="33"/>
      <c r="U104" s="33"/>
      <c r="V104" s="33"/>
      <c r="X104" s="33"/>
      <c r="Y104" s="33"/>
      <c r="AA104" s="33"/>
      <c r="AB104" s="33"/>
      <c r="AD104" s="33"/>
      <c r="AE104" s="33"/>
    </row>
    <row r="105" spans="1:31" x14ac:dyDescent="0.35">
      <c r="A105" s="29" t="s">
        <v>238</v>
      </c>
      <c r="B105" s="29" t="s">
        <v>239</v>
      </c>
      <c r="C105" s="48">
        <v>1572</v>
      </c>
      <c r="D105" s="48">
        <v>553</v>
      </c>
      <c r="E105" s="49">
        <f>uptake_in_those_aged_70_by_ccg11[[#This Row],[Number of adults turning 70 in quarter 1 vaccinated]]/uptake_in_those_aged_70_by_ccg11[[#This Row],[Number of adults turning 70 in quarter 1]]*100</f>
        <v>35.17811704834606</v>
      </c>
      <c r="F105" s="48">
        <v>1712</v>
      </c>
      <c r="G105" s="48">
        <v>517</v>
      </c>
      <c r="H105" s="49">
        <f t="shared" si="1"/>
        <v>30.19859813084112</v>
      </c>
      <c r="I105" s="33"/>
      <c r="J105" s="33"/>
      <c r="L105" s="33"/>
      <c r="M105" s="33"/>
      <c r="O105" s="33"/>
      <c r="P105" s="33"/>
      <c r="R105" s="33"/>
      <c r="S105" s="33"/>
      <c r="U105" s="33"/>
      <c r="V105" s="33"/>
      <c r="X105" s="33"/>
      <c r="Y105" s="33"/>
      <c r="AA105" s="33"/>
      <c r="AB105" s="33"/>
      <c r="AD105" s="33"/>
      <c r="AE105" s="33"/>
    </row>
    <row r="106" spans="1:31" x14ac:dyDescent="0.35">
      <c r="A106" s="29" t="s">
        <v>240</v>
      </c>
      <c r="B106" s="29" t="s">
        <v>241</v>
      </c>
      <c r="C106" s="48">
        <v>4227</v>
      </c>
      <c r="D106" s="48">
        <v>1571</v>
      </c>
      <c r="E106" s="49">
        <f>uptake_in_those_aged_70_by_ccg11[[#This Row],[Number of adults turning 70 in quarter 1 vaccinated]]/uptake_in_those_aged_70_by_ccg11[[#This Row],[Number of adults turning 70 in quarter 1]]*100</f>
        <v>37.165838656257392</v>
      </c>
      <c r="F106" s="48">
        <v>4290</v>
      </c>
      <c r="G106" s="48">
        <v>1237</v>
      </c>
      <c r="H106" s="49">
        <f t="shared" si="1"/>
        <v>28.834498834498834</v>
      </c>
      <c r="I106" s="33"/>
      <c r="J106" s="33"/>
      <c r="L106" s="33"/>
      <c r="M106" s="33"/>
      <c r="O106" s="33"/>
      <c r="P106" s="33"/>
      <c r="R106" s="33"/>
      <c r="S106" s="33"/>
      <c r="U106" s="33"/>
      <c r="V106" s="33"/>
      <c r="X106" s="33"/>
      <c r="Y106" s="33"/>
      <c r="AA106" s="33"/>
      <c r="AB106" s="33"/>
      <c r="AD106" s="33"/>
      <c r="AE106" s="33"/>
    </row>
    <row r="107" spans="1:31" x14ac:dyDescent="0.35">
      <c r="A107" s="29" t="s">
        <v>242</v>
      </c>
      <c r="B107" s="29" t="s">
        <v>243</v>
      </c>
      <c r="C107" s="48">
        <v>2061</v>
      </c>
      <c r="D107" s="48">
        <v>652</v>
      </c>
      <c r="E107" s="49">
        <f>uptake_in_those_aged_70_by_ccg11[[#This Row],[Number of adults turning 70 in quarter 1 vaccinated]]/uptake_in_those_aged_70_by_ccg11[[#This Row],[Number of adults turning 70 in quarter 1]]*100</f>
        <v>31.635128578360018</v>
      </c>
      <c r="F107" s="48">
        <v>2215</v>
      </c>
      <c r="G107" s="48">
        <v>468</v>
      </c>
      <c r="H107" s="49">
        <f t="shared" si="1"/>
        <v>21.128668171557564</v>
      </c>
      <c r="I107" s="33"/>
      <c r="J107" s="33"/>
      <c r="L107" s="33"/>
      <c r="M107" s="33"/>
      <c r="O107" s="33"/>
      <c r="P107" s="33"/>
      <c r="R107" s="33"/>
      <c r="S107" s="33"/>
      <c r="U107" s="33"/>
      <c r="V107" s="33"/>
      <c r="X107" s="33"/>
      <c r="Y107" s="33"/>
      <c r="AA107" s="33"/>
      <c r="AB107" s="33"/>
      <c r="AD107" s="33"/>
      <c r="AE107" s="33"/>
    </row>
    <row r="108" spans="1:31" x14ac:dyDescent="0.35">
      <c r="A108" s="29" t="s">
        <v>244</v>
      </c>
      <c r="B108" s="29" t="s">
        <v>245</v>
      </c>
      <c r="C108" s="48">
        <v>1405</v>
      </c>
      <c r="D108" s="48">
        <v>467</v>
      </c>
      <c r="E108" s="49">
        <f>uptake_in_those_aged_70_by_ccg11[[#This Row],[Number of adults turning 70 in quarter 1 vaccinated]]/uptake_in_those_aged_70_by_ccg11[[#This Row],[Number of adults turning 70 in quarter 1]]*100</f>
        <v>33.238434163701072</v>
      </c>
      <c r="F108" s="48">
        <v>1400</v>
      </c>
      <c r="G108" s="48">
        <v>344</v>
      </c>
      <c r="H108" s="49">
        <f t="shared" si="1"/>
        <v>24.571428571428573</v>
      </c>
      <c r="I108" s="33"/>
      <c r="J108" s="33"/>
      <c r="L108" s="33"/>
      <c r="M108" s="33"/>
      <c r="O108" s="33"/>
      <c r="P108" s="33"/>
      <c r="R108" s="33"/>
      <c r="S108" s="33"/>
      <c r="U108" s="33"/>
      <c r="V108" s="33"/>
      <c r="X108" s="33"/>
      <c r="Y108" s="33"/>
      <c r="AA108" s="33"/>
      <c r="AB108" s="33"/>
      <c r="AD108" s="33"/>
      <c r="AE108" s="33"/>
    </row>
    <row r="109" spans="1:31" x14ac:dyDescent="0.35">
      <c r="A109" s="29" t="s">
        <v>246</v>
      </c>
      <c r="B109" s="29" t="s">
        <v>247</v>
      </c>
      <c r="C109" s="48">
        <v>4079</v>
      </c>
      <c r="D109" s="48">
        <v>927</v>
      </c>
      <c r="E109" s="49">
        <f>uptake_in_those_aged_70_by_ccg11[[#This Row],[Number of adults turning 70 in quarter 1 vaccinated]]/uptake_in_those_aged_70_by_ccg11[[#This Row],[Number of adults turning 70 in quarter 1]]*100</f>
        <v>22.726158372150039</v>
      </c>
      <c r="F109" s="48">
        <v>4476</v>
      </c>
      <c r="G109" s="48">
        <v>682</v>
      </c>
      <c r="H109" s="49">
        <f t="shared" si="1"/>
        <v>15.236818588025022</v>
      </c>
      <c r="I109" s="33"/>
      <c r="J109" s="33"/>
      <c r="L109" s="33"/>
      <c r="M109" s="33"/>
      <c r="O109" s="33"/>
      <c r="P109" s="33"/>
      <c r="R109" s="33"/>
      <c r="S109" s="33"/>
      <c r="U109" s="33"/>
      <c r="V109" s="33"/>
      <c r="X109" s="33"/>
      <c r="Y109" s="33"/>
      <c r="AA109" s="33"/>
      <c r="AB109" s="33"/>
      <c r="AD109" s="33"/>
      <c r="AE109" s="33"/>
    </row>
    <row r="110" spans="1:31" x14ac:dyDescent="0.35">
      <c r="A110" s="29" t="s">
        <v>248</v>
      </c>
      <c r="B110" s="29" t="s">
        <v>249</v>
      </c>
      <c r="C110" s="48">
        <v>914</v>
      </c>
      <c r="D110" s="48">
        <v>346</v>
      </c>
      <c r="E110" s="49">
        <f>uptake_in_those_aged_70_by_ccg11[[#This Row],[Number of adults turning 70 in quarter 1 vaccinated]]/uptake_in_those_aged_70_by_ccg11[[#This Row],[Number of adults turning 70 in quarter 1]]*100</f>
        <v>37.855579868708972</v>
      </c>
      <c r="F110" s="48">
        <v>1023</v>
      </c>
      <c r="G110" s="48">
        <v>283</v>
      </c>
      <c r="H110" s="49">
        <f t="shared" si="1"/>
        <v>27.663734115347015</v>
      </c>
      <c r="I110" s="33"/>
      <c r="J110" s="33"/>
      <c r="L110" s="33"/>
      <c r="M110" s="33"/>
      <c r="O110" s="33"/>
      <c r="P110" s="33"/>
      <c r="R110" s="33"/>
      <c r="S110" s="33"/>
      <c r="U110" s="33"/>
      <c r="V110" s="33"/>
      <c r="X110" s="33"/>
      <c r="Y110" s="33"/>
      <c r="AA110" s="33"/>
      <c r="AB110" s="33"/>
      <c r="AD110" s="33"/>
      <c r="AE110" s="33"/>
    </row>
    <row r="111" spans="1:31" x14ac:dyDescent="0.35">
      <c r="A111" s="23" t="s">
        <v>250</v>
      </c>
      <c r="B111" s="23" t="s">
        <v>250</v>
      </c>
      <c r="C111" s="50">
        <f>SUM(C5:C110)</f>
        <v>130772</v>
      </c>
      <c r="D111" s="50">
        <f>SUM(D5:D110)</f>
        <v>44110</v>
      </c>
      <c r="E111" s="51">
        <f>uptake_in_those_aged_70_by_ccg11[[#This Row],[Number of adults turning 70 in quarter 1 vaccinated]]/uptake_in_those_aged_70_by_ccg11[[#This Row],[Number of adults turning 70 in quarter 1]]*100</f>
        <v>33.730462178447986</v>
      </c>
      <c r="F111" s="50">
        <f>SUM(F5:F110)</f>
        <v>135857</v>
      </c>
      <c r="G111" s="50">
        <f>SUM(G5:G110)</f>
        <v>32850</v>
      </c>
      <c r="H111" s="51">
        <f t="shared" si="1"/>
        <v>24.179836151247265</v>
      </c>
      <c r="I111" s="33"/>
      <c r="J111" s="33"/>
      <c r="L111" s="33"/>
      <c r="M111" s="33"/>
      <c r="O111" s="33"/>
      <c r="P111" s="33"/>
      <c r="R111" s="33"/>
      <c r="S111" s="33"/>
      <c r="U111" s="33"/>
      <c r="V111" s="33"/>
      <c r="X111" s="33"/>
      <c r="Y111" s="33"/>
      <c r="AA111" s="33"/>
      <c r="AB111" s="33"/>
      <c r="AD111" s="33"/>
      <c r="AE111" s="33"/>
    </row>
    <row r="112" spans="1:31" x14ac:dyDescent="0.35">
      <c r="C112" s="52"/>
      <c r="D112" s="52"/>
      <c r="F112" s="52"/>
      <c r="G112" s="52"/>
      <c r="I112" s="33"/>
      <c r="J112" s="33"/>
      <c r="L112" s="33"/>
      <c r="M112" s="33"/>
      <c r="O112" s="33"/>
      <c r="P112" s="33"/>
      <c r="R112" s="33"/>
      <c r="S112" s="33"/>
      <c r="U112" s="33"/>
      <c r="V112" s="33"/>
      <c r="X112" s="33"/>
      <c r="Y112" s="33"/>
      <c r="AA112" s="33"/>
      <c r="AB112" s="33"/>
      <c r="AD112" s="33"/>
      <c r="AE112"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12"/>
  <sheetViews>
    <sheetView topLeftCell="B1" zoomScale="80" zoomScaleNormal="80" workbookViewId="0">
      <selection activeCell="C1" sqref="C1:H1048576"/>
    </sheetView>
  </sheetViews>
  <sheetFormatPr defaultColWidth="11.23046875" defaultRowHeight="15.5" x14ac:dyDescent="0.35"/>
  <cols>
    <col min="1" max="1" width="11.23046875" style="29" customWidth="1"/>
    <col min="2" max="2" width="84.3046875" style="29" customWidth="1"/>
    <col min="3" max="3" width="61.23046875" style="39" customWidth="1"/>
    <col min="4" max="4" width="47.53515625" style="39" customWidth="1"/>
    <col min="5" max="5" width="40.765625" style="39" customWidth="1"/>
    <col min="6" max="6" width="40.07421875" style="39" bestFit="1" customWidth="1"/>
    <col min="7" max="7" width="43.23046875" style="39" bestFit="1" customWidth="1"/>
    <col min="8" max="8" width="38.07421875" style="39" bestFit="1" customWidth="1"/>
    <col min="9" max="9" width="11.23046875" style="29" customWidth="1"/>
    <col min="10" max="16384" width="11.23046875" style="29"/>
  </cols>
  <sheetData>
    <row r="1" spans="1:31" ht="20" x14ac:dyDescent="0.35">
      <c r="A1" s="27" t="s">
        <v>251</v>
      </c>
      <c r="B1" s="28"/>
      <c r="C1" s="38"/>
      <c r="D1" s="38"/>
      <c r="E1" s="38"/>
    </row>
    <row r="2" spans="1:31" ht="18" x14ac:dyDescent="0.35">
      <c r="A2" s="30" t="s">
        <v>656</v>
      </c>
      <c r="B2" s="31"/>
      <c r="C2" s="47"/>
      <c r="D2" s="47"/>
      <c r="E2" s="47"/>
    </row>
    <row r="3" spans="1:31" x14ac:dyDescent="0.35">
      <c r="A3" s="29" t="s">
        <v>33</v>
      </c>
    </row>
    <row r="4" spans="1:31" x14ac:dyDescent="0.35">
      <c r="A4" s="23" t="s">
        <v>252</v>
      </c>
      <c r="B4" s="23" t="s">
        <v>253</v>
      </c>
      <c r="C4" s="21" t="s">
        <v>683</v>
      </c>
      <c r="D4" s="21" t="s">
        <v>684</v>
      </c>
      <c r="E4" s="21" t="s">
        <v>657</v>
      </c>
      <c r="F4" s="21" t="s">
        <v>685</v>
      </c>
      <c r="G4" s="21" t="s">
        <v>686</v>
      </c>
      <c r="H4" s="21" t="s">
        <v>658</v>
      </c>
    </row>
    <row r="5" spans="1:31" x14ac:dyDescent="0.35">
      <c r="A5" s="29" t="s">
        <v>302</v>
      </c>
      <c r="B5" s="29" t="s">
        <v>303</v>
      </c>
      <c r="C5" s="48">
        <v>2412</v>
      </c>
      <c r="D5" s="48">
        <v>977</v>
      </c>
      <c r="E5" s="49">
        <f>uptake_in_those_aged_70_by_ccg910[[#This Row],[Number of adults turning 70 in quarter 1 vaccinated]]/uptake_in_those_aged_70_by_ccg910[[#This Row],[Number of adults turning 70 in quarter 1]]*100</f>
        <v>40.505804311774462</v>
      </c>
      <c r="F5" s="48">
        <v>2369</v>
      </c>
      <c r="G5" s="48">
        <v>754</v>
      </c>
      <c r="H5" s="49">
        <f>uptake_in_those_aged_70_by_ccg910[[#This Row],[Number of adults turning 70 in quarter 2 vaccinated]]/uptake_in_those_aged_70_by_ccg910[[#This Row],[Number of adults turning 70 in quarter 2]]*100</f>
        <v>31.827775432672013</v>
      </c>
      <c r="I5" s="33"/>
      <c r="J5" s="33"/>
      <c r="L5" s="33"/>
      <c r="M5" s="33"/>
      <c r="O5" s="33"/>
      <c r="P5" s="33"/>
      <c r="R5" s="33"/>
      <c r="S5" s="33"/>
      <c r="U5" s="33"/>
      <c r="V5" s="33"/>
      <c r="X5" s="33"/>
      <c r="Y5" s="33"/>
      <c r="AA5" s="33"/>
      <c r="AB5" s="33"/>
      <c r="AD5" s="33"/>
      <c r="AE5" s="33"/>
    </row>
    <row r="6" spans="1:31" x14ac:dyDescent="0.35">
      <c r="A6" s="29" t="s">
        <v>262</v>
      </c>
      <c r="B6" s="29" t="s">
        <v>263</v>
      </c>
      <c r="C6" s="48">
        <v>2061</v>
      </c>
      <c r="D6" s="48">
        <v>652</v>
      </c>
      <c r="E6" s="49">
        <f>uptake_in_those_aged_70_by_ccg910[[#This Row],[Number of adults turning 70 in quarter 1 vaccinated]]/uptake_in_those_aged_70_by_ccg910[[#This Row],[Number of adults turning 70 in quarter 1]]*100</f>
        <v>31.635128578360018</v>
      </c>
      <c r="F6" s="48">
        <v>2215</v>
      </c>
      <c r="G6" s="48">
        <v>468</v>
      </c>
      <c r="H6" s="49">
        <f>uptake_in_those_aged_70_by_ccg910[[#This Row],[Number of adults turning 70 in quarter 2 vaccinated]]/uptake_in_those_aged_70_by_ccg910[[#This Row],[Number of adults turning 70 in quarter 2]]*100</f>
        <v>21.128668171557564</v>
      </c>
      <c r="I6" s="33"/>
      <c r="J6" s="33"/>
      <c r="L6" s="33"/>
      <c r="M6" s="33"/>
      <c r="O6" s="33"/>
      <c r="P6" s="33"/>
      <c r="R6" s="33"/>
      <c r="S6" s="33"/>
      <c r="U6" s="33"/>
      <c r="V6" s="33"/>
      <c r="X6" s="33"/>
      <c r="Y6" s="33"/>
      <c r="AA6" s="33"/>
      <c r="AB6" s="33"/>
      <c r="AD6" s="33"/>
      <c r="AE6" s="33"/>
    </row>
    <row r="7" spans="1:31" x14ac:dyDescent="0.35">
      <c r="A7" s="29" t="s">
        <v>264</v>
      </c>
      <c r="B7" s="29" t="s">
        <v>265</v>
      </c>
      <c r="C7" s="48">
        <v>2621</v>
      </c>
      <c r="D7" s="48">
        <v>704</v>
      </c>
      <c r="E7" s="49">
        <f>uptake_in_those_aged_70_by_ccg910[[#This Row],[Number of adults turning 70 in quarter 1 vaccinated]]/uptake_in_those_aged_70_by_ccg910[[#This Row],[Number of adults turning 70 in quarter 1]]*100</f>
        <v>26.859977107974053</v>
      </c>
      <c r="F7" s="48">
        <v>2784</v>
      </c>
      <c r="G7" s="48">
        <v>485</v>
      </c>
      <c r="H7" s="49">
        <f>uptake_in_those_aged_70_by_ccg910[[#This Row],[Number of adults turning 70 in quarter 2 vaccinated]]/uptake_in_those_aged_70_by_ccg910[[#This Row],[Number of adults turning 70 in quarter 2]]*100</f>
        <v>17.420977011494255</v>
      </c>
      <c r="I7" s="33"/>
      <c r="J7" s="33"/>
      <c r="L7" s="33"/>
      <c r="M7" s="33"/>
      <c r="O7" s="33"/>
      <c r="P7" s="33"/>
      <c r="R7" s="33"/>
      <c r="S7" s="33"/>
      <c r="U7" s="33"/>
      <c r="V7" s="33"/>
      <c r="X7" s="33"/>
      <c r="Y7" s="33"/>
      <c r="AA7" s="33"/>
      <c r="AB7" s="33"/>
      <c r="AD7" s="33"/>
      <c r="AE7" s="33"/>
    </row>
    <row r="8" spans="1:31" x14ac:dyDescent="0.35">
      <c r="A8" s="29" t="s">
        <v>320</v>
      </c>
      <c r="B8" s="29" t="s">
        <v>321</v>
      </c>
      <c r="C8" s="48">
        <v>2593</v>
      </c>
      <c r="D8" s="48">
        <v>710</v>
      </c>
      <c r="E8" s="49">
        <f>uptake_in_those_aged_70_by_ccg910[[#This Row],[Number of adults turning 70 in quarter 1 vaccinated]]/uptake_in_those_aged_70_by_ccg910[[#This Row],[Number of adults turning 70 in quarter 1]]*100</f>
        <v>27.381411492479753</v>
      </c>
      <c r="F8" s="48">
        <v>2625</v>
      </c>
      <c r="G8" s="48">
        <v>440</v>
      </c>
      <c r="H8" s="49">
        <f>uptake_in_those_aged_70_by_ccg910[[#This Row],[Number of adults turning 70 in quarter 2 vaccinated]]/uptake_in_those_aged_70_by_ccg910[[#This Row],[Number of adults turning 70 in quarter 2]]*100</f>
        <v>16.761904761904763</v>
      </c>
      <c r="I8" s="33"/>
      <c r="J8" s="33"/>
      <c r="L8" s="33"/>
      <c r="M8" s="33"/>
      <c r="O8" s="33"/>
      <c r="P8" s="33"/>
      <c r="R8" s="33"/>
      <c r="S8" s="33"/>
      <c r="U8" s="33"/>
      <c r="V8" s="33"/>
      <c r="X8" s="33"/>
      <c r="Y8" s="33"/>
      <c r="AA8" s="33"/>
      <c r="AB8" s="33"/>
      <c r="AD8" s="33"/>
      <c r="AE8" s="33"/>
    </row>
    <row r="9" spans="1:31" x14ac:dyDescent="0.35">
      <c r="A9" s="29" t="s">
        <v>324</v>
      </c>
      <c r="B9" s="29" t="s">
        <v>325</v>
      </c>
      <c r="C9" s="48">
        <v>1972</v>
      </c>
      <c r="D9" s="48">
        <v>751</v>
      </c>
      <c r="E9" s="49">
        <f>uptake_in_those_aged_70_by_ccg910[[#This Row],[Number of adults turning 70 in quarter 1 vaccinated]]/uptake_in_those_aged_70_by_ccg910[[#This Row],[Number of adults turning 70 in quarter 1]]*100</f>
        <v>38.083164300202839</v>
      </c>
      <c r="F9" s="48">
        <v>2069</v>
      </c>
      <c r="G9" s="48">
        <v>548</v>
      </c>
      <c r="H9" s="49">
        <f>uptake_in_those_aged_70_by_ccg910[[#This Row],[Number of adults turning 70 in quarter 2 vaccinated]]/uptake_in_those_aged_70_by_ccg910[[#This Row],[Number of adults turning 70 in quarter 2]]*100</f>
        <v>26.486225229579507</v>
      </c>
      <c r="I9" s="33"/>
      <c r="J9" s="33"/>
      <c r="L9" s="33"/>
      <c r="M9" s="33"/>
      <c r="O9" s="33"/>
      <c r="P9" s="33"/>
      <c r="R9" s="33"/>
      <c r="S9" s="33"/>
      <c r="U9" s="33"/>
      <c r="V9" s="33"/>
      <c r="X9" s="33"/>
      <c r="Y9" s="33"/>
      <c r="AA9" s="33"/>
      <c r="AB9" s="33"/>
      <c r="AD9" s="33"/>
      <c r="AE9" s="33"/>
    </row>
    <row r="10" spans="1:31" x14ac:dyDescent="0.35">
      <c r="A10" s="29" t="s">
        <v>318</v>
      </c>
      <c r="B10" s="29" t="s">
        <v>319</v>
      </c>
      <c r="C10" s="48">
        <v>3786</v>
      </c>
      <c r="D10" s="48">
        <v>1425</v>
      </c>
      <c r="E10" s="49">
        <f>uptake_in_those_aged_70_by_ccg910[[#This Row],[Number of adults turning 70 in quarter 1 vaccinated]]/uptake_in_those_aged_70_by_ccg910[[#This Row],[Number of adults turning 70 in quarter 1]]*100</f>
        <v>37.638668779714742</v>
      </c>
      <c r="F10" s="48">
        <v>4007</v>
      </c>
      <c r="G10" s="48">
        <v>1039</v>
      </c>
      <c r="H10" s="49">
        <f>uptake_in_those_aged_70_by_ccg910[[#This Row],[Number of adults turning 70 in quarter 2 vaccinated]]/uptake_in_those_aged_70_by_ccg910[[#This Row],[Number of adults turning 70 in quarter 2]]*100</f>
        <v>25.929623159470928</v>
      </c>
      <c r="I10" s="33"/>
      <c r="J10" s="33"/>
      <c r="L10" s="33"/>
      <c r="M10" s="33"/>
      <c r="O10" s="33"/>
      <c r="P10" s="33"/>
      <c r="R10" s="33"/>
      <c r="S10" s="33"/>
      <c r="U10" s="33"/>
      <c r="V10" s="33"/>
      <c r="X10" s="33"/>
      <c r="Y10" s="33"/>
      <c r="AA10" s="33"/>
      <c r="AB10" s="33"/>
      <c r="AD10" s="33"/>
      <c r="AE10" s="33"/>
    </row>
    <row r="11" spans="1:31" x14ac:dyDescent="0.35">
      <c r="A11" s="29" t="s">
        <v>322</v>
      </c>
      <c r="B11" s="29" t="s">
        <v>323</v>
      </c>
      <c r="C11" s="48">
        <v>2002</v>
      </c>
      <c r="D11" s="48">
        <v>705</v>
      </c>
      <c r="E11" s="49">
        <f>uptake_in_those_aged_70_by_ccg910[[#This Row],[Number of adults turning 70 in quarter 1 vaccinated]]/uptake_in_those_aged_70_by_ccg910[[#This Row],[Number of adults turning 70 in quarter 1]]*100</f>
        <v>35.214785214785216</v>
      </c>
      <c r="F11" s="48">
        <v>2115</v>
      </c>
      <c r="G11" s="48">
        <v>548</v>
      </c>
      <c r="H11" s="49">
        <f>uptake_in_those_aged_70_by_ccg910[[#This Row],[Number of adults turning 70 in quarter 2 vaccinated]]/uptake_in_those_aged_70_by_ccg910[[#This Row],[Number of adults turning 70 in quarter 2]]*100</f>
        <v>25.91016548463357</v>
      </c>
      <c r="I11" s="33"/>
      <c r="J11" s="33"/>
      <c r="L11" s="33"/>
      <c r="M11" s="33"/>
      <c r="O11" s="33"/>
      <c r="P11" s="33"/>
      <c r="R11" s="33"/>
      <c r="S11" s="33"/>
      <c r="U11" s="33"/>
      <c r="V11" s="33"/>
      <c r="X11" s="33"/>
      <c r="Y11" s="33"/>
      <c r="AA11" s="33"/>
      <c r="AB11" s="33"/>
      <c r="AD11" s="33"/>
      <c r="AE11" s="33"/>
    </row>
    <row r="12" spans="1:31" x14ac:dyDescent="0.35">
      <c r="A12" s="29" t="s">
        <v>336</v>
      </c>
      <c r="B12" s="29" t="s">
        <v>337</v>
      </c>
      <c r="C12" s="48">
        <v>6576</v>
      </c>
      <c r="D12" s="48">
        <v>2135</v>
      </c>
      <c r="E12" s="49">
        <f>uptake_in_those_aged_70_by_ccg910[[#This Row],[Number of adults turning 70 in quarter 1 vaccinated]]/uptake_in_those_aged_70_by_ccg910[[#This Row],[Number of adults turning 70 in quarter 1]]*100</f>
        <v>32.466545012165447</v>
      </c>
      <c r="F12" s="48">
        <v>6584</v>
      </c>
      <c r="G12" s="48">
        <v>1510</v>
      </c>
      <c r="H12" s="49">
        <f>uptake_in_those_aged_70_by_ccg910[[#This Row],[Number of adults turning 70 in quarter 2 vaccinated]]/uptake_in_those_aged_70_by_ccg910[[#This Row],[Number of adults turning 70 in quarter 2]]*100</f>
        <v>22.934386391251518</v>
      </c>
      <c r="I12" s="33"/>
      <c r="J12" s="33"/>
      <c r="L12" s="33"/>
      <c r="M12" s="33"/>
      <c r="O12" s="33"/>
      <c r="P12" s="33"/>
      <c r="R12" s="33"/>
      <c r="S12" s="33"/>
      <c r="U12" s="33"/>
      <c r="V12" s="33"/>
      <c r="X12" s="33"/>
      <c r="Y12" s="33"/>
      <c r="AA12" s="33"/>
      <c r="AB12" s="33"/>
      <c r="AD12" s="33"/>
      <c r="AE12" s="33"/>
    </row>
    <row r="13" spans="1:31" x14ac:dyDescent="0.35">
      <c r="A13" s="29" t="s">
        <v>316</v>
      </c>
      <c r="B13" s="29" t="s">
        <v>317</v>
      </c>
      <c r="C13" s="48">
        <v>1790</v>
      </c>
      <c r="D13" s="48">
        <v>610</v>
      </c>
      <c r="E13" s="49">
        <f>uptake_in_those_aged_70_by_ccg910[[#This Row],[Number of adults turning 70 in quarter 1 vaccinated]]/uptake_in_those_aged_70_by_ccg910[[#This Row],[Number of adults turning 70 in quarter 1]]*100</f>
        <v>34.07821229050279</v>
      </c>
      <c r="F13" s="48">
        <v>1729</v>
      </c>
      <c r="G13" s="48">
        <v>422</v>
      </c>
      <c r="H13" s="49">
        <f>uptake_in_those_aged_70_by_ccg910[[#This Row],[Number of adults turning 70 in quarter 2 vaccinated]]/uptake_in_those_aged_70_by_ccg910[[#This Row],[Number of adults turning 70 in quarter 2]]*100</f>
        <v>24.407171775592829</v>
      </c>
      <c r="I13" s="33"/>
      <c r="J13" s="33"/>
      <c r="L13" s="33"/>
      <c r="M13" s="33"/>
      <c r="O13" s="33"/>
      <c r="P13" s="33"/>
      <c r="R13" s="33"/>
      <c r="S13" s="33"/>
      <c r="U13" s="33"/>
      <c r="V13" s="33"/>
      <c r="X13" s="33"/>
      <c r="Y13" s="33"/>
      <c r="AA13" s="33"/>
      <c r="AB13" s="33"/>
      <c r="AD13" s="33"/>
      <c r="AE13" s="33"/>
    </row>
    <row r="14" spans="1:31" x14ac:dyDescent="0.35">
      <c r="A14" s="29" t="s">
        <v>332</v>
      </c>
      <c r="B14" s="29" t="s">
        <v>333</v>
      </c>
      <c r="C14" s="48">
        <v>2220</v>
      </c>
      <c r="D14" s="48">
        <v>889</v>
      </c>
      <c r="E14" s="49">
        <f>uptake_in_those_aged_70_by_ccg910[[#This Row],[Number of adults turning 70 in quarter 1 vaccinated]]/uptake_in_those_aged_70_by_ccg910[[#This Row],[Number of adults turning 70 in quarter 1]]*100</f>
        <v>40.045045045045043</v>
      </c>
      <c r="F14" s="48">
        <v>2211</v>
      </c>
      <c r="G14" s="48">
        <v>632</v>
      </c>
      <c r="H14" s="49">
        <f>uptake_in_those_aged_70_by_ccg910[[#This Row],[Number of adults turning 70 in quarter 2 vaccinated]]/uptake_in_those_aged_70_by_ccg910[[#This Row],[Number of adults turning 70 in quarter 2]]*100</f>
        <v>28.584350972410672</v>
      </c>
      <c r="I14" s="33"/>
      <c r="J14" s="33"/>
      <c r="L14" s="33"/>
      <c r="M14" s="33"/>
      <c r="O14" s="33"/>
      <c r="P14" s="33"/>
      <c r="R14" s="33"/>
      <c r="S14" s="33"/>
      <c r="U14" s="33"/>
      <c r="V14" s="33"/>
      <c r="X14" s="33"/>
      <c r="Y14" s="33"/>
      <c r="AA14" s="33"/>
      <c r="AB14" s="33"/>
      <c r="AD14" s="33"/>
      <c r="AE14" s="33"/>
    </row>
    <row r="15" spans="1:31" x14ac:dyDescent="0.35">
      <c r="A15" s="29" t="s">
        <v>268</v>
      </c>
      <c r="B15" s="29" t="s">
        <v>269</v>
      </c>
      <c r="C15" s="48">
        <v>2671</v>
      </c>
      <c r="D15" s="48">
        <v>1083</v>
      </c>
      <c r="E15" s="49">
        <f>uptake_in_those_aged_70_by_ccg910[[#This Row],[Number of adults turning 70 in quarter 1 vaccinated]]/uptake_in_those_aged_70_by_ccg910[[#This Row],[Number of adults turning 70 in quarter 1]]*100</f>
        <v>40.546611755896663</v>
      </c>
      <c r="F15" s="48">
        <v>2800</v>
      </c>
      <c r="G15" s="48">
        <v>861</v>
      </c>
      <c r="H15" s="49">
        <f>uptake_in_those_aged_70_by_ccg910[[#This Row],[Number of adults turning 70 in quarter 2 vaccinated]]/uptake_in_those_aged_70_by_ccg910[[#This Row],[Number of adults turning 70 in quarter 2]]*100</f>
        <v>30.75</v>
      </c>
      <c r="I15" s="33"/>
      <c r="J15" s="33"/>
      <c r="L15" s="33"/>
      <c r="M15" s="33"/>
      <c r="O15" s="33"/>
      <c r="P15" s="33"/>
      <c r="R15" s="33"/>
      <c r="S15" s="33"/>
      <c r="U15" s="33"/>
      <c r="V15" s="33"/>
      <c r="X15" s="33"/>
      <c r="Y15" s="33"/>
      <c r="AA15" s="33"/>
      <c r="AB15" s="33"/>
      <c r="AD15" s="33"/>
      <c r="AE15" s="33"/>
    </row>
    <row r="16" spans="1:31" x14ac:dyDescent="0.35">
      <c r="A16" s="29" t="s">
        <v>272</v>
      </c>
      <c r="B16" s="29" t="s">
        <v>273</v>
      </c>
      <c r="C16" s="48">
        <v>3438</v>
      </c>
      <c r="D16" s="48">
        <v>1333</v>
      </c>
      <c r="E16" s="49">
        <f>uptake_in_those_aged_70_by_ccg910[[#This Row],[Number of adults turning 70 in quarter 1 vaccinated]]/uptake_in_those_aged_70_by_ccg910[[#This Row],[Number of adults turning 70 in quarter 1]]*100</f>
        <v>38.77254217568354</v>
      </c>
      <c r="F16" s="48">
        <v>3532</v>
      </c>
      <c r="G16" s="48">
        <v>1010</v>
      </c>
      <c r="H16" s="49">
        <f>uptake_in_those_aged_70_by_ccg910[[#This Row],[Number of adults turning 70 in quarter 2 vaccinated]]/uptake_in_those_aged_70_by_ccg910[[#This Row],[Number of adults turning 70 in quarter 2]]*100</f>
        <v>28.595696489241224</v>
      </c>
      <c r="I16" s="33"/>
      <c r="J16" s="33"/>
      <c r="L16" s="33"/>
      <c r="M16" s="33"/>
      <c r="O16" s="33"/>
      <c r="P16" s="33"/>
      <c r="R16" s="33"/>
      <c r="S16" s="33"/>
      <c r="U16" s="33"/>
      <c r="V16" s="33"/>
      <c r="X16" s="33"/>
      <c r="Y16" s="33"/>
      <c r="AA16" s="33"/>
      <c r="AB16" s="33"/>
      <c r="AD16" s="33"/>
      <c r="AE16" s="33"/>
    </row>
    <row r="17" spans="1:31" x14ac:dyDescent="0.35">
      <c r="A17" s="29" t="s">
        <v>326</v>
      </c>
      <c r="B17" s="29" t="s">
        <v>327</v>
      </c>
      <c r="C17" s="48">
        <v>2264</v>
      </c>
      <c r="D17" s="48">
        <v>912</v>
      </c>
      <c r="E17" s="49">
        <f>uptake_in_those_aged_70_by_ccg910[[#This Row],[Number of adults turning 70 in quarter 1 vaccinated]]/uptake_in_those_aged_70_by_ccg910[[#This Row],[Number of adults turning 70 in quarter 1]]*100</f>
        <v>40.282685512367486</v>
      </c>
      <c r="F17" s="48">
        <v>2273</v>
      </c>
      <c r="G17" s="48">
        <v>740</v>
      </c>
      <c r="H17" s="49">
        <f>uptake_in_those_aged_70_by_ccg910[[#This Row],[Number of adults turning 70 in quarter 2 vaccinated]]/uptake_in_those_aged_70_by_ccg910[[#This Row],[Number of adults turning 70 in quarter 2]]*100</f>
        <v>32.556093268807743</v>
      </c>
      <c r="I17" s="33"/>
      <c r="J17" s="33"/>
      <c r="L17" s="33"/>
      <c r="M17" s="33"/>
      <c r="O17" s="33"/>
      <c r="P17" s="33"/>
      <c r="R17" s="33"/>
      <c r="S17" s="33"/>
      <c r="U17" s="33"/>
      <c r="V17" s="33"/>
      <c r="X17" s="33"/>
      <c r="Y17" s="33"/>
      <c r="AA17" s="33"/>
      <c r="AB17" s="33"/>
      <c r="AD17" s="33"/>
      <c r="AE17" s="33"/>
    </row>
    <row r="18" spans="1:31" x14ac:dyDescent="0.35">
      <c r="A18" s="29" t="s">
        <v>292</v>
      </c>
      <c r="B18" s="29" t="s">
        <v>293</v>
      </c>
      <c r="C18" s="48">
        <v>1572</v>
      </c>
      <c r="D18" s="48">
        <v>553</v>
      </c>
      <c r="E18" s="49">
        <f>uptake_in_those_aged_70_by_ccg910[[#This Row],[Number of adults turning 70 in quarter 1 vaccinated]]/uptake_in_those_aged_70_by_ccg910[[#This Row],[Number of adults turning 70 in quarter 1]]*100</f>
        <v>35.17811704834606</v>
      </c>
      <c r="F18" s="48">
        <v>1712</v>
      </c>
      <c r="G18" s="48">
        <v>517</v>
      </c>
      <c r="H18" s="49">
        <f>uptake_in_those_aged_70_by_ccg910[[#This Row],[Number of adults turning 70 in quarter 2 vaccinated]]/uptake_in_those_aged_70_by_ccg910[[#This Row],[Number of adults turning 70 in quarter 2]]*100</f>
        <v>30.19859813084112</v>
      </c>
      <c r="I18" s="33"/>
      <c r="J18" s="33"/>
      <c r="L18" s="33"/>
      <c r="M18" s="33"/>
      <c r="O18" s="33"/>
      <c r="P18" s="33"/>
      <c r="R18" s="33"/>
      <c r="S18" s="33"/>
      <c r="U18" s="33"/>
      <c r="V18" s="33"/>
      <c r="X18" s="33"/>
      <c r="Y18" s="33"/>
      <c r="AA18" s="33"/>
      <c r="AB18" s="33"/>
      <c r="AD18" s="33"/>
      <c r="AE18" s="33"/>
    </row>
    <row r="19" spans="1:31" x14ac:dyDescent="0.35">
      <c r="A19" s="29" t="s">
        <v>306</v>
      </c>
      <c r="B19" s="29" t="s">
        <v>307</v>
      </c>
      <c r="C19" s="48">
        <v>1677</v>
      </c>
      <c r="D19" s="48">
        <v>700</v>
      </c>
      <c r="E19" s="49">
        <f>uptake_in_those_aged_70_by_ccg910[[#This Row],[Number of adults turning 70 in quarter 1 vaccinated]]/uptake_in_those_aged_70_by_ccg910[[#This Row],[Number of adults turning 70 in quarter 1]]*100</f>
        <v>41.741204531902206</v>
      </c>
      <c r="F19" s="48">
        <v>1768</v>
      </c>
      <c r="G19" s="48">
        <v>486</v>
      </c>
      <c r="H19" s="49">
        <f>uptake_in_those_aged_70_by_ccg910[[#This Row],[Number of adults turning 70 in quarter 2 vaccinated]]/uptake_in_those_aged_70_by_ccg910[[#This Row],[Number of adults turning 70 in quarter 2]]*100</f>
        <v>27.488687782805432</v>
      </c>
      <c r="I19" s="33"/>
      <c r="J19" s="33"/>
      <c r="L19" s="33"/>
      <c r="M19" s="33"/>
      <c r="O19" s="33"/>
      <c r="P19" s="33"/>
      <c r="R19" s="33"/>
      <c r="S19" s="33"/>
      <c r="U19" s="33"/>
      <c r="V19" s="33"/>
      <c r="X19" s="33"/>
      <c r="Y19" s="33"/>
      <c r="AA19" s="33"/>
      <c r="AB19" s="33"/>
      <c r="AD19" s="33"/>
      <c r="AE19" s="33"/>
    </row>
    <row r="20" spans="1:31" x14ac:dyDescent="0.35">
      <c r="A20" s="29" t="s">
        <v>298</v>
      </c>
      <c r="B20" s="29" t="s">
        <v>299</v>
      </c>
      <c r="C20" s="48">
        <v>5798</v>
      </c>
      <c r="D20" s="48">
        <v>1666</v>
      </c>
      <c r="E20" s="49">
        <f>uptake_in_those_aged_70_by_ccg910[[#This Row],[Number of adults turning 70 in quarter 1 vaccinated]]/uptake_in_those_aged_70_by_ccg910[[#This Row],[Number of adults turning 70 in quarter 1]]*100</f>
        <v>28.734046222835463</v>
      </c>
      <c r="F20" s="48">
        <v>6222</v>
      </c>
      <c r="G20" s="48">
        <v>1162</v>
      </c>
      <c r="H20" s="49">
        <f>uptake_in_those_aged_70_by_ccg910[[#This Row],[Number of adults turning 70 in quarter 2 vaccinated]]/uptake_in_those_aged_70_by_ccg910[[#This Row],[Number of adults turning 70 in quarter 2]]*100</f>
        <v>18.675666988106716</v>
      </c>
      <c r="I20" s="33"/>
      <c r="J20" s="33"/>
      <c r="L20" s="33"/>
      <c r="M20" s="33"/>
      <c r="O20" s="33"/>
      <c r="P20" s="33"/>
      <c r="R20" s="33"/>
      <c r="S20" s="33"/>
      <c r="U20" s="33"/>
      <c r="V20" s="33"/>
      <c r="X20" s="33"/>
      <c r="Y20" s="33"/>
      <c r="AA20" s="33"/>
      <c r="AB20" s="33"/>
      <c r="AD20" s="33"/>
      <c r="AE20" s="33"/>
    </row>
    <row r="21" spans="1:31" x14ac:dyDescent="0.35">
      <c r="A21" s="29" t="s">
        <v>308</v>
      </c>
      <c r="B21" s="29" t="s">
        <v>309</v>
      </c>
      <c r="C21" s="48">
        <v>4643</v>
      </c>
      <c r="D21" s="48">
        <v>1750</v>
      </c>
      <c r="E21" s="49">
        <f>uptake_in_those_aged_70_by_ccg910[[#This Row],[Number of adults turning 70 in quarter 1 vaccinated]]/uptake_in_those_aged_70_by_ccg910[[#This Row],[Number of adults turning 70 in quarter 1]]*100</f>
        <v>37.691147964678009</v>
      </c>
      <c r="F21" s="48">
        <v>4729</v>
      </c>
      <c r="G21" s="48">
        <v>1401</v>
      </c>
      <c r="H21" s="49">
        <f>uptake_in_those_aged_70_by_ccg910[[#This Row],[Number of adults turning 70 in quarter 2 vaccinated]]/uptake_in_those_aged_70_by_ccg910[[#This Row],[Number of adults turning 70 in quarter 2]]*100</f>
        <v>29.625713681539441</v>
      </c>
      <c r="I21" s="33"/>
      <c r="J21" s="33"/>
      <c r="L21" s="33"/>
      <c r="M21" s="33"/>
      <c r="O21" s="33"/>
      <c r="P21" s="33"/>
      <c r="R21" s="33"/>
      <c r="S21" s="33"/>
      <c r="U21" s="33"/>
      <c r="V21" s="33"/>
      <c r="X21" s="33"/>
      <c r="Y21" s="33"/>
      <c r="AA21" s="33"/>
      <c r="AB21" s="33"/>
      <c r="AD21" s="33"/>
      <c r="AE21" s="33"/>
    </row>
    <row r="22" spans="1:31" x14ac:dyDescent="0.35">
      <c r="A22" s="29" t="s">
        <v>282</v>
      </c>
      <c r="B22" s="29" t="s">
        <v>283</v>
      </c>
      <c r="C22" s="48">
        <v>3373</v>
      </c>
      <c r="D22" s="48">
        <v>1160</v>
      </c>
      <c r="E22" s="49">
        <f>uptake_in_those_aged_70_by_ccg910[[#This Row],[Number of adults turning 70 in quarter 1 vaccinated]]/uptake_in_those_aged_70_by_ccg910[[#This Row],[Number of adults turning 70 in quarter 1]]*100</f>
        <v>34.390750074117996</v>
      </c>
      <c r="F22" s="48">
        <v>3392</v>
      </c>
      <c r="G22" s="48">
        <v>884</v>
      </c>
      <c r="H22" s="49">
        <f>uptake_in_those_aged_70_by_ccg910[[#This Row],[Number of adults turning 70 in quarter 2 vaccinated]]/uptake_in_those_aged_70_by_ccg910[[#This Row],[Number of adults turning 70 in quarter 2]]*100</f>
        <v>26.061320754716981</v>
      </c>
      <c r="I22" s="33"/>
      <c r="J22" s="33"/>
      <c r="L22" s="33"/>
      <c r="M22" s="33"/>
      <c r="O22" s="33"/>
      <c r="P22" s="33"/>
      <c r="R22" s="33"/>
      <c r="S22" s="33"/>
      <c r="U22" s="33"/>
      <c r="V22" s="33"/>
      <c r="X22" s="33"/>
      <c r="Y22" s="33"/>
      <c r="AA22" s="33"/>
      <c r="AB22" s="33"/>
      <c r="AD22" s="33"/>
      <c r="AE22" s="33"/>
    </row>
    <row r="23" spans="1:31" x14ac:dyDescent="0.35">
      <c r="A23" s="29" t="s">
        <v>258</v>
      </c>
      <c r="B23" s="29" t="s">
        <v>259</v>
      </c>
      <c r="C23" s="48">
        <v>2143</v>
      </c>
      <c r="D23" s="48">
        <v>817</v>
      </c>
      <c r="E23" s="49">
        <f>uptake_in_those_aged_70_by_ccg910[[#This Row],[Number of adults turning 70 in quarter 1 vaccinated]]/uptake_in_those_aged_70_by_ccg910[[#This Row],[Number of adults turning 70 in quarter 1]]*100</f>
        <v>38.124125058329447</v>
      </c>
      <c r="F23" s="48">
        <v>2235</v>
      </c>
      <c r="G23" s="48">
        <v>669</v>
      </c>
      <c r="H23" s="49">
        <f>uptake_in_those_aged_70_by_ccg910[[#This Row],[Number of adults turning 70 in quarter 2 vaccinated]]/uptake_in_those_aged_70_by_ccg910[[#This Row],[Number of adults turning 70 in quarter 2]]*100</f>
        <v>29.932885906040269</v>
      </c>
      <c r="I23" s="33"/>
      <c r="J23" s="33"/>
      <c r="L23" s="33"/>
      <c r="M23" s="33"/>
      <c r="O23" s="33"/>
      <c r="P23" s="33"/>
      <c r="R23" s="33"/>
      <c r="S23" s="33"/>
      <c r="U23" s="33"/>
      <c r="V23" s="33"/>
      <c r="X23" s="33"/>
      <c r="Y23" s="33"/>
      <c r="AA23" s="33"/>
      <c r="AB23" s="33"/>
      <c r="AD23" s="33"/>
      <c r="AE23" s="33"/>
    </row>
    <row r="24" spans="1:31" x14ac:dyDescent="0.35">
      <c r="A24" s="29" t="s">
        <v>300</v>
      </c>
      <c r="B24" s="29" t="s">
        <v>301</v>
      </c>
      <c r="C24" s="48">
        <v>4629</v>
      </c>
      <c r="D24" s="48">
        <v>1780</v>
      </c>
      <c r="E24" s="49">
        <f>uptake_in_those_aged_70_by_ccg910[[#This Row],[Number of adults turning 70 in quarter 1 vaccinated]]/uptake_in_those_aged_70_by_ccg910[[#This Row],[Number of adults turning 70 in quarter 1]]*100</f>
        <v>38.453229639230933</v>
      </c>
      <c r="F24" s="48">
        <v>4898</v>
      </c>
      <c r="G24" s="48">
        <v>1408</v>
      </c>
      <c r="H24" s="49">
        <f>uptake_in_those_aged_70_by_ccg910[[#This Row],[Number of adults turning 70 in quarter 2 vaccinated]]/uptake_in_those_aged_70_by_ccg910[[#This Row],[Number of adults turning 70 in quarter 2]]*100</f>
        <v>28.746427113107391</v>
      </c>
      <c r="I24" s="33"/>
      <c r="J24" s="33"/>
      <c r="L24" s="33"/>
      <c r="M24" s="33"/>
      <c r="O24" s="33"/>
      <c r="P24" s="33"/>
      <c r="R24" s="33"/>
      <c r="S24" s="33"/>
      <c r="U24" s="33"/>
      <c r="V24" s="33"/>
      <c r="X24" s="33"/>
      <c r="Y24" s="33"/>
      <c r="AA24" s="33"/>
      <c r="AB24" s="33"/>
      <c r="AD24" s="33"/>
      <c r="AE24" s="33"/>
    </row>
    <row r="25" spans="1:31" x14ac:dyDescent="0.35">
      <c r="A25" s="29" t="s">
        <v>280</v>
      </c>
      <c r="B25" s="29" t="s">
        <v>281</v>
      </c>
      <c r="C25" s="48">
        <v>4630</v>
      </c>
      <c r="D25" s="48">
        <v>1702</v>
      </c>
      <c r="E25" s="49">
        <f>uptake_in_those_aged_70_by_ccg910[[#This Row],[Number of adults turning 70 in quarter 1 vaccinated]]/uptake_in_those_aged_70_by_ccg910[[#This Row],[Number of adults turning 70 in quarter 1]]*100</f>
        <v>36.76025917926566</v>
      </c>
      <c r="F25" s="48">
        <v>4550</v>
      </c>
      <c r="G25" s="48">
        <v>1250</v>
      </c>
      <c r="H25" s="49">
        <f>uptake_in_those_aged_70_by_ccg910[[#This Row],[Number of adults turning 70 in quarter 2 vaccinated]]/uptake_in_those_aged_70_by_ccg910[[#This Row],[Number of adults turning 70 in quarter 2]]*100</f>
        <v>27.472527472527474</v>
      </c>
      <c r="I25" s="33"/>
      <c r="J25" s="33"/>
      <c r="L25" s="33"/>
      <c r="M25" s="33"/>
      <c r="O25" s="33"/>
      <c r="P25" s="33"/>
      <c r="R25" s="33"/>
      <c r="S25" s="33"/>
      <c r="U25" s="33"/>
      <c r="V25" s="33"/>
      <c r="X25" s="33"/>
      <c r="Y25" s="33"/>
      <c r="AA25" s="33"/>
      <c r="AB25" s="33"/>
      <c r="AD25" s="33"/>
      <c r="AE25" s="33"/>
    </row>
    <row r="26" spans="1:31" x14ac:dyDescent="0.35">
      <c r="A26" s="29" t="s">
        <v>254</v>
      </c>
      <c r="B26" s="29" t="s">
        <v>255</v>
      </c>
      <c r="C26" s="48">
        <v>4276</v>
      </c>
      <c r="D26" s="48">
        <v>1302</v>
      </c>
      <c r="E26" s="49">
        <f>uptake_in_those_aged_70_by_ccg910[[#This Row],[Number of adults turning 70 in quarter 1 vaccinated]]/uptake_in_those_aged_70_by_ccg910[[#This Row],[Number of adults turning 70 in quarter 1]]*100</f>
        <v>30.449017773620206</v>
      </c>
      <c r="F26" s="48">
        <v>4524</v>
      </c>
      <c r="G26" s="48">
        <v>899</v>
      </c>
      <c r="H26" s="49">
        <f>uptake_in_those_aged_70_by_ccg910[[#This Row],[Number of adults turning 70 in quarter 2 vaccinated]]/uptake_in_those_aged_70_by_ccg910[[#This Row],[Number of adults turning 70 in quarter 2]]*100</f>
        <v>19.871794871794872</v>
      </c>
      <c r="I26" s="33"/>
      <c r="J26" s="33"/>
      <c r="L26" s="33"/>
      <c r="M26" s="33"/>
      <c r="O26" s="33"/>
      <c r="P26" s="33"/>
      <c r="R26" s="33"/>
      <c r="S26" s="33"/>
      <c r="U26" s="33"/>
      <c r="V26" s="33"/>
      <c r="X26" s="33"/>
      <c r="Y26" s="33"/>
      <c r="AA26" s="33"/>
      <c r="AB26" s="33"/>
      <c r="AD26" s="33"/>
      <c r="AE26" s="33"/>
    </row>
    <row r="27" spans="1:31" x14ac:dyDescent="0.35">
      <c r="A27" s="29" t="s">
        <v>276</v>
      </c>
      <c r="B27" s="29" t="s">
        <v>277</v>
      </c>
      <c r="C27" s="48">
        <v>2527</v>
      </c>
      <c r="D27" s="48">
        <v>803</v>
      </c>
      <c r="E27" s="49">
        <f>uptake_in_those_aged_70_by_ccg910[[#This Row],[Number of adults turning 70 in quarter 1 vaccinated]]/uptake_in_those_aged_70_by_ccg910[[#This Row],[Number of adults turning 70 in quarter 1]]*100</f>
        <v>31.776810447170554</v>
      </c>
      <c r="F27" s="48">
        <v>2568</v>
      </c>
      <c r="G27" s="48">
        <v>599</v>
      </c>
      <c r="H27" s="49">
        <f>uptake_in_those_aged_70_by_ccg910[[#This Row],[Number of adults turning 70 in quarter 2 vaccinated]]/uptake_in_those_aged_70_by_ccg910[[#This Row],[Number of adults turning 70 in quarter 2]]*100</f>
        <v>23.325545171339567</v>
      </c>
      <c r="I27" s="33"/>
      <c r="J27" s="33"/>
      <c r="L27" s="33"/>
      <c r="M27" s="33"/>
      <c r="O27" s="33"/>
      <c r="P27" s="33"/>
      <c r="R27" s="33"/>
      <c r="S27" s="33"/>
      <c r="U27" s="33"/>
      <c r="V27" s="33"/>
      <c r="X27" s="33"/>
      <c r="Y27" s="33"/>
      <c r="AA27" s="33"/>
      <c r="AB27" s="33"/>
      <c r="AD27" s="33"/>
      <c r="AE27" s="33"/>
    </row>
    <row r="28" spans="1:31" x14ac:dyDescent="0.35">
      <c r="A28" s="29" t="s">
        <v>274</v>
      </c>
      <c r="B28" s="29" t="s">
        <v>275</v>
      </c>
      <c r="C28" s="48">
        <v>2258</v>
      </c>
      <c r="D28" s="48">
        <v>911</v>
      </c>
      <c r="E28" s="49">
        <f>uptake_in_those_aged_70_by_ccg910[[#This Row],[Number of adults turning 70 in quarter 1 vaccinated]]/uptake_in_those_aged_70_by_ccg910[[#This Row],[Number of adults turning 70 in quarter 1]]*100</f>
        <v>40.345438441098317</v>
      </c>
      <c r="F28" s="48">
        <v>2272</v>
      </c>
      <c r="G28" s="48">
        <v>708</v>
      </c>
      <c r="H28" s="49">
        <f>uptake_in_those_aged_70_by_ccg910[[#This Row],[Number of adults turning 70 in quarter 2 vaccinated]]/uptake_in_those_aged_70_by_ccg910[[#This Row],[Number of adults turning 70 in quarter 2]]*100</f>
        <v>31.161971830985912</v>
      </c>
      <c r="I28" s="33"/>
      <c r="J28" s="33"/>
      <c r="L28" s="33"/>
      <c r="M28" s="33"/>
      <c r="O28" s="33"/>
      <c r="P28" s="33"/>
      <c r="R28" s="33"/>
      <c r="S28" s="33"/>
      <c r="U28" s="33"/>
      <c r="V28" s="33"/>
      <c r="X28" s="33"/>
      <c r="Y28" s="33"/>
      <c r="AA28" s="33"/>
      <c r="AB28" s="33"/>
      <c r="AD28" s="33"/>
      <c r="AE28" s="33"/>
    </row>
    <row r="29" spans="1:31" x14ac:dyDescent="0.35">
      <c r="A29" s="29" t="s">
        <v>260</v>
      </c>
      <c r="B29" s="29" t="s">
        <v>261</v>
      </c>
      <c r="C29" s="48">
        <v>2745</v>
      </c>
      <c r="D29" s="48">
        <v>870</v>
      </c>
      <c r="E29" s="49">
        <f>uptake_in_those_aged_70_by_ccg910[[#This Row],[Number of adults turning 70 in quarter 1 vaccinated]]/uptake_in_those_aged_70_by_ccg910[[#This Row],[Number of adults turning 70 in quarter 1]]*100</f>
        <v>31.693989071038253</v>
      </c>
      <c r="F29" s="48">
        <v>2784</v>
      </c>
      <c r="G29" s="48">
        <v>552</v>
      </c>
      <c r="H29" s="49">
        <f>uptake_in_those_aged_70_by_ccg910[[#This Row],[Number of adults turning 70 in quarter 2 vaccinated]]/uptake_in_those_aged_70_by_ccg910[[#This Row],[Number of adults turning 70 in quarter 2]]*100</f>
        <v>19.827586206896552</v>
      </c>
      <c r="I29" s="33"/>
      <c r="J29" s="33"/>
      <c r="L29" s="33"/>
      <c r="M29" s="33"/>
      <c r="O29" s="33"/>
      <c r="P29" s="33"/>
      <c r="R29" s="33"/>
      <c r="S29" s="33"/>
      <c r="U29" s="33"/>
      <c r="V29" s="33"/>
      <c r="X29" s="33"/>
      <c r="Y29" s="33"/>
      <c r="AA29" s="33"/>
      <c r="AB29" s="33"/>
      <c r="AD29" s="33"/>
      <c r="AE29" s="33"/>
    </row>
    <row r="30" spans="1:31" x14ac:dyDescent="0.35">
      <c r="A30" s="29" t="s">
        <v>288</v>
      </c>
      <c r="B30" s="29" t="s">
        <v>289</v>
      </c>
      <c r="C30" s="48">
        <v>2955</v>
      </c>
      <c r="D30" s="48">
        <v>1187</v>
      </c>
      <c r="E30" s="49">
        <f>uptake_in_those_aged_70_by_ccg910[[#This Row],[Number of adults turning 70 in quarter 1 vaccinated]]/uptake_in_those_aged_70_by_ccg910[[#This Row],[Number of adults turning 70 in quarter 1]]*100</f>
        <v>40.169204737732656</v>
      </c>
      <c r="F30" s="48">
        <v>2947</v>
      </c>
      <c r="G30" s="48">
        <v>854</v>
      </c>
      <c r="H30" s="49">
        <f>uptake_in_those_aged_70_by_ccg910[[#This Row],[Number of adults turning 70 in quarter 2 vaccinated]]/uptake_in_those_aged_70_by_ccg910[[#This Row],[Number of adults turning 70 in quarter 2]]*100</f>
        <v>28.978622327790976</v>
      </c>
      <c r="I30" s="33"/>
      <c r="J30" s="33"/>
      <c r="L30" s="33"/>
      <c r="M30" s="33"/>
      <c r="O30" s="33"/>
      <c r="P30" s="33"/>
      <c r="R30" s="33"/>
      <c r="S30" s="33"/>
      <c r="U30" s="33"/>
      <c r="V30" s="33"/>
      <c r="X30" s="33"/>
      <c r="Y30" s="33"/>
      <c r="AA30" s="33"/>
      <c r="AB30" s="33"/>
      <c r="AD30" s="33"/>
      <c r="AE30" s="33"/>
    </row>
    <row r="31" spans="1:31" x14ac:dyDescent="0.35">
      <c r="A31" s="29" t="s">
        <v>286</v>
      </c>
      <c r="B31" s="29" t="s">
        <v>287</v>
      </c>
      <c r="C31" s="48">
        <v>2711</v>
      </c>
      <c r="D31" s="48">
        <v>568</v>
      </c>
      <c r="E31" s="49">
        <f>uptake_in_those_aged_70_by_ccg910[[#This Row],[Number of adults turning 70 in quarter 1 vaccinated]]/uptake_in_those_aged_70_by_ccg910[[#This Row],[Number of adults turning 70 in quarter 1]]*100</f>
        <v>20.951678347473258</v>
      </c>
      <c r="F31" s="48">
        <v>2680</v>
      </c>
      <c r="G31" s="48">
        <v>335</v>
      </c>
      <c r="H31" s="49">
        <f>uptake_in_those_aged_70_by_ccg910[[#This Row],[Number of adults turning 70 in quarter 2 vaccinated]]/uptake_in_those_aged_70_by_ccg910[[#This Row],[Number of adults turning 70 in quarter 2]]*100</f>
        <v>12.5</v>
      </c>
      <c r="I31" s="33"/>
      <c r="J31" s="33"/>
      <c r="L31" s="33"/>
      <c r="M31" s="33"/>
      <c r="O31" s="33"/>
      <c r="P31" s="33"/>
      <c r="R31" s="33"/>
      <c r="S31" s="33"/>
      <c r="U31" s="33"/>
      <c r="V31" s="33"/>
      <c r="X31" s="33"/>
      <c r="Y31" s="33"/>
      <c r="AA31" s="33"/>
      <c r="AB31" s="33"/>
      <c r="AD31" s="33"/>
      <c r="AE31" s="33"/>
    </row>
    <row r="32" spans="1:31" x14ac:dyDescent="0.35">
      <c r="A32" s="29" t="s">
        <v>266</v>
      </c>
      <c r="B32" s="29" t="s">
        <v>267</v>
      </c>
      <c r="C32" s="48">
        <v>7883</v>
      </c>
      <c r="D32" s="48">
        <v>2768</v>
      </c>
      <c r="E32" s="49">
        <f>uptake_in_those_aged_70_by_ccg910[[#This Row],[Number of adults turning 70 in quarter 1 vaccinated]]/uptake_in_those_aged_70_by_ccg910[[#This Row],[Number of adults turning 70 in quarter 1]]*100</f>
        <v>35.113535456044652</v>
      </c>
      <c r="F32" s="48">
        <v>8369</v>
      </c>
      <c r="G32" s="48">
        <v>2183</v>
      </c>
      <c r="H32" s="49">
        <f>uptake_in_those_aged_70_by_ccg910[[#This Row],[Number of adults turning 70 in quarter 2 vaccinated]]/uptake_in_those_aged_70_by_ccg910[[#This Row],[Number of adults turning 70 in quarter 2]]*100</f>
        <v>26.084358943720876</v>
      </c>
      <c r="I32" s="33"/>
      <c r="J32" s="33"/>
      <c r="L32" s="33"/>
      <c r="M32" s="33"/>
      <c r="O32" s="33"/>
      <c r="P32" s="33"/>
      <c r="R32" s="33"/>
      <c r="S32" s="33"/>
      <c r="U32" s="33"/>
      <c r="V32" s="33"/>
      <c r="X32" s="33"/>
      <c r="Y32" s="33"/>
      <c r="AA32" s="33"/>
      <c r="AB32" s="33"/>
      <c r="AD32" s="33"/>
      <c r="AE32" s="33"/>
    </row>
    <row r="33" spans="1:31" x14ac:dyDescent="0.35">
      <c r="A33" s="29" t="s">
        <v>284</v>
      </c>
      <c r="B33" s="29" t="s">
        <v>285</v>
      </c>
      <c r="C33" s="48">
        <v>2905</v>
      </c>
      <c r="D33" s="48">
        <v>648</v>
      </c>
      <c r="E33" s="49">
        <f>uptake_in_those_aged_70_by_ccg910[[#This Row],[Number of adults turning 70 in quarter 1 vaccinated]]/uptake_in_those_aged_70_by_ccg910[[#This Row],[Number of adults turning 70 in quarter 1]]*100</f>
        <v>22.306368330464714</v>
      </c>
      <c r="F33" s="48">
        <v>3333</v>
      </c>
      <c r="G33" s="48">
        <v>472</v>
      </c>
      <c r="H33" s="49">
        <f>uptake_in_those_aged_70_by_ccg910[[#This Row],[Number of adults turning 70 in quarter 2 vaccinated]]/uptake_in_those_aged_70_by_ccg910[[#This Row],[Number of adults turning 70 in quarter 2]]*100</f>
        <v>14.161416141614161</v>
      </c>
      <c r="I33" s="33"/>
      <c r="J33" s="33"/>
      <c r="L33" s="33"/>
      <c r="M33" s="33"/>
      <c r="O33" s="33"/>
      <c r="P33" s="33"/>
      <c r="R33" s="33"/>
      <c r="S33" s="33"/>
      <c r="U33" s="33"/>
      <c r="V33" s="33"/>
      <c r="X33" s="33"/>
      <c r="Y33" s="33"/>
      <c r="AA33" s="33"/>
      <c r="AB33" s="33"/>
      <c r="AD33" s="33"/>
      <c r="AE33" s="33"/>
    </row>
    <row r="34" spans="1:31" x14ac:dyDescent="0.35">
      <c r="A34" s="29" t="s">
        <v>310</v>
      </c>
      <c r="B34" s="29" t="s">
        <v>311</v>
      </c>
      <c r="C34" s="48">
        <v>4079</v>
      </c>
      <c r="D34" s="48">
        <v>927</v>
      </c>
      <c r="E34" s="49">
        <f>uptake_in_those_aged_70_by_ccg910[[#This Row],[Number of adults turning 70 in quarter 1 vaccinated]]/uptake_in_those_aged_70_by_ccg910[[#This Row],[Number of adults turning 70 in quarter 1]]*100</f>
        <v>22.726158372150039</v>
      </c>
      <c r="F34" s="48">
        <v>4476</v>
      </c>
      <c r="G34" s="48">
        <v>682</v>
      </c>
      <c r="H34" s="49">
        <f>uptake_in_those_aged_70_by_ccg910[[#This Row],[Number of adults turning 70 in quarter 2 vaccinated]]/uptake_in_those_aged_70_by_ccg910[[#This Row],[Number of adults turning 70 in quarter 2]]*100</f>
        <v>15.236818588025022</v>
      </c>
      <c r="I34" s="33"/>
      <c r="J34" s="33"/>
      <c r="L34" s="33"/>
      <c r="M34" s="33"/>
      <c r="O34" s="33"/>
      <c r="P34" s="33"/>
      <c r="R34" s="33"/>
      <c r="S34" s="33"/>
      <c r="U34" s="33"/>
      <c r="V34" s="33"/>
      <c r="X34" s="33"/>
      <c r="Y34" s="33"/>
      <c r="AA34" s="33"/>
      <c r="AB34" s="33"/>
      <c r="AD34" s="33"/>
      <c r="AE34" s="33"/>
    </row>
    <row r="35" spans="1:31" x14ac:dyDescent="0.35">
      <c r="A35" s="29" t="s">
        <v>304</v>
      </c>
      <c r="B35" s="29" t="s">
        <v>305</v>
      </c>
      <c r="C35" s="48">
        <v>1679</v>
      </c>
      <c r="D35" s="48">
        <v>454</v>
      </c>
      <c r="E35" s="49">
        <f>uptake_in_those_aged_70_by_ccg910[[#This Row],[Number of adults turning 70 in quarter 1 vaccinated]]/uptake_in_those_aged_70_by_ccg910[[#This Row],[Number of adults turning 70 in quarter 1]]*100</f>
        <v>27.039904705181655</v>
      </c>
      <c r="F35" s="48">
        <v>1733</v>
      </c>
      <c r="G35" s="48">
        <v>344</v>
      </c>
      <c r="H35" s="49">
        <f>uptake_in_those_aged_70_by_ccg910[[#This Row],[Number of adults turning 70 in quarter 2 vaccinated]]/uptake_in_those_aged_70_by_ccg910[[#This Row],[Number of adults turning 70 in quarter 2]]*100</f>
        <v>19.849971148297747</v>
      </c>
      <c r="I35" s="33"/>
      <c r="J35" s="33"/>
      <c r="L35" s="33"/>
      <c r="M35" s="33"/>
      <c r="O35" s="33"/>
      <c r="P35" s="33"/>
      <c r="R35" s="33"/>
      <c r="S35" s="33"/>
      <c r="U35" s="33"/>
      <c r="V35" s="33"/>
      <c r="X35" s="33"/>
      <c r="Y35" s="33"/>
      <c r="AA35" s="33"/>
      <c r="AB35" s="33"/>
      <c r="AD35" s="33"/>
      <c r="AE35" s="33"/>
    </row>
    <row r="36" spans="1:31" x14ac:dyDescent="0.35">
      <c r="A36" s="29" t="s">
        <v>314</v>
      </c>
      <c r="B36" s="29" t="s">
        <v>315</v>
      </c>
      <c r="C36" s="48">
        <v>2626</v>
      </c>
      <c r="D36" s="48">
        <v>910</v>
      </c>
      <c r="E36" s="49">
        <f>uptake_in_those_aged_70_by_ccg910[[#This Row],[Number of adults turning 70 in quarter 1 vaccinated]]/uptake_in_those_aged_70_by_ccg910[[#This Row],[Number of adults turning 70 in quarter 1]]*100</f>
        <v>34.653465346534652</v>
      </c>
      <c r="F36" s="48">
        <v>2788</v>
      </c>
      <c r="G36" s="48">
        <v>700</v>
      </c>
      <c r="H36" s="49">
        <f>uptake_in_those_aged_70_by_ccg910[[#This Row],[Number of adults turning 70 in quarter 2 vaccinated]]/uptake_in_those_aged_70_by_ccg910[[#This Row],[Number of adults turning 70 in quarter 2]]*100</f>
        <v>25.107604017216644</v>
      </c>
      <c r="I36" s="33"/>
      <c r="J36" s="33"/>
      <c r="L36" s="33"/>
      <c r="M36" s="33"/>
      <c r="O36" s="33"/>
      <c r="P36" s="33"/>
      <c r="R36" s="33"/>
      <c r="S36" s="33"/>
      <c r="U36" s="33"/>
      <c r="V36" s="33"/>
      <c r="X36" s="33"/>
      <c r="Y36" s="33"/>
      <c r="AA36" s="33"/>
      <c r="AB36" s="33"/>
      <c r="AD36" s="33"/>
      <c r="AE36" s="33"/>
    </row>
    <row r="37" spans="1:31" x14ac:dyDescent="0.35">
      <c r="A37" s="29" t="s">
        <v>296</v>
      </c>
      <c r="B37" s="29" t="s">
        <v>297</v>
      </c>
      <c r="C37" s="48">
        <v>1405</v>
      </c>
      <c r="D37" s="48">
        <v>467</v>
      </c>
      <c r="E37" s="49">
        <f>uptake_in_those_aged_70_by_ccg910[[#This Row],[Number of adults turning 70 in quarter 1 vaccinated]]/uptake_in_those_aged_70_by_ccg910[[#This Row],[Number of adults turning 70 in quarter 1]]*100</f>
        <v>33.238434163701072</v>
      </c>
      <c r="F37" s="48">
        <v>1400</v>
      </c>
      <c r="G37" s="48">
        <v>344</v>
      </c>
      <c r="H37" s="49">
        <f>uptake_in_those_aged_70_by_ccg910[[#This Row],[Number of adults turning 70 in quarter 2 vaccinated]]/uptake_in_those_aged_70_by_ccg910[[#This Row],[Number of adults turning 70 in quarter 2]]*100</f>
        <v>24.571428571428573</v>
      </c>
      <c r="I37" s="33"/>
      <c r="J37" s="33"/>
      <c r="L37" s="33"/>
      <c r="M37" s="33"/>
      <c r="O37" s="33"/>
      <c r="P37" s="33"/>
      <c r="R37" s="33"/>
      <c r="S37" s="33"/>
      <c r="U37" s="33"/>
      <c r="V37" s="33"/>
      <c r="X37" s="33"/>
      <c r="Y37" s="33"/>
      <c r="AA37" s="33"/>
      <c r="AB37" s="33"/>
      <c r="AD37" s="33"/>
      <c r="AE37" s="33"/>
    </row>
    <row r="38" spans="1:31" x14ac:dyDescent="0.35">
      <c r="A38" s="29" t="s">
        <v>312</v>
      </c>
      <c r="B38" s="29" t="s">
        <v>313</v>
      </c>
      <c r="C38" s="48">
        <v>1714</v>
      </c>
      <c r="D38" s="48">
        <v>608</v>
      </c>
      <c r="E38" s="49">
        <f>uptake_in_those_aged_70_by_ccg910[[#This Row],[Number of adults turning 70 in quarter 1 vaccinated]]/uptake_in_those_aged_70_by_ccg910[[#This Row],[Number of adults turning 70 in quarter 1]]*100</f>
        <v>35.472578763127188</v>
      </c>
      <c r="F38" s="48">
        <v>1693</v>
      </c>
      <c r="G38" s="48">
        <v>465</v>
      </c>
      <c r="H38" s="49">
        <f>uptake_in_those_aged_70_by_ccg910[[#This Row],[Number of adults turning 70 in quarter 2 vaccinated]]/uptake_in_those_aged_70_by_ccg910[[#This Row],[Number of adults turning 70 in quarter 2]]*100</f>
        <v>27.466036621382163</v>
      </c>
      <c r="I38" s="33"/>
      <c r="J38" s="33"/>
      <c r="L38" s="33"/>
      <c r="M38" s="33"/>
      <c r="O38" s="33"/>
      <c r="P38" s="33"/>
      <c r="R38" s="33"/>
      <c r="S38" s="33"/>
      <c r="U38" s="33"/>
      <c r="V38" s="33"/>
      <c r="X38" s="33"/>
      <c r="Y38" s="33"/>
      <c r="AA38" s="33"/>
      <c r="AB38" s="33"/>
      <c r="AD38" s="33"/>
      <c r="AE38" s="33"/>
    </row>
    <row r="39" spans="1:31" x14ac:dyDescent="0.35">
      <c r="A39" s="29" t="s">
        <v>278</v>
      </c>
      <c r="B39" s="29" t="s">
        <v>279</v>
      </c>
      <c r="C39" s="48">
        <v>3013</v>
      </c>
      <c r="D39" s="48">
        <v>664</v>
      </c>
      <c r="E39" s="49">
        <f>uptake_in_those_aged_70_by_ccg910[[#This Row],[Number of adults turning 70 in quarter 1 vaccinated]]/uptake_in_those_aged_70_by_ccg910[[#This Row],[Number of adults turning 70 in quarter 1]]*100</f>
        <v>22.037836043810156</v>
      </c>
      <c r="F39" s="48">
        <v>3155</v>
      </c>
      <c r="G39" s="48">
        <v>435</v>
      </c>
      <c r="H39" s="49">
        <f>uptake_in_those_aged_70_by_ccg910[[#This Row],[Number of adults turning 70 in quarter 2 vaccinated]]/uptake_in_those_aged_70_by_ccg910[[#This Row],[Number of adults turning 70 in quarter 2]]*100</f>
        <v>13.787638668779714</v>
      </c>
      <c r="I39" s="33"/>
      <c r="J39" s="33"/>
      <c r="L39" s="33"/>
      <c r="M39" s="33"/>
      <c r="O39" s="33"/>
      <c r="P39" s="33"/>
      <c r="R39" s="33"/>
      <c r="S39" s="33"/>
      <c r="U39" s="33"/>
      <c r="V39" s="33"/>
      <c r="X39" s="33"/>
      <c r="Y39" s="33"/>
      <c r="AA39" s="33"/>
      <c r="AB39" s="33"/>
      <c r="AD39" s="33"/>
      <c r="AE39" s="33"/>
    </row>
    <row r="40" spans="1:31" x14ac:dyDescent="0.35">
      <c r="A40" s="29" t="s">
        <v>328</v>
      </c>
      <c r="B40" s="29" t="s">
        <v>329</v>
      </c>
      <c r="C40" s="48">
        <v>2676</v>
      </c>
      <c r="D40" s="48">
        <v>777</v>
      </c>
      <c r="E40" s="49">
        <f>uptake_in_those_aged_70_by_ccg910[[#This Row],[Number of adults turning 70 in quarter 1 vaccinated]]/uptake_in_those_aged_70_by_ccg910[[#This Row],[Number of adults turning 70 in quarter 1]]*100</f>
        <v>29.035874439461885</v>
      </c>
      <c r="F40" s="48">
        <v>2817</v>
      </c>
      <c r="G40" s="48">
        <v>560</v>
      </c>
      <c r="H40" s="49">
        <f>uptake_in_those_aged_70_by_ccg910[[#This Row],[Number of adults turning 70 in quarter 2 vaccinated]]/uptake_in_those_aged_70_by_ccg910[[#This Row],[Number of adults turning 70 in quarter 2]]*100</f>
        <v>19.879304224352147</v>
      </c>
      <c r="I40" s="33"/>
      <c r="J40" s="33"/>
      <c r="L40" s="33"/>
      <c r="M40" s="33"/>
      <c r="O40" s="33"/>
      <c r="P40" s="33"/>
      <c r="R40" s="33"/>
      <c r="S40" s="33"/>
      <c r="U40" s="33"/>
      <c r="V40" s="33"/>
      <c r="X40" s="33"/>
      <c r="Y40" s="33"/>
      <c r="AA40" s="33"/>
      <c r="AB40" s="33"/>
      <c r="AD40" s="33"/>
      <c r="AE40" s="33"/>
    </row>
    <row r="41" spans="1:31" x14ac:dyDescent="0.35">
      <c r="A41" s="29" t="s">
        <v>256</v>
      </c>
      <c r="B41" s="29" t="s">
        <v>257</v>
      </c>
      <c r="C41" s="48">
        <v>3115</v>
      </c>
      <c r="D41" s="48">
        <v>1068</v>
      </c>
      <c r="E41" s="49">
        <f>uptake_in_those_aged_70_by_ccg910[[#This Row],[Number of adults turning 70 in quarter 1 vaccinated]]/uptake_in_those_aged_70_by_ccg910[[#This Row],[Number of adults turning 70 in quarter 1]]*100</f>
        <v>34.285714285714285</v>
      </c>
      <c r="F41" s="48">
        <v>3410</v>
      </c>
      <c r="G41" s="48">
        <v>805</v>
      </c>
      <c r="H41" s="49">
        <f>uptake_in_those_aged_70_by_ccg910[[#This Row],[Number of adults turning 70 in quarter 2 vaccinated]]/uptake_in_those_aged_70_by_ccg910[[#This Row],[Number of adults turning 70 in quarter 2]]*100</f>
        <v>23.607038123167158</v>
      </c>
      <c r="I41" s="33"/>
      <c r="J41" s="33"/>
      <c r="L41" s="33"/>
      <c r="M41" s="33"/>
      <c r="O41" s="33"/>
      <c r="P41" s="33"/>
      <c r="R41" s="33"/>
      <c r="S41" s="33"/>
      <c r="U41" s="33"/>
      <c r="V41" s="33"/>
      <c r="X41" s="33"/>
      <c r="Y41" s="33"/>
      <c r="AA41" s="33"/>
      <c r="AB41" s="33"/>
      <c r="AD41" s="33"/>
      <c r="AE41" s="33"/>
    </row>
    <row r="42" spans="1:31" x14ac:dyDescent="0.35">
      <c r="A42" s="29" t="s">
        <v>290</v>
      </c>
      <c r="B42" s="29" t="s">
        <v>291</v>
      </c>
      <c r="C42" s="48">
        <v>2811</v>
      </c>
      <c r="D42" s="48">
        <v>954</v>
      </c>
      <c r="E42" s="49">
        <f>uptake_in_those_aged_70_by_ccg910[[#This Row],[Number of adults turning 70 in quarter 1 vaccinated]]/uptake_in_those_aged_70_by_ccg910[[#This Row],[Number of adults turning 70 in quarter 1]]*100</f>
        <v>33.938100320170754</v>
      </c>
      <c r="F42" s="48">
        <v>2875</v>
      </c>
      <c r="G42" s="48">
        <v>693</v>
      </c>
      <c r="H42" s="49">
        <f>uptake_in_those_aged_70_by_ccg910[[#This Row],[Number of adults turning 70 in quarter 2 vaccinated]]/uptake_in_those_aged_70_by_ccg910[[#This Row],[Number of adults turning 70 in quarter 2]]*100</f>
        <v>24.104347826086954</v>
      </c>
      <c r="I42" s="33"/>
      <c r="J42" s="33"/>
      <c r="L42" s="33"/>
      <c r="M42" s="33"/>
      <c r="O42" s="33"/>
      <c r="P42" s="33"/>
      <c r="R42" s="33"/>
      <c r="S42" s="33"/>
      <c r="U42" s="33"/>
      <c r="V42" s="33"/>
      <c r="X42" s="33"/>
      <c r="Y42" s="33"/>
      <c r="AA42" s="33"/>
      <c r="AB42" s="33"/>
      <c r="AD42" s="33"/>
      <c r="AE42" s="33"/>
    </row>
    <row r="43" spans="1:31" x14ac:dyDescent="0.35">
      <c r="A43" s="29" t="s">
        <v>270</v>
      </c>
      <c r="B43" s="29" t="s">
        <v>271</v>
      </c>
      <c r="C43" s="48">
        <v>2670</v>
      </c>
      <c r="D43" s="48">
        <v>1030</v>
      </c>
      <c r="E43" s="49">
        <f>uptake_in_those_aged_70_by_ccg910[[#This Row],[Number of adults turning 70 in quarter 1 vaccinated]]/uptake_in_those_aged_70_by_ccg910[[#This Row],[Number of adults turning 70 in quarter 1]]*100</f>
        <v>38.576779026217231</v>
      </c>
      <c r="F43" s="48">
        <v>2783</v>
      </c>
      <c r="G43" s="48">
        <v>816</v>
      </c>
      <c r="H43" s="49">
        <f>uptake_in_those_aged_70_by_ccg910[[#This Row],[Number of adults turning 70 in quarter 2 vaccinated]]/uptake_in_those_aged_70_by_ccg910[[#This Row],[Number of adults turning 70 in quarter 2]]*100</f>
        <v>29.320876751706791</v>
      </c>
      <c r="I43" s="33"/>
      <c r="J43" s="33"/>
      <c r="L43" s="33"/>
      <c r="M43" s="33"/>
      <c r="O43" s="33"/>
      <c r="P43" s="33"/>
      <c r="R43" s="33"/>
      <c r="S43" s="33"/>
      <c r="U43" s="33"/>
      <c r="V43" s="33"/>
      <c r="X43" s="33"/>
      <c r="Y43" s="33"/>
      <c r="AA43" s="33"/>
      <c r="AB43" s="33"/>
      <c r="AD43" s="33"/>
      <c r="AE43" s="33"/>
    </row>
    <row r="44" spans="1:31" x14ac:dyDescent="0.35">
      <c r="A44" s="29" t="s">
        <v>334</v>
      </c>
      <c r="B44" s="29" t="s">
        <v>335</v>
      </c>
      <c r="C44" s="48">
        <v>2312</v>
      </c>
      <c r="D44" s="48">
        <v>829</v>
      </c>
      <c r="E44" s="49">
        <f>uptake_in_those_aged_70_by_ccg910[[#This Row],[Number of adults turning 70 in quarter 1 vaccinated]]/uptake_in_those_aged_70_by_ccg910[[#This Row],[Number of adults turning 70 in quarter 1]]*100</f>
        <v>35.85640138408305</v>
      </c>
      <c r="F44" s="48">
        <v>2483</v>
      </c>
      <c r="G44" s="48">
        <v>622</v>
      </c>
      <c r="H44" s="49">
        <f>uptake_in_those_aged_70_by_ccg910[[#This Row],[Number of adults turning 70 in quarter 2 vaccinated]]/uptake_in_those_aged_70_by_ccg910[[#This Row],[Number of adults turning 70 in quarter 2]]*100</f>
        <v>25.050342327829238</v>
      </c>
      <c r="I44" s="33"/>
      <c r="J44" s="33"/>
      <c r="L44" s="33"/>
      <c r="M44" s="33"/>
      <c r="O44" s="33"/>
      <c r="P44" s="33"/>
      <c r="R44" s="33"/>
      <c r="S44" s="33"/>
      <c r="U44" s="33"/>
      <c r="V44" s="33"/>
      <c r="X44" s="33"/>
      <c r="Y44" s="33"/>
      <c r="AA44" s="33"/>
      <c r="AB44" s="33"/>
      <c r="AD44" s="33"/>
      <c r="AE44" s="33"/>
    </row>
    <row r="45" spans="1:31" x14ac:dyDescent="0.35">
      <c r="A45" s="29" t="s">
        <v>294</v>
      </c>
      <c r="B45" s="29" t="s">
        <v>295</v>
      </c>
      <c r="C45" s="48">
        <v>4502</v>
      </c>
      <c r="D45" s="48">
        <v>1626</v>
      </c>
      <c r="E45" s="49">
        <f>uptake_in_those_aged_70_by_ccg910[[#This Row],[Number of adults turning 70 in quarter 1 vaccinated]]/uptake_in_those_aged_70_by_ccg910[[#This Row],[Number of adults turning 70 in quarter 1]]*100</f>
        <v>36.117281208351841</v>
      </c>
      <c r="F45" s="48">
        <v>4446</v>
      </c>
      <c r="G45" s="48">
        <v>1167</v>
      </c>
      <c r="H45" s="49">
        <f>uptake_in_those_aged_70_by_ccg910[[#This Row],[Number of adults turning 70 in quarter 2 vaccinated]]/uptake_in_those_aged_70_by_ccg910[[#This Row],[Number of adults turning 70 in quarter 2]]*100</f>
        <v>26.24831309041835</v>
      </c>
      <c r="I45" s="33"/>
      <c r="J45" s="33"/>
      <c r="L45" s="33"/>
      <c r="M45" s="33"/>
      <c r="O45" s="33"/>
      <c r="P45" s="33"/>
      <c r="R45" s="33"/>
      <c r="S45" s="33"/>
      <c r="U45" s="33"/>
      <c r="V45" s="33"/>
      <c r="X45" s="33"/>
      <c r="Y45" s="33"/>
      <c r="AA45" s="33"/>
      <c r="AB45" s="33"/>
      <c r="AD45" s="33"/>
      <c r="AE45" s="33"/>
    </row>
    <row r="46" spans="1:31" x14ac:dyDescent="0.35">
      <c r="A46" s="29" t="s">
        <v>330</v>
      </c>
      <c r="B46" s="29" t="s">
        <v>331</v>
      </c>
      <c r="C46" s="48">
        <v>5039</v>
      </c>
      <c r="D46" s="48">
        <v>1725</v>
      </c>
      <c r="E46" s="49">
        <f>uptake_in_those_aged_70_by_ccg910[[#This Row],[Number of adults turning 70 in quarter 1 vaccinated]]/uptake_in_those_aged_70_by_ccg910[[#This Row],[Number of adults turning 70 in quarter 1]]*100</f>
        <v>34.232982734669577</v>
      </c>
      <c r="F46" s="48">
        <v>5502</v>
      </c>
      <c r="G46" s="48">
        <v>1381</v>
      </c>
      <c r="H46" s="49">
        <f>uptake_in_those_aged_70_by_ccg910[[#This Row],[Number of adults turning 70 in quarter 2 vaccinated]]/uptake_in_those_aged_70_by_ccg910[[#This Row],[Number of adults turning 70 in quarter 2]]*100</f>
        <v>25.099963649581969</v>
      </c>
      <c r="I46" s="33"/>
      <c r="J46" s="33"/>
      <c r="L46" s="33"/>
      <c r="M46" s="33"/>
      <c r="O46" s="33"/>
      <c r="P46" s="33"/>
      <c r="R46" s="33"/>
      <c r="S46" s="33"/>
      <c r="U46" s="33"/>
      <c r="V46" s="33"/>
      <c r="X46" s="33"/>
      <c r="Y46" s="33"/>
      <c r="AA46" s="33"/>
      <c r="AB46" s="33"/>
      <c r="AD46" s="33"/>
      <c r="AE46" s="33"/>
    </row>
    <row r="47" spans="1:31" x14ac:dyDescent="0.35">
      <c r="A47" s="23" t="s">
        <v>250</v>
      </c>
      <c r="B47" s="23"/>
      <c r="C47" s="50">
        <f>SUM(C5:C46)</f>
        <v>130772</v>
      </c>
      <c r="D47" s="50">
        <f>SUM(D5:D46)</f>
        <v>44110</v>
      </c>
      <c r="E47" s="51">
        <f>uptake_in_those_aged_70_by_ccg910[[#This Row],[Number of adults turning 70 in quarter 1 vaccinated]]/uptake_in_those_aged_70_by_ccg910[[#This Row],[Number of adults turning 70 in quarter 1]]*100</f>
        <v>33.730462178447986</v>
      </c>
      <c r="F47" s="50">
        <f>SUM(F5:F46)</f>
        <v>135857</v>
      </c>
      <c r="G47" s="50">
        <f>SUM(G5:G46)</f>
        <v>32850</v>
      </c>
      <c r="H47" s="51">
        <f>uptake_in_those_aged_70_by_ccg910[[#This Row],[Number of adults turning 70 in quarter 2 vaccinated]]/uptake_in_those_aged_70_by_ccg910[[#This Row],[Number of adults turning 70 in quarter 2]]*100</f>
        <v>24.179836151247265</v>
      </c>
      <c r="I47" s="33"/>
      <c r="J47" s="33"/>
      <c r="L47" s="33"/>
      <c r="M47" s="33"/>
      <c r="O47" s="33"/>
      <c r="P47" s="33"/>
      <c r="R47" s="33"/>
      <c r="S47" s="33"/>
      <c r="U47" s="33"/>
      <c r="V47" s="33"/>
      <c r="X47" s="33"/>
      <c r="Y47" s="33"/>
      <c r="AA47" s="33"/>
      <c r="AB47" s="33"/>
      <c r="AD47" s="33"/>
      <c r="AE47" s="33"/>
    </row>
    <row r="48" spans="1:31" x14ac:dyDescent="0.35">
      <c r="E48" s="49"/>
      <c r="H48" s="49"/>
      <c r="I48" s="33"/>
      <c r="J48" s="33"/>
      <c r="L48" s="33"/>
      <c r="M48" s="33"/>
      <c r="O48" s="33"/>
      <c r="P48" s="33"/>
      <c r="R48" s="33"/>
      <c r="S48" s="33"/>
      <c r="U48" s="33"/>
      <c r="V48" s="33"/>
      <c r="X48" s="33"/>
      <c r="Y48" s="33"/>
      <c r="AA48" s="33"/>
      <c r="AB48" s="33"/>
      <c r="AD48" s="33"/>
      <c r="AE48" s="33"/>
    </row>
    <row r="49" spans="5:31" x14ac:dyDescent="0.35">
      <c r="E49" s="49"/>
      <c r="F49" s="52"/>
      <c r="G49" s="52"/>
      <c r="H49" s="49"/>
      <c r="I49" s="33"/>
      <c r="J49" s="33"/>
      <c r="L49" s="33"/>
      <c r="M49" s="33"/>
      <c r="O49" s="33"/>
      <c r="P49" s="33"/>
      <c r="R49" s="33"/>
      <c r="S49" s="33"/>
      <c r="U49" s="33"/>
      <c r="V49" s="33"/>
      <c r="X49" s="33"/>
      <c r="Y49" s="33"/>
      <c r="AA49" s="33"/>
      <c r="AB49" s="33"/>
      <c r="AD49" s="33"/>
      <c r="AE49" s="33"/>
    </row>
    <row r="50" spans="5:31" x14ac:dyDescent="0.35">
      <c r="E50" s="49"/>
      <c r="F50" s="52"/>
      <c r="G50" s="52"/>
      <c r="H50" s="49"/>
      <c r="I50" s="33"/>
      <c r="J50" s="33"/>
      <c r="L50" s="33"/>
      <c r="M50" s="33"/>
      <c r="O50" s="33"/>
      <c r="P50" s="33"/>
      <c r="R50" s="33"/>
      <c r="S50" s="33"/>
      <c r="U50" s="33"/>
      <c r="V50" s="33"/>
      <c r="X50" s="33"/>
      <c r="Y50" s="33"/>
      <c r="AA50" s="33"/>
      <c r="AB50" s="33"/>
      <c r="AD50" s="33"/>
      <c r="AE50" s="33"/>
    </row>
    <row r="51" spans="5:31" x14ac:dyDescent="0.35">
      <c r="E51" s="49"/>
      <c r="F51" s="52"/>
      <c r="G51" s="52"/>
      <c r="H51" s="49"/>
      <c r="I51" s="33"/>
      <c r="J51" s="33"/>
      <c r="L51" s="33"/>
      <c r="M51" s="33"/>
      <c r="O51" s="33"/>
      <c r="P51" s="33"/>
      <c r="R51" s="33"/>
      <c r="S51" s="33"/>
      <c r="U51" s="33"/>
      <c r="V51" s="33"/>
      <c r="X51" s="33"/>
      <c r="Y51" s="33"/>
      <c r="AA51" s="33"/>
      <c r="AB51" s="33"/>
      <c r="AD51" s="33"/>
      <c r="AE51" s="33"/>
    </row>
    <row r="52" spans="5:31" x14ac:dyDescent="0.35">
      <c r="E52" s="49"/>
      <c r="F52" s="52"/>
      <c r="G52" s="52"/>
      <c r="H52" s="49"/>
      <c r="I52" s="33"/>
      <c r="J52" s="33"/>
      <c r="L52" s="33"/>
      <c r="M52" s="33"/>
      <c r="O52" s="33"/>
      <c r="P52" s="33"/>
      <c r="R52" s="33"/>
      <c r="S52" s="33"/>
      <c r="U52" s="33"/>
      <c r="V52" s="33"/>
      <c r="X52" s="33"/>
      <c r="Y52" s="33"/>
      <c r="AA52" s="33"/>
      <c r="AB52" s="33"/>
      <c r="AD52" s="33"/>
      <c r="AE52" s="33"/>
    </row>
    <row r="53" spans="5:31" x14ac:dyDescent="0.35">
      <c r="E53" s="49"/>
      <c r="F53" s="52"/>
      <c r="G53" s="52"/>
      <c r="H53" s="49"/>
      <c r="I53" s="33"/>
      <c r="J53" s="33"/>
      <c r="L53" s="33"/>
      <c r="M53" s="33"/>
      <c r="O53" s="33"/>
      <c r="P53" s="33"/>
      <c r="R53" s="33"/>
      <c r="S53" s="33"/>
      <c r="U53" s="33"/>
      <c r="V53" s="33"/>
      <c r="X53" s="33"/>
      <c r="Y53" s="33"/>
      <c r="AA53" s="33"/>
      <c r="AB53" s="33"/>
      <c r="AD53" s="33"/>
      <c r="AE53" s="33"/>
    </row>
    <row r="54" spans="5:31" x14ac:dyDescent="0.35">
      <c r="E54" s="49"/>
      <c r="F54" s="52"/>
      <c r="G54" s="52"/>
      <c r="H54" s="49"/>
      <c r="I54" s="33"/>
      <c r="J54" s="33"/>
      <c r="L54" s="33"/>
      <c r="M54" s="33"/>
      <c r="O54" s="33"/>
      <c r="P54" s="33"/>
      <c r="R54" s="33"/>
      <c r="S54" s="33"/>
      <c r="U54" s="33"/>
      <c r="V54" s="33"/>
      <c r="X54" s="33"/>
      <c r="Y54" s="33"/>
      <c r="AA54" s="33"/>
      <c r="AB54" s="33"/>
      <c r="AD54" s="33"/>
      <c r="AE54" s="33"/>
    </row>
    <row r="55" spans="5:31" x14ac:dyDescent="0.35">
      <c r="E55" s="49"/>
      <c r="F55" s="52"/>
      <c r="G55" s="52"/>
      <c r="H55" s="49"/>
      <c r="I55" s="33"/>
      <c r="J55" s="33"/>
      <c r="L55" s="33"/>
      <c r="M55" s="33"/>
      <c r="O55" s="33"/>
      <c r="P55" s="33"/>
      <c r="R55" s="33"/>
      <c r="S55" s="33"/>
      <c r="U55" s="33"/>
      <c r="V55" s="33"/>
      <c r="X55" s="33"/>
      <c r="Y55" s="33"/>
      <c r="AA55" s="33"/>
      <c r="AB55" s="33"/>
      <c r="AD55" s="33"/>
      <c r="AE55" s="33"/>
    </row>
    <row r="56" spans="5:31" x14ac:dyDescent="0.35">
      <c r="E56" s="49"/>
      <c r="F56" s="52"/>
      <c r="G56" s="52"/>
      <c r="H56" s="49"/>
      <c r="I56" s="33"/>
      <c r="J56" s="33"/>
      <c r="L56" s="33"/>
      <c r="M56" s="33"/>
      <c r="O56" s="33"/>
      <c r="P56" s="33"/>
      <c r="R56" s="33"/>
      <c r="S56" s="33"/>
      <c r="U56" s="33"/>
      <c r="V56" s="33"/>
      <c r="X56" s="33"/>
      <c r="Y56" s="33"/>
      <c r="AA56" s="33"/>
      <c r="AB56" s="33"/>
      <c r="AD56" s="33"/>
      <c r="AE56" s="33"/>
    </row>
    <row r="57" spans="5:31" x14ac:dyDescent="0.35">
      <c r="E57" s="49"/>
      <c r="F57" s="52"/>
      <c r="G57" s="52"/>
      <c r="H57" s="49"/>
      <c r="I57" s="33"/>
      <c r="J57" s="33"/>
      <c r="L57" s="33"/>
      <c r="M57" s="33"/>
      <c r="O57" s="33"/>
      <c r="P57" s="33"/>
      <c r="R57" s="33"/>
      <c r="S57" s="33"/>
      <c r="U57" s="33"/>
      <c r="V57" s="33"/>
      <c r="X57" s="33"/>
      <c r="Y57" s="33"/>
      <c r="AA57" s="33"/>
      <c r="AB57" s="33"/>
      <c r="AD57" s="33"/>
      <c r="AE57" s="33"/>
    </row>
    <row r="58" spans="5:31" x14ac:dyDescent="0.35">
      <c r="E58" s="49"/>
      <c r="F58" s="52"/>
      <c r="G58" s="52"/>
      <c r="H58" s="49"/>
      <c r="I58" s="33"/>
      <c r="J58" s="33"/>
      <c r="L58" s="33"/>
      <c r="M58" s="33"/>
      <c r="O58" s="33"/>
      <c r="P58" s="33"/>
      <c r="R58" s="33"/>
      <c r="S58" s="33"/>
      <c r="U58" s="33"/>
      <c r="V58" s="33"/>
      <c r="X58" s="33"/>
      <c r="Y58" s="33"/>
      <c r="AA58" s="33"/>
      <c r="AB58" s="33"/>
      <c r="AD58" s="33"/>
      <c r="AE58" s="33"/>
    </row>
    <row r="59" spans="5:31" x14ac:dyDescent="0.35">
      <c r="E59" s="49"/>
      <c r="F59" s="52"/>
      <c r="G59" s="52"/>
      <c r="H59" s="49"/>
      <c r="I59" s="33"/>
      <c r="J59" s="33"/>
      <c r="L59" s="33"/>
      <c r="M59" s="33"/>
      <c r="O59" s="33"/>
      <c r="P59" s="33"/>
      <c r="R59" s="33"/>
      <c r="S59" s="33"/>
      <c r="U59" s="33"/>
      <c r="V59" s="33"/>
      <c r="X59" s="33"/>
      <c r="Y59" s="33"/>
      <c r="AA59" s="33"/>
      <c r="AB59" s="33"/>
      <c r="AD59" s="33"/>
      <c r="AE59" s="33"/>
    </row>
    <row r="60" spans="5:31" x14ac:dyDescent="0.35">
      <c r="E60" s="49"/>
      <c r="F60" s="52"/>
      <c r="G60" s="52"/>
      <c r="H60" s="49"/>
      <c r="I60" s="33"/>
      <c r="J60" s="33"/>
      <c r="L60" s="33"/>
      <c r="M60" s="33"/>
      <c r="O60" s="33"/>
      <c r="P60" s="33"/>
      <c r="R60" s="33"/>
      <c r="S60" s="33"/>
      <c r="U60" s="33"/>
      <c r="V60" s="33"/>
      <c r="X60" s="33"/>
      <c r="Y60" s="33"/>
      <c r="AA60" s="33"/>
      <c r="AB60" s="33"/>
      <c r="AD60" s="33"/>
      <c r="AE60" s="33"/>
    </row>
    <row r="61" spans="5:31" x14ac:dyDescent="0.35">
      <c r="E61" s="49"/>
      <c r="F61" s="52"/>
      <c r="G61" s="52"/>
      <c r="H61" s="49"/>
      <c r="I61" s="33"/>
      <c r="J61" s="33"/>
      <c r="L61" s="33"/>
      <c r="M61" s="33"/>
      <c r="O61" s="33"/>
      <c r="P61" s="33"/>
      <c r="R61" s="33"/>
      <c r="S61" s="33"/>
      <c r="U61" s="33"/>
      <c r="V61" s="33"/>
      <c r="X61" s="33"/>
      <c r="Y61" s="33"/>
      <c r="AA61" s="33"/>
      <c r="AB61" s="33"/>
      <c r="AD61" s="33"/>
      <c r="AE61" s="33"/>
    </row>
    <row r="62" spans="5:31" x14ac:dyDescent="0.35">
      <c r="E62" s="49"/>
      <c r="F62" s="52"/>
      <c r="G62" s="52"/>
      <c r="H62" s="49"/>
      <c r="I62" s="33"/>
      <c r="J62" s="33"/>
      <c r="L62" s="33"/>
      <c r="M62" s="33"/>
      <c r="O62" s="33"/>
      <c r="P62" s="33"/>
      <c r="R62" s="33"/>
      <c r="S62" s="33"/>
      <c r="U62" s="33"/>
      <c r="V62" s="33"/>
      <c r="X62" s="33"/>
      <c r="Y62" s="33"/>
      <c r="AA62" s="33"/>
      <c r="AB62" s="33"/>
      <c r="AD62" s="33"/>
      <c r="AE62" s="33"/>
    </row>
    <row r="63" spans="5:31" x14ac:dyDescent="0.35">
      <c r="E63" s="49"/>
      <c r="F63" s="52"/>
      <c r="G63" s="52"/>
      <c r="H63" s="49"/>
      <c r="I63" s="33"/>
      <c r="J63" s="33"/>
      <c r="L63" s="33"/>
      <c r="M63" s="33"/>
      <c r="O63" s="33"/>
      <c r="P63" s="33"/>
      <c r="R63" s="33"/>
      <c r="S63" s="33"/>
      <c r="U63" s="33"/>
      <c r="V63" s="33"/>
      <c r="X63" s="33"/>
      <c r="Y63" s="33"/>
      <c r="AA63" s="33"/>
      <c r="AB63" s="33"/>
      <c r="AD63" s="33"/>
      <c r="AE63" s="33"/>
    </row>
    <row r="64" spans="5:31" x14ac:dyDescent="0.35">
      <c r="E64" s="49"/>
      <c r="F64" s="52"/>
      <c r="G64" s="52"/>
      <c r="H64" s="49"/>
      <c r="I64" s="33"/>
      <c r="J64" s="33"/>
      <c r="L64" s="33"/>
      <c r="M64" s="33"/>
      <c r="O64" s="33"/>
      <c r="P64" s="33"/>
      <c r="R64" s="33"/>
      <c r="S64" s="33"/>
      <c r="U64" s="33"/>
      <c r="V64" s="33"/>
      <c r="X64" s="33"/>
      <c r="Y64" s="33"/>
      <c r="AA64" s="33"/>
      <c r="AB64" s="33"/>
      <c r="AD64" s="33"/>
      <c r="AE64" s="33"/>
    </row>
    <row r="65" spans="5:31" x14ac:dyDescent="0.35">
      <c r="E65" s="49"/>
      <c r="F65" s="52"/>
      <c r="G65" s="52"/>
      <c r="H65" s="49"/>
      <c r="I65" s="33"/>
      <c r="J65" s="33"/>
      <c r="L65" s="33"/>
      <c r="M65" s="33"/>
      <c r="O65" s="33"/>
      <c r="P65" s="33"/>
      <c r="R65" s="33"/>
      <c r="S65" s="33"/>
      <c r="U65" s="33"/>
      <c r="V65" s="33"/>
      <c r="X65" s="33"/>
      <c r="Y65" s="33"/>
      <c r="AA65" s="33"/>
      <c r="AB65" s="33"/>
      <c r="AD65" s="33"/>
      <c r="AE65" s="33"/>
    </row>
    <row r="66" spans="5:31" x14ac:dyDescent="0.35">
      <c r="E66" s="49"/>
      <c r="F66" s="52"/>
      <c r="G66" s="52"/>
      <c r="H66" s="49"/>
      <c r="I66" s="33"/>
      <c r="J66" s="33"/>
      <c r="L66" s="33"/>
      <c r="M66" s="33"/>
      <c r="O66" s="33"/>
      <c r="P66" s="33"/>
      <c r="R66" s="33"/>
      <c r="S66" s="33"/>
      <c r="U66" s="33"/>
      <c r="V66" s="33"/>
      <c r="X66" s="33"/>
      <c r="Y66" s="33"/>
      <c r="AA66" s="33"/>
      <c r="AB66" s="33"/>
      <c r="AD66" s="33"/>
      <c r="AE66" s="33"/>
    </row>
    <row r="67" spans="5:31" x14ac:dyDescent="0.35">
      <c r="E67" s="49"/>
      <c r="F67" s="52"/>
      <c r="G67" s="52"/>
      <c r="H67" s="49"/>
      <c r="I67" s="33"/>
      <c r="J67" s="33"/>
      <c r="L67" s="33"/>
      <c r="M67" s="33"/>
      <c r="O67" s="33"/>
      <c r="P67" s="33"/>
      <c r="R67" s="33"/>
      <c r="S67" s="33"/>
      <c r="U67" s="33"/>
      <c r="V67" s="33"/>
      <c r="X67" s="33"/>
      <c r="Y67" s="33"/>
      <c r="AA67" s="33"/>
      <c r="AB67" s="33"/>
      <c r="AD67" s="33"/>
      <c r="AE67" s="33"/>
    </row>
    <row r="68" spans="5:31" x14ac:dyDescent="0.35">
      <c r="E68" s="49"/>
      <c r="F68" s="52"/>
      <c r="G68" s="52"/>
      <c r="H68" s="49"/>
      <c r="I68" s="33"/>
      <c r="J68" s="33"/>
      <c r="L68" s="33"/>
      <c r="M68" s="33"/>
      <c r="O68" s="33"/>
      <c r="P68" s="33"/>
      <c r="R68" s="33"/>
      <c r="S68" s="33"/>
      <c r="U68" s="33"/>
      <c r="V68" s="33"/>
      <c r="X68" s="33"/>
      <c r="Y68" s="33"/>
      <c r="AA68" s="33"/>
      <c r="AB68" s="33"/>
      <c r="AD68" s="33"/>
      <c r="AE68" s="33"/>
    </row>
    <row r="69" spans="5:31" x14ac:dyDescent="0.35">
      <c r="E69" s="49"/>
      <c r="F69" s="52"/>
      <c r="G69" s="52"/>
      <c r="H69" s="49"/>
      <c r="I69" s="33"/>
      <c r="J69" s="33"/>
      <c r="L69" s="33"/>
      <c r="M69" s="33"/>
      <c r="O69" s="33"/>
      <c r="P69" s="33"/>
      <c r="R69" s="33"/>
      <c r="S69" s="33"/>
      <c r="U69" s="33"/>
      <c r="V69" s="33"/>
      <c r="X69" s="33"/>
      <c r="Y69" s="33"/>
      <c r="AA69" s="33"/>
      <c r="AB69" s="33"/>
      <c r="AD69" s="33"/>
      <c r="AE69" s="33"/>
    </row>
    <row r="70" spans="5:31" x14ac:dyDescent="0.35">
      <c r="E70" s="49"/>
      <c r="F70" s="52"/>
      <c r="G70" s="52"/>
      <c r="H70" s="49"/>
      <c r="I70" s="33"/>
      <c r="J70" s="33"/>
      <c r="L70" s="33"/>
      <c r="M70" s="33"/>
      <c r="O70" s="33"/>
      <c r="P70" s="33"/>
      <c r="R70" s="33"/>
      <c r="S70" s="33"/>
      <c r="U70" s="33"/>
      <c r="V70" s="33"/>
      <c r="X70" s="33"/>
      <c r="Y70" s="33"/>
      <c r="AA70" s="33"/>
      <c r="AB70" s="33"/>
      <c r="AD70" s="33"/>
      <c r="AE70" s="33"/>
    </row>
    <row r="71" spans="5:31" x14ac:dyDescent="0.35">
      <c r="E71" s="49"/>
      <c r="F71" s="52"/>
      <c r="G71" s="52"/>
      <c r="H71" s="49"/>
      <c r="I71" s="33"/>
      <c r="J71" s="33"/>
      <c r="L71" s="33"/>
      <c r="M71" s="33"/>
      <c r="O71" s="33"/>
      <c r="P71" s="33"/>
      <c r="R71" s="33"/>
      <c r="S71" s="33"/>
      <c r="U71" s="33"/>
      <c r="V71" s="33"/>
      <c r="X71" s="33"/>
      <c r="Y71" s="33"/>
      <c r="AA71" s="33"/>
      <c r="AB71" s="33"/>
      <c r="AD71" s="33"/>
      <c r="AE71" s="33"/>
    </row>
    <row r="72" spans="5:31" x14ac:dyDescent="0.35">
      <c r="E72" s="49"/>
      <c r="F72" s="52"/>
      <c r="G72" s="52"/>
      <c r="H72" s="49"/>
      <c r="I72" s="33"/>
      <c r="J72" s="33"/>
      <c r="L72" s="33"/>
      <c r="M72" s="33"/>
      <c r="O72" s="33"/>
      <c r="P72" s="33"/>
      <c r="R72" s="33"/>
      <c r="S72" s="33"/>
      <c r="U72" s="33"/>
      <c r="V72" s="33"/>
      <c r="X72" s="33"/>
      <c r="Y72" s="33"/>
      <c r="AA72" s="33"/>
      <c r="AB72" s="33"/>
      <c r="AD72" s="33"/>
      <c r="AE72" s="33"/>
    </row>
    <row r="73" spans="5:31" x14ac:dyDescent="0.35">
      <c r="E73" s="49"/>
      <c r="F73" s="52"/>
      <c r="G73" s="52"/>
      <c r="H73" s="49"/>
      <c r="I73" s="33"/>
      <c r="J73" s="33"/>
      <c r="L73" s="33"/>
      <c r="M73" s="33"/>
      <c r="O73" s="33"/>
      <c r="P73" s="33"/>
      <c r="R73" s="33"/>
      <c r="S73" s="33"/>
      <c r="U73" s="33"/>
      <c r="V73" s="33"/>
      <c r="X73" s="33"/>
      <c r="Y73" s="33"/>
      <c r="AA73" s="33"/>
      <c r="AB73" s="33"/>
      <c r="AD73" s="33"/>
      <c r="AE73" s="33"/>
    </row>
    <row r="74" spans="5:31" x14ac:dyDescent="0.35">
      <c r="E74" s="49"/>
      <c r="F74" s="52"/>
      <c r="G74" s="52"/>
      <c r="H74" s="49"/>
      <c r="I74" s="33"/>
      <c r="J74" s="33"/>
      <c r="L74" s="33"/>
      <c r="M74" s="33"/>
      <c r="O74" s="33"/>
      <c r="P74" s="33"/>
      <c r="R74" s="33"/>
      <c r="S74" s="33"/>
      <c r="U74" s="33"/>
      <c r="V74" s="33"/>
      <c r="X74" s="33"/>
      <c r="Y74" s="33"/>
      <c r="AA74" s="33"/>
      <c r="AB74" s="33"/>
      <c r="AD74" s="33"/>
      <c r="AE74" s="33"/>
    </row>
    <row r="75" spans="5:31" x14ac:dyDescent="0.35">
      <c r="E75" s="49"/>
      <c r="F75" s="52"/>
      <c r="G75" s="52"/>
      <c r="H75" s="49"/>
      <c r="I75" s="33"/>
      <c r="J75" s="33"/>
      <c r="L75" s="33"/>
      <c r="M75" s="33"/>
      <c r="O75" s="33"/>
      <c r="P75" s="33"/>
      <c r="R75" s="33"/>
      <c r="S75" s="33"/>
      <c r="U75" s="33"/>
      <c r="V75" s="33"/>
      <c r="X75" s="33"/>
      <c r="Y75" s="33"/>
      <c r="AA75" s="33"/>
      <c r="AB75" s="33"/>
      <c r="AD75" s="33"/>
      <c r="AE75" s="33"/>
    </row>
    <row r="76" spans="5:31" x14ac:dyDescent="0.35">
      <c r="E76" s="49"/>
      <c r="F76" s="52"/>
      <c r="G76" s="52"/>
      <c r="H76" s="49"/>
      <c r="I76" s="33"/>
      <c r="J76" s="33"/>
      <c r="L76" s="33"/>
      <c r="M76" s="33"/>
      <c r="O76" s="33"/>
      <c r="P76" s="33"/>
      <c r="R76" s="33"/>
      <c r="S76" s="33"/>
      <c r="U76" s="33"/>
      <c r="V76" s="33"/>
      <c r="X76" s="33"/>
      <c r="Y76" s="33"/>
      <c r="AA76" s="33"/>
      <c r="AB76" s="33"/>
      <c r="AD76" s="33"/>
      <c r="AE76" s="33"/>
    </row>
    <row r="77" spans="5:31" x14ac:dyDescent="0.35">
      <c r="E77" s="49"/>
      <c r="F77" s="52"/>
      <c r="G77" s="52"/>
      <c r="H77" s="49"/>
      <c r="I77" s="33"/>
      <c r="J77" s="33"/>
      <c r="L77" s="33"/>
      <c r="M77" s="33"/>
      <c r="O77" s="33"/>
      <c r="P77" s="33"/>
      <c r="R77" s="33"/>
      <c r="S77" s="33"/>
      <c r="U77" s="33"/>
      <c r="V77" s="33"/>
      <c r="X77" s="33"/>
      <c r="Y77" s="33"/>
      <c r="AA77" s="33"/>
      <c r="AB77" s="33"/>
      <c r="AD77" s="33"/>
      <c r="AE77" s="33"/>
    </row>
    <row r="78" spans="5:31" x14ac:dyDescent="0.35">
      <c r="E78" s="49"/>
      <c r="F78" s="52"/>
      <c r="G78" s="52"/>
      <c r="H78" s="49"/>
      <c r="I78" s="33"/>
      <c r="J78" s="33"/>
      <c r="L78" s="33"/>
      <c r="M78" s="33"/>
      <c r="O78" s="33"/>
      <c r="P78" s="33"/>
      <c r="R78" s="33"/>
      <c r="S78" s="33"/>
      <c r="U78" s="33"/>
      <c r="V78" s="33"/>
      <c r="X78" s="33"/>
      <c r="Y78" s="33"/>
      <c r="AA78" s="33"/>
      <c r="AB78" s="33"/>
      <c r="AD78" s="33"/>
      <c r="AE78" s="33"/>
    </row>
    <row r="79" spans="5:31" x14ac:dyDescent="0.35">
      <c r="E79" s="49"/>
      <c r="F79" s="52"/>
      <c r="G79" s="52"/>
      <c r="H79" s="49"/>
      <c r="I79" s="33"/>
      <c r="J79" s="33"/>
      <c r="L79" s="33"/>
      <c r="M79" s="33"/>
      <c r="O79" s="33"/>
      <c r="P79" s="33"/>
      <c r="R79" s="33"/>
      <c r="S79" s="33"/>
      <c r="U79" s="33"/>
      <c r="V79" s="33"/>
      <c r="X79" s="33"/>
      <c r="Y79" s="33"/>
      <c r="AA79" s="33"/>
      <c r="AB79" s="33"/>
      <c r="AD79" s="33"/>
      <c r="AE79" s="33"/>
    </row>
    <row r="80" spans="5:31" x14ac:dyDescent="0.35">
      <c r="E80" s="49"/>
      <c r="F80" s="52"/>
      <c r="G80" s="52"/>
      <c r="H80" s="49"/>
      <c r="I80" s="33"/>
      <c r="J80" s="33"/>
      <c r="L80" s="33"/>
      <c r="M80" s="33"/>
      <c r="O80" s="33"/>
      <c r="P80" s="33"/>
      <c r="R80" s="33"/>
      <c r="S80" s="33"/>
      <c r="U80" s="33"/>
      <c r="V80" s="33"/>
      <c r="X80" s="33"/>
      <c r="Y80" s="33"/>
      <c r="AA80" s="33"/>
      <c r="AB80" s="33"/>
      <c r="AD80" s="33"/>
      <c r="AE80" s="33"/>
    </row>
    <row r="81" spans="5:31" x14ac:dyDescent="0.35">
      <c r="E81" s="49"/>
      <c r="F81" s="52"/>
      <c r="G81" s="52"/>
      <c r="H81" s="49"/>
      <c r="I81" s="33"/>
      <c r="J81" s="33"/>
      <c r="L81" s="33"/>
      <c r="M81" s="33"/>
      <c r="O81" s="33"/>
      <c r="P81" s="33"/>
      <c r="R81" s="33"/>
      <c r="S81" s="33"/>
      <c r="U81" s="33"/>
      <c r="V81" s="33"/>
      <c r="X81" s="33"/>
      <c r="Y81" s="33"/>
      <c r="AA81" s="33"/>
      <c r="AB81" s="33"/>
      <c r="AD81" s="33"/>
      <c r="AE81" s="33"/>
    </row>
    <row r="82" spans="5:31" x14ac:dyDescent="0.35">
      <c r="E82" s="49"/>
      <c r="F82" s="52"/>
      <c r="G82" s="52"/>
      <c r="H82" s="49"/>
      <c r="I82" s="33"/>
      <c r="J82" s="33"/>
      <c r="L82" s="33"/>
      <c r="M82" s="33"/>
      <c r="O82" s="33"/>
      <c r="P82" s="33"/>
      <c r="R82" s="33"/>
      <c r="S82" s="33"/>
      <c r="U82" s="33"/>
      <c r="V82" s="33"/>
      <c r="X82" s="33"/>
      <c r="Y82" s="33"/>
      <c r="AA82" s="33"/>
      <c r="AB82" s="33"/>
      <c r="AD82" s="33"/>
      <c r="AE82" s="33"/>
    </row>
    <row r="83" spans="5:31" x14ac:dyDescent="0.35">
      <c r="E83" s="49"/>
      <c r="F83" s="52"/>
      <c r="G83" s="52"/>
      <c r="H83" s="49"/>
      <c r="I83" s="33"/>
      <c r="J83" s="33"/>
      <c r="L83" s="33"/>
      <c r="M83" s="33"/>
      <c r="O83" s="33"/>
      <c r="P83" s="33"/>
      <c r="R83" s="33"/>
      <c r="S83" s="33"/>
      <c r="U83" s="33"/>
      <c r="V83" s="33"/>
      <c r="X83" s="33"/>
      <c r="Y83" s="33"/>
      <c r="AA83" s="33"/>
      <c r="AB83" s="33"/>
      <c r="AD83" s="33"/>
      <c r="AE83" s="33"/>
    </row>
    <row r="84" spans="5:31" x14ac:dyDescent="0.35">
      <c r="E84" s="49"/>
      <c r="F84" s="52"/>
      <c r="G84" s="52"/>
      <c r="H84" s="49"/>
      <c r="I84" s="33"/>
      <c r="J84" s="33"/>
      <c r="L84" s="33"/>
      <c r="M84" s="33"/>
      <c r="O84" s="33"/>
      <c r="P84" s="33"/>
      <c r="R84" s="33"/>
      <c r="S84" s="33"/>
      <c r="U84" s="33"/>
      <c r="V84" s="33"/>
      <c r="X84" s="33"/>
      <c r="Y84" s="33"/>
      <c r="AA84" s="33"/>
      <c r="AB84" s="33"/>
      <c r="AD84" s="33"/>
      <c r="AE84" s="33"/>
    </row>
    <row r="85" spans="5:31" x14ac:dyDescent="0.35">
      <c r="E85" s="49"/>
      <c r="F85" s="52"/>
      <c r="G85" s="52"/>
      <c r="H85" s="49"/>
      <c r="I85" s="33"/>
      <c r="J85" s="33"/>
      <c r="L85" s="33"/>
      <c r="M85" s="33"/>
      <c r="O85" s="33"/>
      <c r="P85" s="33"/>
      <c r="R85" s="33"/>
      <c r="S85" s="33"/>
      <c r="U85" s="33"/>
      <c r="V85" s="33"/>
      <c r="X85" s="33"/>
      <c r="Y85" s="33"/>
      <c r="AA85" s="33"/>
      <c r="AB85" s="33"/>
      <c r="AD85" s="33"/>
      <c r="AE85" s="33"/>
    </row>
    <row r="86" spans="5:31" x14ac:dyDescent="0.35">
      <c r="E86" s="49"/>
      <c r="F86" s="52"/>
      <c r="G86" s="52"/>
      <c r="H86" s="49"/>
      <c r="I86" s="33"/>
      <c r="J86" s="33"/>
      <c r="L86" s="33"/>
      <c r="M86" s="33"/>
      <c r="O86" s="33"/>
      <c r="P86" s="33"/>
      <c r="R86" s="33"/>
      <c r="S86" s="33"/>
      <c r="U86" s="33"/>
      <c r="V86" s="33"/>
      <c r="X86" s="33"/>
      <c r="Y86" s="33"/>
      <c r="AA86" s="33"/>
      <c r="AB86" s="33"/>
      <c r="AD86" s="33"/>
      <c r="AE86" s="33"/>
    </row>
    <row r="87" spans="5:31" x14ac:dyDescent="0.35">
      <c r="E87" s="49"/>
      <c r="F87" s="52"/>
      <c r="G87" s="52"/>
      <c r="H87" s="49"/>
      <c r="I87" s="33"/>
      <c r="J87" s="33"/>
      <c r="L87" s="33"/>
      <c r="M87" s="33"/>
      <c r="O87" s="33"/>
      <c r="P87" s="33"/>
      <c r="R87" s="33"/>
      <c r="S87" s="33"/>
      <c r="U87" s="33"/>
      <c r="V87" s="33"/>
      <c r="X87" s="33"/>
      <c r="Y87" s="33"/>
      <c r="AA87" s="33"/>
      <c r="AB87" s="33"/>
      <c r="AD87" s="33"/>
      <c r="AE87" s="33"/>
    </row>
    <row r="88" spans="5:31" x14ac:dyDescent="0.35">
      <c r="E88" s="49"/>
      <c r="F88" s="52"/>
      <c r="G88" s="52"/>
      <c r="H88" s="49"/>
      <c r="I88" s="33"/>
      <c r="J88" s="33"/>
      <c r="L88" s="33"/>
      <c r="M88" s="33"/>
      <c r="O88" s="33"/>
      <c r="P88" s="33"/>
      <c r="R88" s="33"/>
      <c r="S88" s="33"/>
      <c r="U88" s="33"/>
      <c r="V88" s="33"/>
      <c r="X88" s="33"/>
      <c r="Y88" s="33"/>
      <c r="AA88" s="33"/>
      <c r="AB88" s="33"/>
      <c r="AD88" s="33"/>
      <c r="AE88" s="33"/>
    </row>
    <row r="89" spans="5:31" x14ac:dyDescent="0.35">
      <c r="E89" s="49"/>
      <c r="F89" s="52"/>
      <c r="G89" s="52"/>
      <c r="H89" s="49"/>
      <c r="I89" s="33"/>
      <c r="J89" s="33"/>
      <c r="L89" s="33"/>
      <c r="M89" s="33"/>
      <c r="O89" s="33"/>
      <c r="P89" s="33"/>
      <c r="R89" s="33"/>
      <c r="S89" s="33"/>
      <c r="U89" s="33"/>
      <c r="V89" s="33"/>
      <c r="X89" s="33"/>
      <c r="Y89" s="33"/>
      <c r="AA89" s="33"/>
      <c r="AB89" s="33"/>
      <c r="AD89" s="33"/>
      <c r="AE89" s="33"/>
    </row>
    <row r="90" spans="5:31" x14ac:dyDescent="0.35">
      <c r="E90" s="49"/>
      <c r="F90" s="52"/>
      <c r="G90" s="52"/>
      <c r="H90" s="49"/>
      <c r="I90" s="33"/>
      <c r="J90" s="33"/>
      <c r="L90" s="33"/>
      <c r="M90" s="33"/>
      <c r="O90" s="33"/>
      <c r="P90" s="33"/>
      <c r="R90" s="33"/>
      <c r="S90" s="33"/>
      <c r="U90" s="33"/>
      <c r="V90" s="33"/>
      <c r="X90" s="33"/>
      <c r="Y90" s="33"/>
      <c r="AA90" s="33"/>
      <c r="AB90" s="33"/>
      <c r="AD90" s="33"/>
      <c r="AE90" s="33"/>
    </row>
    <row r="91" spans="5:31" x14ac:dyDescent="0.35">
      <c r="E91" s="49"/>
      <c r="F91" s="52"/>
      <c r="G91" s="52"/>
      <c r="H91" s="49"/>
      <c r="I91" s="33"/>
      <c r="J91" s="33"/>
      <c r="L91" s="33"/>
      <c r="M91" s="33"/>
      <c r="O91" s="33"/>
      <c r="P91" s="33"/>
      <c r="R91" s="33"/>
      <c r="S91" s="33"/>
      <c r="U91" s="33"/>
      <c r="V91" s="33"/>
      <c r="X91" s="33"/>
      <c r="Y91" s="33"/>
      <c r="AA91" s="33"/>
      <c r="AB91" s="33"/>
      <c r="AD91" s="33"/>
      <c r="AE91" s="33"/>
    </row>
    <row r="92" spans="5:31" x14ac:dyDescent="0.35">
      <c r="E92" s="49"/>
      <c r="F92" s="52"/>
      <c r="G92" s="52"/>
      <c r="H92" s="49"/>
      <c r="I92" s="33"/>
      <c r="J92" s="33"/>
      <c r="L92" s="33"/>
      <c r="M92" s="33"/>
      <c r="O92" s="33"/>
      <c r="P92" s="33"/>
      <c r="R92" s="33"/>
      <c r="S92" s="33"/>
      <c r="U92" s="33"/>
      <c r="V92" s="33"/>
      <c r="X92" s="33"/>
      <c r="Y92" s="33"/>
      <c r="AA92" s="33"/>
      <c r="AB92" s="33"/>
      <c r="AD92" s="33"/>
      <c r="AE92" s="33"/>
    </row>
    <row r="93" spans="5:31" x14ac:dyDescent="0.35">
      <c r="E93" s="49"/>
      <c r="F93" s="52"/>
      <c r="G93" s="52"/>
      <c r="H93" s="49"/>
      <c r="I93" s="33"/>
      <c r="J93" s="33"/>
      <c r="L93" s="33"/>
      <c r="M93" s="33"/>
      <c r="O93" s="33"/>
      <c r="P93" s="33"/>
      <c r="R93" s="33"/>
      <c r="S93" s="33"/>
      <c r="U93" s="33"/>
      <c r="V93" s="33"/>
      <c r="X93" s="33"/>
      <c r="Y93" s="33"/>
      <c r="AA93" s="33"/>
      <c r="AB93" s="33"/>
      <c r="AD93" s="33"/>
      <c r="AE93" s="33"/>
    </row>
    <row r="94" spans="5:31" x14ac:dyDescent="0.35">
      <c r="E94" s="49"/>
      <c r="F94" s="52"/>
      <c r="G94" s="52"/>
      <c r="H94" s="49"/>
      <c r="I94" s="33"/>
      <c r="J94" s="33"/>
      <c r="L94" s="33"/>
      <c r="M94" s="33"/>
      <c r="O94" s="33"/>
      <c r="P94" s="33"/>
      <c r="R94" s="33"/>
      <c r="S94" s="33"/>
      <c r="U94" s="33"/>
      <c r="V94" s="33"/>
      <c r="X94" s="33"/>
      <c r="Y94" s="33"/>
      <c r="AA94" s="33"/>
      <c r="AB94" s="33"/>
      <c r="AD94" s="33"/>
      <c r="AE94" s="33"/>
    </row>
    <row r="95" spans="5:31" x14ac:dyDescent="0.35">
      <c r="E95" s="49"/>
      <c r="F95" s="52"/>
      <c r="G95" s="52"/>
      <c r="H95" s="49"/>
      <c r="I95" s="33"/>
      <c r="J95" s="33"/>
      <c r="L95" s="33"/>
      <c r="M95" s="33"/>
      <c r="O95" s="33"/>
      <c r="P95" s="33"/>
      <c r="R95" s="33"/>
      <c r="S95" s="33"/>
      <c r="U95" s="33"/>
      <c r="V95" s="33"/>
      <c r="X95" s="33"/>
      <c r="Y95" s="33"/>
      <c r="AA95" s="33"/>
      <c r="AB95" s="33"/>
      <c r="AD95" s="33"/>
      <c r="AE95" s="33"/>
    </row>
    <row r="96" spans="5:31" x14ac:dyDescent="0.35">
      <c r="E96" s="49"/>
      <c r="F96" s="52"/>
      <c r="G96" s="52"/>
      <c r="H96" s="49"/>
      <c r="I96" s="33"/>
      <c r="J96" s="33"/>
      <c r="L96" s="33"/>
      <c r="M96" s="33"/>
      <c r="O96" s="33"/>
      <c r="P96" s="33"/>
      <c r="R96" s="33"/>
      <c r="S96" s="33"/>
      <c r="U96" s="33"/>
      <c r="V96" s="33"/>
      <c r="X96" s="33"/>
      <c r="Y96" s="33"/>
      <c r="AA96" s="33"/>
      <c r="AB96" s="33"/>
      <c r="AD96" s="33"/>
      <c r="AE96" s="33"/>
    </row>
    <row r="97" spans="1:31" x14ac:dyDescent="0.35">
      <c r="E97" s="49"/>
      <c r="F97" s="52"/>
      <c r="G97" s="52"/>
      <c r="H97" s="49"/>
      <c r="I97" s="33"/>
      <c r="J97" s="33"/>
      <c r="L97" s="33"/>
      <c r="M97" s="33"/>
      <c r="O97" s="33"/>
      <c r="P97" s="33"/>
      <c r="R97" s="33"/>
      <c r="S97" s="33"/>
      <c r="U97" s="33"/>
      <c r="V97" s="33"/>
      <c r="X97" s="33"/>
      <c r="Y97" s="33"/>
      <c r="AA97" s="33"/>
      <c r="AB97" s="33"/>
      <c r="AD97" s="33"/>
      <c r="AE97" s="33"/>
    </row>
    <row r="98" spans="1:31" x14ac:dyDescent="0.35">
      <c r="E98" s="49"/>
      <c r="F98" s="52"/>
      <c r="G98" s="52"/>
      <c r="H98" s="49"/>
      <c r="I98" s="33"/>
      <c r="J98" s="33"/>
      <c r="L98" s="33"/>
      <c r="M98" s="33"/>
      <c r="O98" s="33"/>
      <c r="P98" s="33"/>
      <c r="R98" s="33"/>
      <c r="S98" s="33"/>
      <c r="U98" s="33"/>
      <c r="V98" s="33"/>
      <c r="X98" s="33"/>
      <c r="Y98" s="33"/>
      <c r="AA98" s="33"/>
      <c r="AB98" s="33"/>
      <c r="AD98" s="33"/>
      <c r="AE98" s="33"/>
    </row>
    <row r="99" spans="1:31" x14ac:dyDescent="0.35">
      <c r="E99" s="49"/>
      <c r="F99" s="52"/>
      <c r="G99" s="52"/>
      <c r="H99" s="49"/>
      <c r="I99" s="33"/>
      <c r="J99" s="33"/>
      <c r="L99" s="33"/>
      <c r="M99" s="33"/>
      <c r="O99" s="33"/>
      <c r="P99" s="33"/>
      <c r="R99" s="33"/>
      <c r="S99" s="33"/>
      <c r="U99" s="33"/>
      <c r="V99" s="33"/>
      <c r="X99" s="33"/>
      <c r="Y99" s="33"/>
      <c r="AA99" s="33"/>
      <c r="AB99" s="33"/>
      <c r="AD99" s="33"/>
      <c r="AE99" s="33"/>
    </row>
    <row r="100" spans="1:31" x14ac:dyDescent="0.35">
      <c r="E100" s="49"/>
      <c r="F100" s="52"/>
      <c r="G100" s="52"/>
      <c r="H100" s="49"/>
      <c r="I100" s="33"/>
      <c r="J100" s="33"/>
      <c r="L100" s="33"/>
      <c r="M100" s="33"/>
      <c r="O100" s="33"/>
      <c r="P100" s="33"/>
      <c r="R100" s="33"/>
      <c r="S100" s="33"/>
      <c r="U100" s="33"/>
      <c r="V100" s="33"/>
      <c r="X100" s="33"/>
      <c r="Y100" s="33"/>
      <c r="AA100" s="33"/>
      <c r="AB100" s="33"/>
      <c r="AD100" s="33"/>
      <c r="AE100" s="33"/>
    </row>
    <row r="101" spans="1:31" x14ac:dyDescent="0.35">
      <c r="E101" s="49"/>
      <c r="F101" s="52"/>
      <c r="G101" s="52"/>
      <c r="H101" s="49"/>
      <c r="I101" s="33"/>
      <c r="J101" s="33"/>
      <c r="L101" s="33"/>
      <c r="M101" s="33"/>
      <c r="O101" s="33"/>
      <c r="P101" s="33"/>
      <c r="R101" s="33"/>
      <c r="S101" s="33"/>
      <c r="U101" s="33"/>
      <c r="V101" s="33"/>
      <c r="X101" s="33"/>
      <c r="Y101" s="33"/>
      <c r="AA101" s="33"/>
      <c r="AB101" s="33"/>
      <c r="AD101" s="33"/>
      <c r="AE101" s="33"/>
    </row>
    <row r="102" spans="1:31" x14ac:dyDescent="0.35">
      <c r="E102" s="49"/>
      <c r="F102" s="52"/>
      <c r="G102" s="52"/>
      <c r="H102" s="49"/>
      <c r="I102" s="33"/>
      <c r="J102" s="33"/>
      <c r="L102" s="33"/>
      <c r="M102" s="33"/>
      <c r="O102" s="33"/>
      <c r="P102" s="33"/>
      <c r="R102" s="33"/>
      <c r="S102" s="33"/>
      <c r="U102" s="33"/>
      <c r="V102" s="33"/>
      <c r="X102" s="33"/>
      <c r="Y102" s="33"/>
      <c r="AA102" s="33"/>
      <c r="AB102" s="33"/>
      <c r="AD102" s="33"/>
      <c r="AE102" s="33"/>
    </row>
    <row r="103" spans="1:31" x14ac:dyDescent="0.35">
      <c r="E103" s="49"/>
      <c r="F103" s="52"/>
      <c r="G103" s="52"/>
      <c r="H103" s="49"/>
      <c r="I103" s="33"/>
      <c r="J103" s="33"/>
      <c r="L103" s="33"/>
      <c r="M103" s="33"/>
      <c r="O103" s="33"/>
      <c r="P103" s="33"/>
      <c r="R103" s="33"/>
      <c r="S103" s="33"/>
      <c r="U103" s="33"/>
      <c r="V103" s="33"/>
      <c r="X103" s="33"/>
      <c r="Y103" s="33"/>
      <c r="AA103" s="33"/>
      <c r="AB103" s="33"/>
      <c r="AD103" s="33"/>
      <c r="AE103" s="33"/>
    </row>
    <row r="104" spans="1:31" x14ac:dyDescent="0.35">
      <c r="E104" s="49"/>
      <c r="F104" s="52"/>
      <c r="G104" s="52"/>
      <c r="H104" s="49"/>
      <c r="I104" s="33"/>
      <c r="J104" s="33"/>
      <c r="L104" s="33"/>
      <c r="M104" s="33"/>
      <c r="O104" s="33"/>
      <c r="P104" s="33"/>
      <c r="R104" s="33"/>
      <c r="S104" s="33"/>
      <c r="U104" s="33"/>
      <c r="V104" s="33"/>
      <c r="X104" s="33"/>
      <c r="Y104" s="33"/>
      <c r="AA104" s="33"/>
      <c r="AB104" s="33"/>
      <c r="AD104" s="33"/>
      <c r="AE104" s="33"/>
    </row>
    <row r="105" spans="1:31" x14ac:dyDescent="0.35">
      <c r="E105" s="49"/>
      <c r="F105" s="52"/>
      <c r="G105" s="52"/>
      <c r="H105" s="49"/>
      <c r="I105" s="33"/>
      <c r="J105" s="33"/>
      <c r="L105" s="33"/>
      <c r="M105" s="33"/>
      <c r="O105" s="33"/>
      <c r="P105" s="33"/>
      <c r="R105" s="33"/>
      <c r="S105" s="33"/>
      <c r="U105" s="33"/>
      <c r="V105" s="33"/>
      <c r="X105" s="33"/>
      <c r="Y105" s="33"/>
      <c r="AA105" s="33"/>
      <c r="AB105" s="33"/>
      <c r="AD105" s="33"/>
      <c r="AE105" s="33"/>
    </row>
    <row r="106" spans="1:31" x14ac:dyDescent="0.35">
      <c r="E106" s="49"/>
      <c r="F106" s="52"/>
      <c r="G106" s="52"/>
      <c r="H106" s="49"/>
      <c r="I106" s="33"/>
      <c r="J106" s="33"/>
      <c r="L106" s="33"/>
      <c r="M106" s="33"/>
      <c r="O106" s="33"/>
      <c r="P106" s="33"/>
      <c r="R106" s="33"/>
      <c r="S106" s="33"/>
      <c r="U106" s="33"/>
      <c r="V106" s="33"/>
      <c r="X106" s="33"/>
      <c r="Y106" s="33"/>
      <c r="AA106" s="33"/>
      <c r="AB106" s="33"/>
      <c r="AD106" s="33"/>
      <c r="AE106" s="33"/>
    </row>
    <row r="107" spans="1:31" x14ac:dyDescent="0.35">
      <c r="E107" s="49"/>
      <c r="F107" s="52"/>
      <c r="G107" s="52"/>
      <c r="H107" s="49"/>
      <c r="I107" s="33"/>
      <c r="J107" s="33"/>
      <c r="L107" s="33"/>
      <c r="M107" s="33"/>
      <c r="O107" s="33"/>
      <c r="P107" s="33"/>
      <c r="R107" s="33"/>
      <c r="S107" s="33"/>
      <c r="U107" s="33"/>
      <c r="V107" s="33"/>
      <c r="X107" s="33"/>
      <c r="Y107" s="33"/>
      <c r="AA107" s="33"/>
      <c r="AB107" s="33"/>
      <c r="AD107" s="33"/>
      <c r="AE107" s="33"/>
    </row>
    <row r="108" spans="1:31" x14ac:dyDescent="0.35">
      <c r="E108" s="49"/>
      <c r="F108" s="52"/>
      <c r="G108" s="52"/>
      <c r="H108" s="49"/>
      <c r="I108" s="33"/>
      <c r="J108" s="33"/>
      <c r="L108" s="33"/>
      <c r="M108" s="33"/>
      <c r="O108" s="33"/>
      <c r="P108" s="33"/>
      <c r="R108" s="33"/>
      <c r="S108" s="33"/>
      <c r="U108" s="33"/>
      <c r="V108" s="33"/>
      <c r="X108" s="33"/>
      <c r="Y108" s="33"/>
      <c r="AA108" s="33"/>
      <c r="AB108" s="33"/>
      <c r="AD108" s="33"/>
      <c r="AE108" s="33"/>
    </row>
    <row r="109" spans="1:31" x14ac:dyDescent="0.35">
      <c r="E109" s="49"/>
      <c r="F109" s="52"/>
      <c r="G109" s="52"/>
      <c r="H109" s="49"/>
      <c r="I109" s="33"/>
      <c r="J109" s="33"/>
      <c r="L109" s="33"/>
      <c r="M109" s="33"/>
      <c r="O109" s="33"/>
      <c r="P109" s="33"/>
      <c r="R109" s="33"/>
      <c r="S109" s="33"/>
      <c r="U109" s="33"/>
      <c r="V109" s="33"/>
      <c r="X109" s="33"/>
      <c r="Y109" s="33"/>
      <c r="AA109" s="33"/>
      <c r="AB109" s="33"/>
      <c r="AD109" s="33"/>
      <c r="AE109" s="33"/>
    </row>
    <row r="110" spans="1:31" x14ac:dyDescent="0.35">
      <c r="E110" s="49"/>
      <c r="F110" s="52"/>
      <c r="G110" s="52"/>
      <c r="H110" s="49"/>
      <c r="I110" s="33"/>
      <c r="J110" s="33"/>
      <c r="L110" s="33"/>
      <c r="M110" s="33"/>
      <c r="O110" s="33"/>
      <c r="P110" s="33"/>
      <c r="R110" s="33"/>
      <c r="S110" s="33"/>
      <c r="U110" s="33"/>
      <c r="V110" s="33"/>
      <c r="X110" s="33"/>
      <c r="Y110" s="33"/>
      <c r="AA110" s="33"/>
      <c r="AB110" s="33"/>
      <c r="AD110" s="33"/>
      <c r="AE110" s="33"/>
    </row>
    <row r="111" spans="1:31" x14ac:dyDescent="0.35">
      <c r="A111" s="23"/>
      <c r="B111" s="23"/>
      <c r="C111" s="21"/>
      <c r="D111" s="21"/>
      <c r="E111" s="51"/>
      <c r="F111" s="52"/>
      <c r="G111" s="52"/>
      <c r="H111" s="49"/>
      <c r="I111" s="33"/>
      <c r="J111" s="33"/>
      <c r="L111" s="33"/>
      <c r="M111" s="33"/>
      <c r="O111" s="33"/>
      <c r="P111" s="33"/>
      <c r="R111" s="33"/>
      <c r="S111" s="33"/>
      <c r="U111" s="33"/>
      <c r="V111" s="33"/>
      <c r="X111" s="33"/>
      <c r="Y111" s="33"/>
      <c r="AA111" s="33"/>
      <c r="AB111" s="33"/>
      <c r="AD111" s="33"/>
      <c r="AE111" s="33"/>
    </row>
    <row r="112" spans="1:31" x14ac:dyDescent="0.35">
      <c r="C112" s="52"/>
      <c r="D112" s="52"/>
      <c r="F112" s="52"/>
      <c r="G112" s="52"/>
      <c r="I112" s="33"/>
      <c r="J112" s="33"/>
      <c r="L112" s="33"/>
      <c r="M112" s="33"/>
      <c r="O112" s="33"/>
      <c r="P112" s="33"/>
      <c r="R112" s="33"/>
      <c r="S112" s="33"/>
      <c r="U112" s="33"/>
      <c r="V112" s="33"/>
      <c r="X112" s="33"/>
      <c r="Y112" s="33"/>
      <c r="AA112" s="33"/>
      <c r="AB112" s="33"/>
      <c r="AD112" s="33"/>
      <c r="AE112" s="33"/>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Notes</vt:lpstr>
      <vt:lpstr>Birth_Cohorts_Uptake</vt:lpstr>
      <vt:lpstr>Birth_Cohorts_Coverage</vt:lpstr>
      <vt:lpstr>SUBICB_(65_yr_olds)</vt:lpstr>
      <vt:lpstr>ICB_(65_yr_olds)</vt:lpstr>
      <vt:lpstr>LA_(65_yr_olds)</vt:lpstr>
      <vt:lpstr>CR_(65_yr_olds)</vt:lpstr>
      <vt:lpstr>SUBICB_(70_yr_olds)</vt:lpstr>
      <vt:lpstr>ICB_(70_yr_olds)</vt:lpstr>
      <vt:lpstr>LA_(70_yr_olds)</vt:lpstr>
      <vt:lpstr>CR_(70_yr_olds)</vt:lpstr>
      <vt:lpstr>SUBICB_(66_yr_olds)</vt:lpstr>
      <vt:lpstr>ICB_(66_yr_olds)</vt:lpstr>
      <vt:lpstr>LA_(66_yr_olds)</vt:lpstr>
      <vt:lpstr>CR_(66_yr_olds)</vt:lpstr>
      <vt:lpstr>SUBICB_(71_yr_olds)</vt:lpstr>
      <vt:lpstr>ICB_(71_yr_olds)</vt:lpstr>
      <vt:lpstr>LA_(71_yr_olds)</vt:lpstr>
      <vt:lpstr>CR_(71_yr_olds)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Shingles VC by ICB and LA: quarters 1 and 2, 2023/24</dc:title>
  <dc:subject/>
  <dc:creator>UKHSA</dc:creator>
  <cp:keywords/>
  <dc:description/>
  <cp:revision/>
  <dcterms:created xsi:type="dcterms:W3CDTF">2022-02-21T13:38:12Z</dcterms:created>
  <dcterms:modified xsi:type="dcterms:W3CDTF">2025-07-29T15:31:49Z</dcterms:modified>
  <cp:category/>
  <cp:contentStatus/>
</cp:coreProperties>
</file>