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tatistics\Prices Team\Quarterly Prices Publication QEP\Tables\"/>
    </mc:Choice>
  </mc:AlternateContent>
  <xr:revisionPtr revIDLastSave="0" documentId="13_ncr:1_{418F35E7-65F9-4817-9BA6-5BF3E6DCC353}" xr6:coauthVersionLast="47" xr6:coauthVersionMax="47" xr10:uidLastSave="{00000000-0000-0000-0000-000000000000}"/>
  <bookViews>
    <workbookView xWindow="-105" yWindow="-16320" windowWidth="29040" windowHeight="15720" xr2:uid="{00000000-000D-0000-FFFF-FFFF00000000}"/>
  </bookViews>
  <sheets>
    <sheet name="Cover Sheet" sheetId="6" r:id="rId1"/>
    <sheet name="Contents" sheetId="7" r:id="rId2"/>
    <sheet name="Table 2.2.5" sheetId="2" r:id="rId3"/>
    <sheet name="Table 2.2.5 (E7)" sheetId="4" r:id="rId4"/>
  </sheets>
  <externalReferences>
    <externalReference r:id="rId5"/>
    <externalReference r:id="rId6"/>
  </externalReferences>
  <definedNames>
    <definedName name="average_E7_change" localSheetId="0">#REF!</definedName>
    <definedName name="average_E7_change">'[1]Household calculations'!$M$29</definedName>
    <definedName name="consumption_level_e7">'Table 2.2.5 (E7)'!$P$2</definedName>
    <definedName name="conversion_factor" localSheetId="0">#REF!</definedName>
    <definedName name="conversion_factor">'[1]Consumption calculations'!$I$53</definedName>
    <definedName name="INPUT_BOX" localSheetId="0">[2]Calculation!$C$1</definedName>
    <definedName name="INPUT_BOX">[2]Calculation!$C$1</definedName>
    <definedName name="_xlnm.Print_Area" localSheetId="2">'Table 2.2.5'!$A$1:$J$40</definedName>
    <definedName name="_xlnm.Print_Area" localSheetId="3">'Table 2.2.5 (E7)'!$A$1:$H$34</definedName>
    <definedName name="t25Q2" localSheetId="0">#REF!</definedName>
    <definedName name="t25Q2">#REF!</definedName>
    <definedName name="table_25_Q2" localSheetId="0">#REF!</definedName>
    <definedName name="table_25_Q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4" i="4" l="1"/>
  <c r="K33" i="4"/>
  <c r="K32" i="4"/>
  <c r="K31" i="4"/>
  <c r="K30" i="4"/>
  <c r="K29" i="4"/>
  <c r="K28" i="4"/>
  <c r="K27" i="4"/>
  <c r="K41" i="2" l="1"/>
  <c r="K40" i="2"/>
  <c r="K39" i="2"/>
  <c r="K38" i="2"/>
  <c r="K37" i="2"/>
  <c r="K36" i="2"/>
  <c r="K35" i="2"/>
  <c r="K34" i="2"/>
</calcChain>
</file>

<file path=xl/sharedStrings.xml><?xml version="1.0" encoding="utf-8"?>
<sst xmlns="http://schemas.openxmlformats.org/spreadsheetml/2006/main" count="105" uniqueCount="74">
  <si>
    <t>Average consumption (temperature adjusted) (kWh)</t>
  </si>
  <si>
    <t>Average consumption (actual) (kWh)</t>
  </si>
  <si>
    <t>Average annual domestic electricity bills by various consumption levels</t>
  </si>
  <si>
    <t>Contents</t>
  </si>
  <si>
    <t>Tables</t>
  </si>
  <si>
    <t>Table 2.2.5: Average annual domestic standard electricity bills based on various consumption</t>
  </si>
  <si>
    <t>Further information</t>
  </si>
  <si>
    <t>Contacts</t>
  </si>
  <si>
    <t>About this data</t>
  </si>
  <si>
    <t>Data is shown in current (cash) and real terms. Real terms data has been deflated using the GDP deflator.</t>
  </si>
  <si>
    <t>Consumption figures are sourced from Energy Trends and derived from Energy Trends Table 1.3</t>
  </si>
  <si>
    <t>www.gov.uk/government/statistics/total-energy-section-1-energy-trends</t>
  </si>
  <si>
    <t>Bills up to (and including) 2006 relate to total bill received in the year, e.g. covering consumption from Q4 of the previous year to Q3 of the named year.</t>
  </si>
  <si>
    <t>Bills from 2007 onwards are subject to a change in methodology; bills relate to the calendar year, i.e. covering consumption from Q1 to Q4 of the named year.</t>
  </si>
  <si>
    <t>p indicates provisional data. A p in the date column indicates all data in the row is provisional.</t>
  </si>
  <si>
    <t>r indicates revised data. An r in the date column indicates all data in the row has been revised.</t>
  </si>
  <si>
    <t>All bills figures are inclusive of VAT and deflated to 2010 terms using the GDP (market prices) deflator.</t>
  </si>
  <si>
    <t>Data in these tables show annual bills for Standard and Economy 7 and other time of use electricity tariffs for UK domestic consumers by various consumption figures.</t>
  </si>
  <si>
    <t>Table 2.2.5: Average annual Economy 7 and other time of use electricity tariff bills based on various consumption</t>
  </si>
  <si>
    <t>This includes temperature adjusted consumption, actual consumption and fixed consumption (consistent with Table 2.2.1).</t>
  </si>
  <si>
    <t>Overall Bill: Based on average consumption (actual): Cash Terms</t>
  </si>
  <si>
    <t>Overall Bill: Based on average consumption (temperature adjusted): Cash Terms</t>
  </si>
  <si>
    <t>Overall Bill: Based on average consumption (temperature adjusted):  Real Terms</t>
  </si>
  <si>
    <t>Overall Bill: Based on average consumption (actual): Real Terms</t>
  </si>
  <si>
    <t>Year</t>
  </si>
  <si>
    <t>Note 1. Annual actual consumption figures are while Annual consumption (adjusted) is derived from Energy Trends 1.3:</t>
  </si>
  <si>
    <t>Annual consumption (temperature adjusted) (GWh)[Note 1]</t>
  </si>
  <si>
    <t>Annual consumption (actual) (GWh)[Note 1]</t>
  </si>
  <si>
    <t>Note 1: Proportions for Standard Electricity and Economy 7 and other time of use tariffs are derived from the splits published in the Digest of UK Energy Statistics Table 5.2:</t>
  </si>
  <si>
    <t>Note 2. Households in the UK are sourced from Household Projections figures data published by ONS in Table 401:</t>
  </si>
  <si>
    <t>Note 2. Missing data for Northern Ireland between 2002 and 2010 and 2012 and 2015 has been interpolated.  This series is routinely revised.</t>
  </si>
  <si>
    <t>Note 3. Households on Standard Electricity tariffs are calculated by apportioning the households in the UK by the proportion of customers on either Standard Electricity and Economy 7 or other time of use tariffs each year.  These proportions are based on the tariff data received by BEIS from a sample of major energy companies each year.</t>
  </si>
  <si>
    <t>Overall Bill: Based on 3,600kWh consumption: Cash terms [Note 4]</t>
  </si>
  <si>
    <t>Households on Standard Electric tariffs in the UK [Note 3]</t>
  </si>
  <si>
    <t>Households  in the UK [Note 2]</t>
  </si>
  <si>
    <t>Overall Bill: Based on 3,600kWh consumption: Real terms [Note 4]</t>
  </si>
  <si>
    <t>Notes</t>
  </si>
  <si>
    <t>[Note 5]</t>
  </si>
  <si>
    <t xml:space="preserve">Note 5. In 2014 and 2015 a £12 Government rebate was applied to electricity bills for all customers in Great Britain. This is accounted for in the figures above. </t>
  </si>
  <si>
    <t>Find more information on total energy section 1 energy trends here</t>
  </si>
  <si>
    <t>Find more information on electricity chapter 5 digest of united kingdom energy statistics dukes here</t>
  </si>
  <si>
    <t>Find more information on household projections for england here</t>
  </si>
  <si>
    <t>Table 2.2.5 Average annual domestic standard electricity bills based on various consumption, United Kingdom</t>
  </si>
  <si>
    <t>Note 1. 2020 figures assume the same split as 2019.</t>
  </si>
  <si>
    <t>Note 3. Households on Economy 7 and other time of use tariffs are calculated by apportioning the households in the UK by the proportion of customers on either Standard Electricity and Economy 7 or other time of use tariffs each year.  These proportions are based on the tariff data received by BEIS from a sample of major energy companies each year.</t>
  </si>
  <si>
    <t>Households on Economy 7 tariffs in the UK [Note 3]</t>
  </si>
  <si>
    <t>Table 2.2.5 Average annual Economy 7 and other time of use electricity tariff bills based on various consumption, United Kingdom</t>
  </si>
  <si>
    <t>Freeze panes are turned on. To turn off freeze panes select the 'View' ribbon then 'Freeze Panes' then 'Unfreeze Panes' or use [Alt,W,F]</t>
  </si>
  <si>
    <r>
      <t xml:space="preserve">Energy Prices </t>
    </r>
    <r>
      <rPr>
        <sz val="18"/>
        <rFont val="Arial"/>
        <family val="2"/>
      </rPr>
      <t>Domestic Prices</t>
    </r>
  </si>
  <si>
    <t>Quarterly Energy Prices Publication (opens in a new window)</t>
  </si>
  <si>
    <t>Annual domestic energy bills website (opens in a new window)</t>
  </si>
  <si>
    <t>Domestic price statistics data sources and methodologies (opens in a new window)</t>
  </si>
  <si>
    <t>Digest of United Kingdom Energy Statistics (DUKES): glossary and acronyms (opens in a new window)</t>
  </si>
  <si>
    <t>Energy Prices Statistics Team</t>
  </si>
  <si>
    <t>0207 215 1000</t>
  </si>
  <si>
    <t>Press Office (media enquiries)</t>
  </si>
  <si>
    <t>Source: Department for Energy Security and Net Zero</t>
  </si>
  <si>
    <t>Revision policy and standards for official statistics (opens in a new window)</t>
  </si>
  <si>
    <t>energyprices.stats@energysecurity.gov.uk</t>
  </si>
  <si>
    <t>newsdesk@energysecurity.gov.uk</t>
  </si>
  <si>
    <t>Note 6. Bill based on new consumption level calculations</t>
  </si>
  <si>
    <t>020 7215 1445</t>
  </si>
  <si>
    <t xml:space="preserve">Note 4. Bills based on 3,400kWh and 3,600kWh will match data published in Table 2.2.1.  </t>
  </si>
  <si>
    <t>Overall Bill: Based on 3,400kWh consumption: Cash terms [Note 4]</t>
  </si>
  <si>
    <t>Overall Bill: Based on 3,400kWh consumption: Real terms [Note 4]</t>
  </si>
  <si>
    <t xml:space="preserve">Blank cells in table represent years before the timeseries for overall bills based on assosciated consumption started or represent years where there are no notes. </t>
  </si>
  <si>
    <t>Overall Bill: Based on 5,100kWh consumption: Cash terms [Note 4]</t>
  </si>
  <si>
    <t>Overall Bill: Based on 4,800kWh consumption: Cash terms [Note 4]</t>
  </si>
  <si>
    <t>Overall Bill: Based on 5,100kWh consumption: Real terms [Note 4]</t>
  </si>
  <si>
    <t>Overall Bill: Based on 4,800kWh consumption: Real terms [Note 4]</t>
  </si>
  <si>
    <t xml:space="preserve">Note 4. Bills based on 4,800kWh and 5,100kWh (split 50:50 during day and night) will match data published in Table 2.2.1.  </t>
  </si>
  <si>
    <r>
      <t>Publication date:</t>
    </r>
    <r>
      <rPr>
        <sz val="11"/>
        <rFont val="Arial"/>
        <family val="2"/>
      </rPr>
      <t xml:space="preserve"> 31/07/2025</t>
    </r>
  </si>
  <si>
    <r>
      <t xml:space="preserve">Data period: </t>
    </r>
    <r>
      <rPr>
        <sz val="11"/>
        <rFont val="Arial"/>
        <family val="2"/>
      </rPr>
      <t>Revisions to reflect the publication of the Digest of United Kingdom Energy Statistics (DUKES)</t>
    </r>
  </si>
  <si>
    <r>
      <t xml:space="preserve">Next update: </t>
    </r>
    <r>
      <rPr>
        <sz val="11"/>
        <rFont val="Arial"/>
        <family val="2"/>
      </rPr>
      <t>26/03/2026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</si>
</sst>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0\ \ \ "/>
    <numFmt numFmtId="165" formatCode="_-* #,##0_-;\-* #,##0_-;_-* &quot;-&quot;??_-;_-@_-"/>
    <numFmt numFmtId="166" formatCode="dd\-mmm\-yyyy"/>
    <numFmt numFmtId="167" formatCode="#,##0\ \r"/>
  </numFmts>
  <fonts count="2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sz val="12"/>
      <name val="MS Sans Serif"/>
      <family val="2"/>
    </font>
    <font>
      <u/>
      <sz val="12"/>
      <color indexed="12"/>
      <name val="Arial"/>
      <family val="2"/>
    </font>
    <font>
      <b/>
      <sz val="11"/>
      <color theme="5"/>
      <name val="Arial"/>
      <family val="2"/>
    </font>
    <font>
      <sz val="12"/>
      <color rgb="FF1F477D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u/>
      <sz val="10"/>
      <color indexed="12"/>
      <name val="MS Sans Serif"/>
      <family val="2"/>
    </font>
    <font>
      <sz val="10"/>
      <color theme="4" tint="-0.249977111117893"/>
      <name val="Arial"/>
      <family val="2"/>
    </font>
    <font>
      <sz val="12"/>
      <color theme="4" tint="-0.249977111117893"/>
      <name val="Arial"/>
      <family val="2"/>
    </font>
    <font>
      <sz val="9"/>
      <color theme="4" tint="-0.249977111117893"/>
      <name val="Arial"/>
      <family val="2"/>
    </font>
    <font>
      <b/>
      <sz val="12"/>
      <color theme="4" tint="-0.249977111117893"/>
      <name val="Arial"/>
      <family val="2"/>
    </font>
    <font>
      <sz val="11"/>
      <color theme="4" tint="-0.249977111117893"/>
      <name val="Arial"/>
      <family val="2"/>
    </font>
    <font>
      <sz val="11"/>
      <name val="Arial"/>
      <family val="2"/>
    </font>
    <font>
      <sz val="11"/>
      <color rgb="FF1F477D"/>
      <name val="Arial"/>
      <family val="2"/>
    </font>
    <font>
      <b/>
      <sz val="11"/>
      <name val="Arial"/>
      <family val="2"/>
    </font>
    <font>
      <sz val="11"/>
      <name val="MS Sans Serif"/>
      <family val="2"/>
    </font>
    <font>
      <sz val="11"/>
      <color theme="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2" fillId="0" borderId="0" xfId="1" applyFont="1" applyFill="1" applyAlignment="1" applyProtection="1">
      <alignment horizontal="left" vertical="center"/>
    </xf>
    <xf numFmtId="0" fontId="3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 applyAlignment="1">
      <alignment wrapText="1"/>
    </xf>
    <xf numFmtId="0" fontId="1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1" fillId="0" borderId="0" xfId="1" applyFont="1" applyFill="1" applyAlignment="1" applyProtection="1">
      <alignment horizontal="left" vertical="center"/>
    </xf>
    <xf numFmtId="0" fontId="21" fillId="0" borderId="0" xfId="1" applyFont="1" applyFill="1" applyAlignment="1" applyProtection="1">
      <alignment vertical="center"/>
    </xf>
    <xf numFmtId="0" fontId="10" fillId="0" borderId="0" xfId="1" applyFont="1" applyFill="1" applyAlignment="1" applyProtection="1"/>
    <xf numFmtId="0" fontId="22" fillId="0" borderId="0" xfId="0" applyFont="1" applyAlignment="1">
      <alignment horizontal="left" vertical="center"/>
    </xf>
    <xf numFmtId="0" fontId="23" fillId="0" borderId="0" xfId="1" applyFont="1" applyFill="1" applyAlignment="1" applyProtection="1">
      <alignment horizontal="left" vertic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166" fontId="22" fillId="0" borderId="0" xfId="0" applyNumberFormat="1" applyFont="1" applyAlignment="1">
      <alignment horizontal="left" vertical="center"/>
    </xf>
    <xf numFmtId="0" fontId="22" fillId="0" borderId="0" xfId="0" applyFont="1"/>
    <xf numFmtId="0" fontId="18" fillId="0" borderId="0" xfId="1" applyFont="1" applyFill="1" applyBorder="1" applyAlignment="1" applyProtection="1">
      <alignment vertical="center"/>
    </xf>
    <xf numFmtId="0" fontId="2" fillId="0" borderId="0" xfId="5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6" fillId="0" borderId="0" xfId="1" applyFont="1" applyFill="1" applyAlignment="1" applyProtection="1">
      <alignment horizontal="left" vertical="center"/>
    </xf>
    <xf numFmtId="165" fontId="4" fillId="0" borderId="0" xfId="0" applyNumberFormat="1" applyFont="1"/>
    <xf numFmtId="167" fontId="4" fillId="0" borderId="0" xfId="0" applyNumberFormat="1" applyFont="1"/>
    <xf numFmtId="3" fontId="4" fillId="0" borderId="0" xfId="0" applyNumberFormat="1" applyFont="1"/>
  </cellXfs>
  <cellStyles count="7">
    <cellStyle name="Comma 4" xfId="4" xr:uid="{C82BB85E-EA6B-4778-868E-C22310EB63A9}"/>
    <cellStyle name="Heading 1" xfId="5" builtinId="16" customBuiltin="1"/>
    <cellStyle name="Hyperlink" xfId="1" builtinId="8"/>
    <cellStyle name="Hyperlink 2" xfId="6" xr:uid="{AD547817-FB2C-42C1-B819-7E7BF260E28B}"/>
    <cellStyle name="Normal" xfId="0" builtinId="0"/>
    <cellStyle name="Normal 2" xfId="2" xr:uid="{00000000-0005-0000-0000-000003000000}"/>
    <cellStyle name="Normal 2 3" xfId="3" xr:uid="{181384BC-5C46-4175-940A-EC599C523132}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\ \ \ 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7" formatCode="#,##0\ \r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7" formatCode="#,##0\ \r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\ \ \ 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\ \ \ 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7" formatCode="#,##0\ \r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\ \ \ 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4A8BA6FD-834D-4A69-BEBB-3BF4544D4F52}"/>
  </tableStyles>
  <colors>
    <mruColors>
      <color rgb="FF1F497D"/>
      <color rgb="FF16365C"/>
      <color rgb="FF16364F"/>
      <color rgb="FF1F477D"/>
      <color rgb="FFC0504D"/>
      <color rgb="FFC0584D"/>
      <color rgb="FF4F81BD"/>
      <color rgb="FF1F48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609599</xdr:colOff>
      <xdr:row>0</xdr:row>
      <xdr:rowOff>0</xdr:rowOff>
    </xdr:from>
    <xdr:to>
      <xdr:col>16</xdr:col>
      <xdr:colOff>292297</xdr:colOff>
      <xdr:row>2</xdr:row>
      <xdr:rowOff>100330</xdr:rowOff>
    </xdr:to>
    <xdr:pic>
      <xdr:nvPicPr>
        <xdr:cNvPr id="4" name="Graphic 35" descr="Accredited Official Statistics logo">
          <a:extLst>
            <a:ext uri="{FF2B5EF4-FFF2-40B4-BE49-F238E27FC236}">
              <a16:creationId xmlns:a16="http://schemas.microsoft.com/office/drawing/2014/main" id="{3B7F0129-1DFC-4D20-BDF6-C6FBCE25D183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143999" y="0"/>
          <a:ext cx="901898" cy="86233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14</xdr:col>
      <xdr:colOff>304317</xdr:colOff>
      <xdr:row>3</xdr:row>
      <xdr:rowOff>25020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3B1EB57-502F-4046-BC95-736DB6CA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0"/>
          <a:ext cx="1523517" cy="1015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beis.gov.uk\u\Statistics\Prices%20Team\Staff%20Notes\Lilian\table%202.2.5%20mock%20up%20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beis.gov.uk\u\Statistics\Prices%2520Team\Quarterly%2520Prices%2520Publication%2520QEP\Tables\table_3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Highlights"/>
      <sheetName val="Calculations"/>
      <sheetName val="Household calculations"/>
      <sheetName val="Sheet1"/>
      <sheetName val="Consumption calculations"/>
      <sheetName val="To Hide Chart 2.2.1 NEW"/>
      <sheetName val="Calculations (E7)"/>
      <sheetName val="Table 2.2.5 (payment type)"/>
      <sheetName val="Table 2.2.5"/>
      <sheetName val="Table 2.2.5 (payment type) (E7)"/>
      <sheetName val="Table 2.2.5 (E7)"/>
      <sheetName val="QA payment type "/>
      <sheetName val="Table 2.2.5 QA"/>
      <sheetName val="QA Payment type e7"/>
      <sheetName val="Table 2.2.1 (St) 3,300kWh"/>
    </sheetNames>
    <sheetDataSet>
      <sheetData sheetId="0"/>
      <sheetData sheetId="1"/>
      <sheetData sheetId="2"/>
      <sheetData sheetId="3">
        <row r="29">
          <cell r="M29">
            <v>5.6316700519909186E-3</v>
          </cell>
        </row>
      </sheetData>
      <sheetData sheetId="4"/>
      <sheetData sheetId="5">
        <row r="53">
          <cell r="I53">
            <v>11.63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osals for QEP"/>
      <sheetName val="Highlights"/>
      <sheetName val="Main Table Q1"/>
      <sheetName val="Main Table Q3"/>
      <sheetName val="Main Table Q4"/>
      <sheetName val="Main Table Q2"/>
      <sheetName val="Notes"/>
      <sheetName val="Chart 3.1.1"/>
      <sheetName val="Quarter"/>
      <sheetName val="To Hide - pdf copy"/>
      <sheetName val="Calculation"/>
      <sheetName val="Hide me please"/>
      <sheetName val="quarter real terms (hide)"/>
      <sheetName val="Methodolog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>
        <row r="1">
          <cell r="C1">
            <v>2009</v>
          </cell>
        </row>
      </sheetData>
      <sheetData sheetId="11" refreshError="1"/>
      <sheetData sheetId="12" refreshError="1"/>
      <sheetData sheetId="1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4863E0A-D4C4-4107-9E48-7502F3A984A7}" name="Average_annual_domestic_standard_electricity_bills_based_on_various_consumption_United_Kingdom" displayName="Average_annual_domestic_standard_electricity_bills_based_on_various_consumption_United_Kingdom" ref="A21:P44" totalsRowShown="0" headerRowDxfId="35" dataDxfId="34" headerRowCellStyle="Normal">
  <autoFilter ref="A21:P44" xr:uid="{84863E0A-D4C4-4107-9E48-7502F3A984A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3E876050-BB2B-4772-9FC1-EEE18BB6B413}" name="Year" dataDxfId="33"/>
    <tableColumn id="2" xr3:uid="{2F2AC9FB-6659-444B-A0EB-A81CEEA1044B}" name="Annual consumption (temperature adjusted) (GWh)[Note 1]" dataDxfId="32"/>
    <tableColumn id="3" xr3:uid="{0B1D27A5-5D49-4465-89AA-E5D5FAD72AAD}" name="Annual consumption (actual) (GWh)[Note 1]" dataDxfId="31"/>
    <tableColumn id="4" xr3:uid="{1D34E6DD-1021-4128-8E34-318531FDF272}" name="Households  in the UK [Note 2]" dataDxfId="30"/>
    <tableColumn id="5" xr3:uid="{8BA1A118-22E3-4F7F-8E0A-139F22480EE7}" name="Households on Standard Electric tariffs in the UK [Note 3]" dataDxfId="29"/>
    <tableColumn id="6" xr3:uid="{7D706D45-9470-4EA3-AE37-61AAC2636532}" name="Average consumption (temperature adjusted) (kWh)" dataDxfId="28"/>
    <tableColumn id="7" xr3:uid="{BB7F51DB-3B11-4722-AD9C-DB2F86C7E0DF}" name="Average consumption (actual) (kWh)" dataDxfId="27"/>
    <tableColumn id="8" xr3:uid="{14EC932F-6637-4735-A7ED-A31E322C545B}" name="Overall Bill: Based on average consumption (temperature adjusted): Cash Terms" dataDxfId="26"/>
    <tableColumn id="9" xr3:uid="{9006B622-D18B-4D87-9052-7DA784E0640A}" name="Overall Bill: Based on average consumption (actual): Cash Terms" dataDxfId="25"/>
    <tableColumn id="10" xr3:uid="{20138654-1391-4AC0-BC97-69C2808D6895}" name="Overall Bill: Based on 3,600kWh consumption: Cash terms [Note 4]" dataDxfId="24"/>
    <tableColumn id="16" xr3:uid="{A20D12F1-5BC6-4957-9B5F-CB1A65D96447}" name="Overall Bill: Based on 3,400kWh consumption: Cash terms [Note 4]" dataDxfId="23"/>
    <tableColumn id="11" xr3:uid="{0D7EB71F-80F1-4233-AFB6-8EF124B7B068}" name="Overall Bill: Based on average consumption (temperature adjusted):  Real Terms" dataDxfId="22"/>
    <tableColumn id="12" xr3:uid="{C8DB2916-7365-4094-A41B-637A4CAB83AC}" name="Overall Bill: Based on average consumption (actual): Real Terms" dataDxfId="21"/>
    <tableColumn id="13" xr3:uid="{9B745E6B-334C-4075-95AA-B572EE692FDA}" name="Overall Bill: Based on 3,600kWh consumption: Real terms [Note 4]" dataDxfId="20"/>
    <tableColumn id="15" xr3:uid="{D7D8A410-90CC-42B5-8EFF-BBF5A27ED06B}" name="Overall Bill: Based on 3,400kWh consumption: Real terms [Note 4]" dataDxfId="19"/>
    <tableColumn id="14" xr3:uid="{CE1B85B3-1B8F-4D62-8BA9-1D927CFA3B72}" name="Notes" dataDxfId="1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C1CE552-95C2-4AEF-880F-B638E7E2BC0B}" name="Average_annual_Economy_7_and_other_time_of_use_electricity_tariff_bills_based_on_various_consumption_United_Kingdom" displayName="Average_annual_Economy_7_and_other_time_of_use_electricity_tariff_bills_based_on_various_consumption_United_Kingdom" ref="A22:P37" totalsRowShown="0" headerRowDxfId="17" dataDxfId="16" headerRowCellStyle="Normal">
  <autoFilter ref="A22:P37" xr:uid="{EC1CE552-95C2-4AEF-880F-B638E7E2BC0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3AEA8E3E-73AA-4DE1-BA56-35FFF5E8E2A9}" name="Year" dataDxfId="15"/>
    <tableColumn id="2" xr3:uid="{0897235E-8C47-4E63-9340-5E2460878CD5}" name="Annual consumption (temperature adjusted) (GWh)[Note 1]" dataDxfId="14"/>
    <tableColumn id="3" xr3:uid="{752E0D2F-B4AF-4E9D-BBB6-5728F7FADDC2}" name="Annual consumption (actual) (GWh)[Note 1]" dataDxfId="13"/>
    <tableColumn id="4" xr3:uid="{5AFADF46-061E-48ED-BBEF-66E4DC044875}" name="Households  in the UK [Note 2]" dataDxfId="12"/>
    <tableColumn id="5" xr3:uid="{4DF773F0-33B9-4EE4-B530-8C9A80130C59}" name="Households on Economy 7 tariffs in the UK [Note 3]" dataDxfId="11"/>
    <tableColumn id="6" xr3:uid="{2145BF6F-FDF6-4BF9-8A5D-C4E168495980}" name="Average consumption (temperature adjusted) (kWh)" dataDxfId="10"/>
    <tableColumn id="7" xr3:uid="{F9E60932-0F03-496A-9169-E762B3BA627F}" name="Average consumption (actual) (kWh)" dataDxfId="9"/>
    <tableColumn id="8" xr3:uid="{4FDD23A0-CF68-4987-B7D7-11B9F42CA4E2}" name="Overall Bill: Based on average consumption (temperature adjusted): Cash Terms" dataDxfId="8"/>
    <tableColumn id="9" xr3:uid="{02BC0A72-C6D0-4C91-B0BA-B4C3DF118F10}" name="Overall Bill: Based on average consumption (actual): Cash Terms" dataDxfId="7"/>
    <tableColumn id="10" xr3:uid="{F1810BEC-40C3-4FE6-9AD7-447816BB548F}" name="Overall Bill: Based on 5,100kWh consumption: Cash terms [Note 4]" dataDxfId="6"/>
    <tableColumn id="15" xr3:uid="{2D731471-270B-4535-960C-FBCD9678BA52}" name="Overall Bill: Based on 4,800kWh consumption: Cash terms [Note 4]" dataDxfId="5"/>
    <tableColumn id="11" xr3:uid="{4947DEBE-A965-4897-87E7-8980135F6992}" name="Overall Bill: Based on average consumption (temperature adjusted):  Real Terms" dataDxfId="4"/>
    <tableColumn id="12" xr3:uid="{368C5666-A0D5-442C-B28A-A3B840AFC58F}" name="Overall Bill: Based on average consumption (actual): Real Terms" dataDxfId="3"/>
    <tableColumn id="13" xr3:uid="{183667EE-AEC6-44F3-A80C-B344484343FF}" name="Overall Bill: Based on 5,100kWh consumption: Real terms [Note 4]" dataDxfId="2"/>
    <tableColumn id="17" xr3:uid="{D22E7451-5A9A-4006-96EE-16C8267C5889}" name="Overall Bill: Based on 4,800kWh consumption: Real terms [Note 4]" dataDxfId="1"/>
    <tableColumn id="14" xr3:uid="{22FC1F9A-5C77-455E-9BC8-AE312F17CEA0}" name="Note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ewsdesk@energysecurity.gov.uk" TargetMode="External"/><Relationship Id="rId3" Type="http://schemas.openxmlformats.org/officeDocument/2006/relationships/hyperlink" Target="https://www.gov.uk/government/collections/quarterly-energy-prices" TargetMode="External"/><Relationship Id="rId7" Type="http://schemas.openxmlformats.org/officeDocument/2006/relationships/hyperlink" Target="mailto:energyprices.stats@energysecurity.gov.uk" TargetMode="External"/><Relationship Id="rId2" Type="http://schemas.openxmlformats.org/officeDocument/2006/relationships/hyperlink" Target="https://www.gov.uk/government/publications/domestic-energy-prices-data-sources-and-methodology" TargetMode="External"/><Relationship Id="rId1" Type="http://schemas.openxmlformats.org/officeDocument/2006/relationships/hyperlink" Target="https://www.gov.uk/government/statistical-data-sets/annual-domestic-energy-price-statistics" TargetMode="External"/><Relationship Id="rId6" Type="http://schemas.openxmlformats.org/officeDocument/2006/relationships/hyperlink" Target="https://www.gov.uk/government/publications/beis-standards-for-official-statistics" TargetMode="External"/><Relationship Id="rId5" Type="http://schemas.openxmlformats.org/officeDocument/2006/relationships/hyperlink" Target="https://www.gov.uk/government/uploads/system/uploads/attachment_data/file/338757/Annex_B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gov.uk/government/statistics/total-energy-section-1-energy-trends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statistics/electricity-chapter-5-digest-of-united-kingdom-energy-statistics-dukes" TargetMode="External"/><Relationship Id="rId2" Type="http://schemas.openxmlformats.org/officeDocument/2006/relationships/hyperlink" Target="https://www.gov.uk/government/statistics/total-energy-section-1-energy-trends" TargetMode="External"/><Relationship Id="rId1" Type="http://schemas.openxmlformats.org/officeDocument/2006/relationships/hyperlink" Target="https://www.ons.gov.uk/peoplepopulationandcommunity/populationandmigration/populationprojections/datasets/householdprojectionsforengland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statistics/electricity-chapter-5-digest-of-united-kingdom-energy-statistics-dukes" TargetMode="External"/><Relationship Id="rId2" Type="http://schemas.openxmlformats.org/officeDocument/2006/relationships/hyperlink" Target="https://www.gov.uk/government/statistics/total-energy-section-1-energy-trends" TargetMode="External"/><Relationship Id="rId1" Type="http://schemas.openxmlformats.org/officeDocument/2006/relationships/hyperlink" Target="https://www.ons.gov.uk/peoplepopulationandcommunity/populationandmigration/populationprojections/datasets/householdprojectionsforengland" TargetMode="External"/><Relationship Id="rId5" Type="http://schemas.openxmlformats.org/officeDocument/2006/relationships/table" Target="../tables/table2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F497D"/>
  </sheetPr>
  <dimension ref="A1:Y24"/>
  <sheetViews>
    <sheetView showGridLines="0" tabSelected="1" zoomScaleNormal="100" workbookViewId="0"/>
  </sheetViews>
  <sheetFormatPr defaultColWidth="8.81640625" defaultRowHeight="15" customHeight="1" x14ac:dyDescent="0.25"/>
  <cols>
    <col min="1" max="26" width="8.7265625" customWidth="1"/>
  </cols>
  <sheetData>
    <row r="1" spans="1:25" ht="36" customHeight="1" x14ac:dyDescent="0.25">
      <c r="A1" s="18" t="s">
        <v>48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9"/>
      <c r="N1" s="19"/>
      <c r="O1" s="19"/>
      <c r="P1" s="20"/>
      <c r="Q1" s="20"/>
      <c r="R1" s="20"/>
    </row>
    <row r="2" spans="1:25" ht="24" customHeight="1" x14ac:dyDescent="0.25">
      <c r="A2" s="2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"/>
      <c r="N2" s="1"/>
      <c r="O2" s="1"/>
    </row>
    <row r="3" spans="1:25" s="34" customFormat="1" ht="18" customHeight="1" x14ac:dyDescent="0.25">
      <c r="A3" s="35" t="s">
        <v>71</v>
      </c>
      <c r="B3" s="36"/>
      <c r="C3" s="36"/>
      <c r="D3" s="37"/>
      <c r="E3" s="6"/>
    </row>
    <row r="4" spans="1:25" s="34" customFormat="1" ht="18" customHeight="1" x14ac:dyDescent="0.25">
      <c r="A4" s="35" t="s">
        <v>72</v>
      </c>
      <c r="B4" s="36"/>
      <c r="C4" s="36"/>
      <c r="D4" s="32"/>
    </row>
    <row r="5" spans="1:25" s="34" customFormat="1" ht="18" customHeight="1" x14ac:dyDescent="0.25">
      <c r="A5" s="35" t="s">
        <v>73</v>
      </c>
      <c r="B5" s="36"/>
      <c r="C5" s="36"/>
      <c r="D5" s="37"/>
    </row>
    <row r="6" spans="1:25" ht="36" customHeight="1" x14ac:dyDescent="0.35">
      <c r="A6" s="21" t="s">
        <v>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25" ht="16.5" customHeight="1" x14ac:dyDescent="0.25">
      <c r="A7" s="32" t="s">
        <v>17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3"/>
      <c r="R7" s="3"/>
      <c r="S7" s="1"/>
      <c r="T7" s="1"/>
      <c r="U7" s="1"/>
      <c r="V7" s="1"/>
      <c r="W7" s="1"/>
      <c r="X7" s="1"/>
      <c r="Y7" s="1"/>
    </row>
    <row r="8" spans="1:25" ht="16.5" customHeight="1" x14ac:dyDescent="0.25">
      <c r="A8" s="32" t="s">
        <v>19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3"/>
      <c r="R8" s="3"/>
      <c r="S8" s="1"/>
      <c r="T8" s="1"/>
      <c r="U8" s="1"/>
      <c r="V8" s="1"/>
      <c r="W8" s="1"/>
      <c r="X8" s="1"/>
      <c r="Y8" s="1"/>
    </row>
    <row r="9" spans="1:25" ht="16.5" customHeight="1" x14ac:dyDescent="0.25">
      <c r="A9" s="32" t="s">
        <v>10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3"/>
      <c r="R9" s="3"/>
      <c r="S9" s="1"/>
      <c r="T9" s="1"/>
      <c r="U9" s="1"/>
      <c r="V9" s="1"/>
      <c r="W9" s="1"/>
      <c r="X9" s="1"/>
      <c r="Y9" s="1"/>
    </row>
    <row r="10" spans="1:25" ht="16.5" customHeight="1" x14ac:dyDescent="0.25">
      <c r="A10" s="33" t="s">
        <v>11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3"/>
      <c r="R10" s="3"/>
      <c r="S10" s="1"/>
      <c r="T10" s="1"/>
      <c r="U10" s="1"/>
      <c r="V10" s="1"/>
      <c r="W10" s="1"/>
      <c r="X10" s="1"/>
      <c r="Y10" s="1"/>
    </row>
    <row r="11" spans="1:25" ht="16.5" customHeight="1" x14ac:dyDescent="0.25">
      <c r="A11" s="34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1"/>
      <c r="T11" s="1"/>
      <c r="U11" s="1"/>
      <c r="V11" s="1"/>
      <c r="W11" s="1"/>
      <c r="X11" s="1"/>
      <c r="Y11" s="1"/>
    </row>
    <row r="12" spans="1:25" ht="36" customHeight="1" x14ac:dyDescent="0.35">
      <c r="A12" s="21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25" s="25" customFormat="1" ht="16.5" customHeight="1" x14ac:dyDescent="0.35">
      <c r="A13" s="29" t="s">
        <v>49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</row>
    <row r="14" spans="1:25" s="25" customFormat="1" ht="16.5" customHeight="1" x14ac:dyDescent="0.35">
      <c r="A14" s="29" t="s">
        <v>50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</row>
    <row r="15" spans="1:25" s="25" customFormat="1" ht="16.5" customHeight="1" x14ac:dyDescent="0.35">
      <c r="A15" s="29" t="s">
        <v>51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</row>
    <row r="16" spans="1:25" s="25" customFormat="1" ht="16.5" customHeight="1" x14ac:dyDescent="0.35">
      <c r="A16" s="29" t="s">
        <v>57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</row>
    <row r="17" spans="1:25" s="25" customFormat="1" ht="16.5" customHeight="1" x14ac:dyDescent="0.35">
      <c r="A17" s="30" t="s">
        <v>52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</row>
    <row r="18" spans="1:25" ht="36" customHeight="1" x14ac:dyDescent="0.35">
      <c r="A18" s="21" t="s">
        <v>7</v>
      </c>
      <c r="B18" s="16"/>
      <c r="C18" s="16"/>
      <c r="D18" s="31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25" ht="16" customHeight="1" x14ac:dyDescent="0.25">
      <c r="A19" s="34" t="s">
        <v>53</v>
      </c>
      <c r="U19" s="1"/>
      <c r="V19" s="1"/>
      <c r="W19" s="1"/>
      <c r="X19" s="1"/>
      <c r="Y19" s="1"/>
    </row>
    <row r="20" spans="1:25" ht="16" customHeight="1" x14ac:dyDescent="0.25">
      <c r="A20" s="34" t="s">
        <v>61</v>
      </c>
      <c r="U20" s="1"/>
      <c r="V20" s="1"/>
      <c r="W20" s="1"/>
      <c r="X20" s="1"/>
      <c r="Y20" s="1"/>
    </row>
    <row r="21" spans="1:25" s="24" customFormat="1" ht="16" customHeight="1" x14ac:dyDescent="0.25">
      <c r="A21" s="42" t="s">
        <v>58</v>
      </c>
      <c r="U21" s="23"/>
      <c r="V21" s="23"/>
      <c r="W21" s="23"/>
      <c r="X21" s="23"/>
      <c r="Y21" s="23"/>
    </row>
    <row r="22" spans="1:25" ht="36" customHeight="1" x14ac:dyDescent="0.3">
      <c r="A22" s="38" t="s">
        <v>55</v>
      </c>
    </row>
    <row r="23" spans="1:25" ht="16" customHeight="1" x14ac:dyDescent="0.25">
      <c r="A23" s="34" t="s">
        <v>54</v>
      </c>
    </row>
    <row r="24" spans="1:25" s="24" customFormat="1" ht="16" customHeight="1" x14ac:dyDescent="0.25">
      <c r="A24" s="42" t="s">
        <v>59</v>
      </c>
    </row>
  </sheetData>
  <hyperlinks>
    <hyperlink ref="A14" r:id="rId1" xr:uid="{E711686C-5982-442E-9E52-EC6BE7F0022F}"/>
    <hyperlink ref="A15" r:id="rId2" xr:uid="{67AA371C-9D34-4C49-8770-BDB261DACD66}"/>
    <hyperlink ref="A13" r:id="rId3" xr:uid="{F0E484B4-4B94-4E54-A261-08844DF5D867}"/>
    <hyperlink ref="A10" r:id="rId4" xr:uid="{6B33153E-E1FA-47A4-9C06-FE71FD9DED1F}"/>
    <hyperlink ref="A17" r:id="rId5" xr:uid="{53638D91-636C-4A0D-957C-DE1BC3D52316}"/>
    <hyperlink ref="A16" r:id="rId6" display="Revision policy BEIS standards for official statistics (opens in a new window)" xr:uid="{3B3D303A-7050-47EE-AEF2-0566E614D139}"/>
    <hyperlink ref="A21" r:id="rId7" xr:uid="{F90C1218-0CFD-4220-8B42-653D9C81DE26}"/>
    <hyperlink ref="A24" r:id="rId8" xr:uid="{FEF6601A-FFA9-4947-B0BA-F36AF177661B}"/>
  </hyperlinks>
  <pageMargins left="0.7" right="0.7" top="0.75" bottom="0.75" header="0.3" footer="0.3"/>
  <pageSetup paperSize="9" orientation="portrait" verticalDpi="90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B95B2-B9E8-4869-BFDE-C3C5D5007A40}">
  <sheetPr>
    <tabColor rgb="FF1F497D"/>
  </sheetPr>
  <dimension ref="A1:O4"/>
  <sheetViews>
    <sheetView showGridLines="0" workbookViewId="0"/>
  </sheetViews>
  <sheetFormatPr defaultRowHeight="12.5" x14ac:dyDescent="0.25"/>
  <sheetData>
    <row r="1" spans="1:15" ht="18" customHeight="1" x14ac:dyDescent="0.25">
      <c r="A1" s="4" t="s">
        <v>3</v>
      </c>
      <c r="B1" s="5"/>
      <c r="C1" s="5"/>
      <c r="D1" s="7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8" customHeight="1" x14ac:dyDescent="0.25">
      <c r="A2" s="3" t="s">
        <v>4</v>
      </c>
      <c r="B2" s="3"/>
      <c r="C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8" customHeight="1" x14ac:dyDescent="0.25">
      <c r="A3" s="8" t="s">
        <v>5</v>
      </c>
      <c r="B3" s="3"/>
      <c r="C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8" customHeight="1" x14ac:dyDescent="0.25">
      <c r="A4" s="8" t="s">
        <v>18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</sheetData>
  <hyperlinks>
    <hyperlink ref="A3" location="'Table 2.2.5'!A1" display="Table 2.2.5: Average annual domestic standard electricity bills based on various consumption" xr:uid="{00000000-0004-0000-0000-000000000000}"/>
    <hyperlink ref="A4" location="'Table 2.2.5 (E7)'!A1" display="Table 2.2.5: Average annual Economy 7 electricity bills based on various consumption" xr:uid="{00000000-0004-0000-0000-000001000000}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>
    <tabColor rgb="FF4F81BD"/>
    <pageSetUpPr fitToPage="1"/>
  </sheetPr>
  <dimension ref="A1:P44"/>
  <sheetViews>
    <sheetView showGridLines="0" zoomScaleNormal="100" zoomScaleSheetLayoutView="80" workbookViewId="0"/>
  </sheetViews>
  <sheetFormatPr defaultColWidth="14.1796875" defaultRowHeight="12.5" x14ac:dyDescent="0.25"/>
  <cols>
    <col min="1" max="1" width="10.54296875" customWidth="1"/>
    <col min="2" max="15" width="14.54296875" customWidth="1"/>
  </cols>
  <sheetData>
    <row r="1" spans="1:15" s="1" customFormat="1" ht="18" customHeight="1" x14ac:dyDescent="0.25">
      <c r="A1" s="40" t="s">
        <v>42</v>
      </c>
      <c r="B1" s="11"/>
      <c r="C1" s="11"/>
      <c r="D1" s="11"/>
      <c r="E1" s="11"/>
      <c r="F1" s="11"/>
      <c r="G1" s="11"/>
      <c r="H1" s="11"/>
      <c r="I1" s="11"/>
      <c r="J1" s="11"/>
    </row>
    <row r="2" spans="1:15" s="1" customFormat="1" ht="18" customHeight="1" x14ac:dyDescent="0.25">
      <c r="A2" s="7" t="s">
        <v>12</v>
      </c>
      <c r="C2" s="12"/>
      <c r="D2" s="12"/>
      <c r="E2" s="12"/>
      <c r="F2" s="12"/>
      <c r="G2" s="12"/>
      <c r="H2" s="12"/>
      <c r="I2" s="12"/>
      <c r="J2" s="13"/>
    </row>
    <row r="3" spans="1:15" s="1" customFormat="1" ht="18" customHeight="1" x14ac:dyDescent="0.25">
      <c r="A3" s="7" t="s">
        <v>13</v>
      </c>
      <c r="C3" s="12"/>
      <c r="D3" s="12"/>
      <c r="E3" s="12"/>
      <c r="F3" s="12"/>
      <c r="G3" s="12"/>
      <c r="H3" s="12"/>
      <c r="I3" s="12"/>
      <c r="J3" s="13"/>
    </row>
    <row r="4" spans="1:15" s="1" customFormat="1" ht="18" customHeight="1" x14ac:dyDescent="0.25">
      <c r="A4" s="7" t="s">
        <v>16</v>
      </c>
      <c r="C4" s="12"/>
      <c r="D4" s="12"/>
      <c r="E4" s="12"/>
      <c r="F4" s="12"/>
      <c r="G4" s="12"/>
      <c r="H4" s="12"/>
      <c r="I4" s="12"/>
      <c r="J4" s="13"/>
    </row>
    <row r="5" spans="1:15" s="1" customFormat="1" ht="18" customHeight="1" x14ac:dyDescent="0.25">
      <c r="A5" s="7" t="s">
        <v>25</v>
      </c>
      <c r="C5" s="12"/>
      <c r="D5" s="12"/>
      <c r="E5" s="12"/>
      <c r="F5" s="12"/>
      <c r="G5" s="12"/>
      <c r="H5" s="12"/>
      <c r="I5" s="12"/>
      <c r="J5" s="14"/>
    </row>
    <row r="6" spans="1:15" s="1" customFormat="1" ht="18" customHeight="1" x14ac:dyDescent="0.25">
      <c r="A6" s="39" t="s">
        <v>39</v>
      </c>
      <c r="B6" s="23"/>
      <c r="C6" s="26"/>
      <c r="D6" s="26"/>
      <c r="E6" s="26"/>
      <c r="F6" s="26"/>
      <c r="G6" s="26"/>
      <c r="H6" s="26"/>
      <c r="I6" s="26"/>
      <c r="J6" s="23"/>
      <c r="K6" s="23"/>
      <c r="L6" s="23"/>
      <c r="M6" s="23"/>
      <c r="N6" s="23"/>
      <c r="O6" s="23"/>
    </row>
    <row r="7" spans="1:15" s="1" customFormat="1" ht="18" customHeight="1" x14ac:dyDescent="0.25">
      <c r="A7" s="3" t="s">
        <v>28</v>
      </c>
      <c r="C7" s="12"/>
      <c r="D7" s="12"/>
      <c r="E7" s="12"/>
      <c r="F7" s="12"/>
      <c r="G7" s="12"/>
      <c r="H7" s="12"/>
      <c r="I7" s="12"/>
      <c r="J7" s="14"/>
    </row>
    <row r="8" spans="1:15" s="1" customFormat="1" ht="18" customHeight="1" x14ac:dyDescent="0.25">
      <c r="A8" s="39" t="s">
        <v>40</v>
      </c>
      <c r="B8" s="23"/>
      <c r="C8" s="26"/>
      <c r="D8" s="26"/>
      <c r="E8" s="26"/>
      <c r="F8" s="26"/>
      <c r="G8" s="26"/>
      <c r="H8" s="26"/>
      <c r="I8" s="26"/>
      <c r="J8" s="23"/>
      <c r="K8" s="23"/>
      <c r="L8" s="23"/>
      <c r="M8" s="23"/>
      <c r="N8" s="23"/>
      <c r="O8" s="23"/>
    </row>
    <row r="9" spans="1:15" s="1" customFormat="1" ht="18" customHeight="1" x14ac:dyDescent="0.25">
      <c r="A9" s="3" t="s">
        <v>43</v>
      </c>
      <c r="C9" s="12"/>
      <c r="D9" s="12"/>
      <c r="E9" s="12"/>
      <c r="F9" s="12"/>
      <c r="G9" s="12"/>
      <c r="H9" s="12"/>
      <c r="I9" s="12"/>
      <c r="J9" s="14"/>
    </row>
    <row r="10" spans="1:15" s="1" customFormat="1" ht="18" customHeight="1" x14ac:dyDescent="0.25">
      <c r="A10" s="3" t="s">
        <v>29</v>
      </c>
      <c r="C10" s="15"/>
      <c r="D10" s="15"/>
      <c r="E10" s="15"/>
      <c r="F10" s="15"/>
      <c r="G10" s="15"/>
      <c r="H10" s="15"/>
      <c r="I10" s="13"/>
      <c r="J10" s="13"/>
    </row>
    <row r="11" spans="1:15" s="1" customFormat="1" ht="18" customHeight="1" x14ac:dyDescent="0.25">
      <c r="A11" s="39" t="s">
        <v>41</v>
      </c>
      <c r="B11" s="23"/>
      <c r="C11" s="27"/>
      <c r="D11" s="27"/>
      <c r="E11" s="27"/>
      <c r="F11" s="27"/>
      <c r="G11" s="27"/>
      <c r="H11" s="27"/>
      <c r="I11" s="28"/>
      <c r="J11" s="28"/>
      <c r="K11" s="23"/>
      <c r="L11" s="23"/>
      <c r="M11" s="23"/>
      <c r="N11" s="23"/>
      <c r="O11" s="23"/>
    </row>
    <row r="12" spans="1:15" s="1" customFormat="1" ht="18" customHeight="1" x14ac:dyDescent="0.25">
      <c r="A12" s="3" t="s">
        <v>30</v>
      </c>
      <c r="C12" s="15"/>
      <c r="D12" s="15"/>
      <c r="E12" s="15"/>
      <c r="F12" s="15"/>
      <c r="G12" s="15"/>
      <c r="H12" s="15"/>
      <c r="I12" s="13"/>
      <c r="J12" s="13"/>
    </row>
    <row r="13" spans="1:15" s="1" customFormat="1" ht="18" customHeight="1" x14ac:dyDescent="0.25">
      <c r="A13" s="3" t="s">
        <v>31</v>
      </c>
      <c r="C13" s="15"/>
      <c r="D13" s="15"/>
      <c r="E13" s="15"/>
      <c r="F13" s="15"/>
      <c r="G13" s="15"/>
      <c r="H13" s="15"/>
      <c r="I13" s="13"/>
      <c r="J13" s="13"/>
    </row>
    <row r="14" spans="1:15" s="1" customFormat="1" ht="18" customHeight="1" x14ac:dyDescent="0.25">
      <c r="A14" s="3" t="s">
        <v>62</v>
      </c>
      <c r="C14" s="15"/>
      <c r="D14" s="15"/>
      <c r="E14" s="15"/>
      <c r="F14" s="15"/>
      <c r="G14" s="15"/>
      <c r="H14" s="15"/>
      <c r="I14" s="13"/>
      <c r="J14" s="13"/>
    </row>
    <row r="15" spans="1:15" s="1" customFormat="1" ht="18" customHeight="1" x14ac:dyDescent="0.25">
      <c r="A15" s="7" t="s">
        <v>38</v>
      </c>
      <c r="C15" s="12"/>
      <c r="D15" s="12"/>
      <c r="E15" s="12"/>
      <c r="F15" s="12"/>
      <c r="G15" s="12"/>
      <c r="H15" s="12"/>
      <c r="I15" s="15"/>
      <c r="J15" s="13"/>
    </row>
    <row r="16" spans="1:15" s="1" customFormat="1" ht="18" customHeight="1" x14ac:dyDescent="0.25">
      <c r="A16" s="7" t="s">
        <v>65</v>
      </c>
      <c r="C16" s="12"/>
      <c r="D16" s="12"/>
      <c r="E16" s="12"/>
      <c r="F16" s="12"/>
      <c r="G16" s="12"/>
      <c r="H16" s="12"/>
      <c r="I16" s="15"/>
      <c r="J16" s="13"/>
    </row>
    <row r="17" spans="1:16" s="1" customFormat="1" ht="18" customHeight="1" x14ac:dyDescent="0.25">
      <c r="A17" s="7" t="s">
        <v>15</v>
      </c>
      <c r="B17" s="11"/>
      <c r="C17" s="11"/>
      <c r="D17" s="11"/>
      <c r="E17" s="11"/>
      <c r="F17" s="11"/>
      <c r="G17" s="11"/>
      <c r="H17" s="11"/>
      <c r="I17" s="11"/>
      <c r="J17" s="11"/>
    </row>
    <row r="18" spans="1:16" s="1" customFormat="1" ht="18" customHeight="1" x14ac:dyDescent="0.25">
      <c r="A18" s="7" t="s">
        <v>14</v>
      </c>
      <c r="B18" s="11"/>
      <c r="C18" s="11"/>
      <c r="D18" s="11"/>
      <c r="E18" s="11"/>
      <c r="F18" s="11"/>
      <c r="G18" s="11"/>
      <c r="H18" s="11"/>
      <c r="I18" s="11"/>
      <c r="J18" s="11"/>
    </row>
    <row r="19" spans="1:16" s="1" customFormat="1" ht="18" customHeight="1" x14ac:dyDescent="0.25">
      <c r="A19" s="7" t="s">
        <v>47</v>
      </c>
      <c r="B19" s="11"/>
      <c r="C19" s="11"/>
      <c r="D19" s="11"/>
      <c r="E19" s="11"/>
      <c r="F19" s="11"/>
      <c r="G19" s="11"/>
      <c r="H19" s="11"/>
      <c r="I19" s="11"/>
      <c r="J19" s="11"/>
    </row>
    <row r="20" spans="1:16" s="1" customFormat="1" ht="18" customHeight="1" x14ac:dyDescent="0.25">
      <c r="A20" s="3" t="s">
        <v>56</v>
      </c>
      <c r="B20" s="11"/>
      <c r="C20" s="11"/>
      <c r="D20" s="11"/>
      <c r="E20" s="11"/>
      <c r="F20" s="11"/>
      <c r="G20" s="11"/>
      <c r="H20" s="11"/>
      <c r="I20" s="11"/>
      <c r="J20" s="11"/>
    </row>
    <row r="21" spans="1:16" ht="96" customHeight="1" x14ac:dyDescent="0.3">
      <c r="A21" s="17" t="s">
        <v>24</v>
      </c>
      <c r="B21" s="17" t="s">
        <v>26</v>
      </c>
      <c r="C21" s="17" t="s">
        <v>27</v>
      </c>
      <c r="D21" s="17" t="s">
        <v>34</v>
      </c>
      <c r="E21" s="17" t="s">
        <v>33</v>
      </c>
      <c r="F21" s="17" t="s">
        <v>0</v>
      </c>
      <c r="G21" s="17" t="s">
        <v>1</v>
      </c>
      <c r="H21" s="17" t="s">
        <v>21</v>
      </c>
      <c r="I21" s="17" t="s">
        <v>20</v>
      </c>
      <c r="J21" s="17" t="s">
        <v>32</v>
      </c>
      <c r="K21" s="17" t="s">
        <v>63</v>
      </c>
      <c r="L21" s="17" t="s">
        <v>22</v>
      </c>
      <c r="M21" s="17" t="s">
        <v>23</v>
      </c>
      <c r="N21" s="17" t="s">
        <v>35</v>
      </c>
      <c r="O21" s="17" t="s">
        <v>64</v>
      </c>
      <c r="P21" s="17" t="s">
        <v>36</v>
      </c>
    </row>
    <row r="22" spans="1:16" ht="14.25" customHeight="1" x14ac:dyDescent="0.25">
      <c r="A22" s="10">
        <v>2002</v>
      </c>
      <c r="B22" s="45">
        <v>78231</v>
      </c>
      <c r="C22" s="43">
        <v>76177</v>
      </c>
      <c r="D22" s="43">
        <v>24618455</v>
      </c>
      <c r="E22" s="43">
        <v>19753157</v>
      </c>
      <c r="F22" s="45">
        <v>3960</v>
      </c>
      <c r="G22" s="43">
        <v>3856</v>
      </c>
      <c r="H22" s="43">
        <v>290.42</v>
      </c>
      <c r="I22" s="43">
        <v>283.58</v>
      </c>
      <c r="J22" s="43"/>
      <c r="K22" s="43"/>
      <c r="L22" s="43">
        <v>349.44</v>
      </c>
      <c r="M22" s="43">
        <v>341.22</v>
      </c>
      <c r="N22" s="43"/>
      <c r="O22" s="43"/>
      <c r="P22" s="10"/>
    </row>
    <row r="23" spans="1:16" ht="14.25" customHeight="1" x14ac:dyDescent="0.25">
      <c r="A23" s="10">
        <v>2003</v>
      </c>
      <c r="B23" s="45">
        <v>81110</v>
      </c>
      <c r="C23" s="43">
        <v>79770</v>
      </c>
      <c r="D23" s="43">
        <v>24751909</v>
      </c>
      <c r="E23" s="43">
        <v>19999632</v>
      </c>
      <c r="F23" s="45">
        <v>4056</v>
      </c>
      <c r="G23" s="43">
        <v>3989</v>
      </c>
      <c r="H23" s="43">
        <v>297.42</v>
      </c>
      <c r="I23" s="43">
        <v>293.04000000000002</v>
      </c>
      <c r="J23" s="43"/>
      <c r="K23" s="43"/>
      <c r="L23" s="43">
        <v>349.99</v>
      </c>
      <c r="M23" s="43">
        <v>344.83</v>
      </c>
      <c r="N23" s="43"/>
      <c r="O23" s="43"/>
      <c r="P23" s="10"/>
    </row>
    <row r="24" spans="1:16" ht="14.25" customHeight="1" x14ac:dyDescent="0.25">
      <c r="A24" s="10">
        <v>2004</v>
      </c>
      <c r="B24" s="45">
        <v>83366</v>
      </c>
      <c r="C24" s="43">
        <v>81824</v>
      </c>
      <c r="D24" s="43">
        <v>24891364</v>
      </c>
      <c r="E24" s="43">
        <v>20252491</v>
      </c>
      <c r="F24" s="45">
        <v>4116</v>
      </c>
      <c r="G24" s="43">
        <v>4040</v>
      </c>
      <c r="H24" s="43">
        <v>309.47000000000003</v>
      </c>
      <c r="I24" s="43">
        <v>304.29000000000002</v>
      </c>
      <c r="J24" s="43"/>
      <c r="K24" s="43"/>
      <c r="L24" s="43">
        <v>355.1</v>
      </c>
      <c r="M24" s="43">
        <v>349.16</v>
      </c>
      <c r="N24" s="43"/>
      <c r="O24" s="43"/>
      <c r="P24" s="10"/>
    </row>
    <row r="25" spans="1:16" ht="14.25" customHeight="1" x14ac:dyDescent="0.25">
      <c r="A25" s="10">
        <v>2005</v>
      </c>
      <c r="B25" s="45">
        <v>84908</v>
      </c>
      <c r="C25" s="43">
        <v>83483</v>
      </c>
      <c r="D25" s="43">
        <v>25102818</v>
      </c>
      <c r="E25" s="43">
        <v>20565909</v>
      </c>
      <c r="F25" s="45">
        <v>4129</v>
      </c>
      <c r="G25" s="43">
        <v>4059</v>
      </c>
      <c r="H25" s="43">
        <v>342.77</v>
      </c>
      <c r="I25" s="43">
        <v>337.6</v>
      </c>
      <c r="J25" s="43"/>
      <c r="K25" s="43"/>
      <c r="L25" s="43">
        <v>383.71</v>
      </c>
      <c r="M25" s="43">
        <v>377.93</v>
      </c>
      <c r="N25" s="43"/>
      <c r="O25" s="43"/>
      <c r="P25" s="10"/>
    </row>
    <row r="26" spans="1:16" ht="14.25" customHeight="1" x14ac:dyDescent="0.25">
      <c r="A26" s="10">
        <v>2006</v>
      </c>
      <c r="B26" s="45">
        <v>90960</v>
      </c>
      <c r="C26" s="43">
        <v>89246</v>
      </c>
      <c r="D26" s="43">
        <v>25286273</v>
      </c>
      <c r="E26" s="43">
        <v>20858611</v>
      </c>
      <c r="F26" s="45">
        <v>4361</v>
      </c>
      <c r="G26" s="43">
        <v>4279</v>
      </c>
      <c r="H26" s="43">
        <v>422.71</v>
      </c>
      <c r="I26" s="43">
        <v>415.53</v>
      </c>
      <c r="J26" s="43"/>
      <c r="K26" s="43"/>
      <c r="L26" s="43">
        <v>460.42</v>
      </c>
      <c r="M26" s="43">
        <v>452.6</v>
      </c>
      <c r="N26" s="43"/>
      <c r="O26" s="43"/>
      <c r="P26" s="10"/>
    </row>
    <row r="27" spans="1:16" ht="14.25" customHeight="1" x14ac:dyDescent="0.25">
      <c r="A27" s="10">
        <v>2007</v>
      </c>
      <c r="B27" s="45">
        <v>92168</v>
      </c>
      <c r="C27" s="43">
        <v>90268</v>
      </c>
      <c r="D27" s="43">
        <v>25480727</v>
      </c>
      <c r="E27" s="43">
        <v>21162516</v>
      </c>
      <c r="F27" s="45">
        <v>4355</v>
      </c>
      <c r="G27" s="43">
        <v>4265</v>
      </c>
      <c r="H27" s="43">
        <v>469.68</v>
      </c>
      <c r="I27" s="43">
        <v>460.86</v>
      </c>
      <c r="J27" s="43"/>
      <c r="K27" s="43"/>
      <c r="L27" s="43">
        <v>498.7</v>
      </c>
      <c r="M27" s="43">
        <v>489.34</v>
      </c>
      <c r="N27" s="43"/>
      <c r="O27" s="43"/>
      <c r="P27" s="10"/>
    </row>
    <row r="28" spans="1:16" ht="14.25" customHeight="1" x14ac:dyDescent="0.25">
      <c r="A28" s="10">
        <v>2008</v>
      </c>
      <c r="B28" s="45">
        <v>94879</v>
      </c>
      <c r="C28" s="43">
        <v>94344</v>
      </c>
      <c r="D28" s="43">
        <v>25695182</v>
      </c>
      <c r="E28" s="43">
        <v>21485333</v>
      </c>
      <c r="F28" s="45">
        <v>4416</v>
      </c>
      <c r="G28" s="43">
        <v>4391</v>
      </c>
      <c r="H28" s="43">
        <v>545.77</v>
      </c>
      <c r="I28" s="43">
        <v>542.99</v>
      </c>
      <c r="J28" s="43"/>
      <c r="K28" s="43"/>
      <c r="L28" s="43">
        <v>563.29</v>
      </c>
      <c r="M28" s="43">
        <v>560.41999999999996</v>
      </c>
      <c r="N28" s="43"/>
      <c r="O28" s="43"/>
      <c r="P28" s="10"/>
    </row>
    <row r="29" spans="1:16" ht="14.25" customHeight="1" x14ac:dyDescent="0.25">
      <c r="A29" s="10">
        <v>2009</v>
      </c>
      <c r="B29" s="45">
        <v>94437</v>
      </c>
      <c r="C29" s="43">
        <v>93960</v>
      </c>
      <c r="D29" s="43">
        <v>25886636</v>
      </c>
      <c r="E29" s="43">
        <v>21864512</v>
      </c>
      <c r="F29" s="45">
        <v>4319</v>
      </c>
      <c r="G29" s="43">
        <v>4297</v>
      </c>
      <c r="H29" s="43">
        <v>548.59</v>
      </c>
      <c r="I29" s="43">
        <v>546.04999999999995</v>
      </c>
      <c r="J29" s="43"/>
      <c r="K29" s="43"/>
      <c r="L29" s="43">
        <v>557</v>
      </c>
      <c r="M29" s="43">
        <v>554.41999999999996</v>
      </c>
      <c r="N29" s="43"/>
      <c r="O29" s="43"/>
      <c r="P29" s="10"/>
    </row>
    <row r="30" spans="1:16" ht="14.25" customHeight="1" x14ac:dyDescent="0.25">
      <c r="A30" s="10">
        <v>2010</v>
      </c>
      <c r="B30" s="44">
        <v>90365.181027287603</v>
      </c>
      <c r="C30" s="43">
        <v>93227.505435614585</v>
      </c>
      <c r="D30" s="43">
        <v>26098209.5</v>
      </c>
      <c r="E30" s="43">
        <v>22103820.553520832</v>
      </c>
      <c r="F30" s="44">
        <v>4088.2154652171062</v>
      </c>
      <c r="G30" s="43">
        <v>4217.7100203052787</v>
      </c>
      <c r="H30" s="44">
        <v>506.62898392776492</v>
      </c>
      <c r="I30" s="43">
        <v>521.26684213441604</v>
      </c>
      <c r="J30" s="43">
        <v>451.44188552601173</v>
      </c>
      <c r="K30" s="43"/>
      <c r="L30" s="44">
        <v>506.62898392776492</v>
      </c>
      <c r="M30" s="43">
        <v>521.26684213441604</v>
      </c>
      <c r="N30" s="43">
        <v>451.44188552601167</v>
      </c>
      <c r="O30" s="43"/>
      <c r="P30" s="10"/>
    </row>
    <row r="31" spans="1:16" ht="14.25" customHeight="1" x14ac:dyDescent="0.25">
      <c r="A31" s="10">
        <v>2011</v>
      </c>
      <c r="B31" s="44">
        <v>89828.118601168768</v>
      </c>
      <c r="C31" s="43">
        <v>88451.84193594211</v>
      </c>
      <c r="D31" s="43">
        <v>26359744</v>
      </c>
      <c r="E31" s="43">
        <v>22496550.3659948</v>
      </c>
      <c r="F31" s="44">
        <v>3992.9730176298767</v>
      </c>
      <c r="G31" s="43">
        <v>3931.7957863283614</v>
      </c>
      <c r="H31" s="43">
        <v>536.08474894017627</v>
      </c>
      <c r="I31" s="43">
        <v>528.83211165721696</v>
      </c>
      <c r="J31" s="43">
        <v>488.96319249579642</v>
      </c>
      <c r="K31" s="43"/>
      <c r="L31" s="43">
        <v>524.54874801361541</v>
      </c>
      <c r="M31" s="43">
        <v>517.45218014054274</v>
      </c>
      <c r="N31" s="43">
        <v>478.44119974588688</v>
      </c>
      <c r="O31" s="43"/>
      <c r="P31" s="10"/>
    </row>
    <row r="32" spans="1:16" ht="14.25" customHeight="1" x14ac:dyDescent="0.25">
      <c r="A32" s="10">
        <v>2012</v>
      </c>
      <c r="B32" s="44">
        <v>90297.987010273922</v>
      </c>
      <c r="C32" s="43">
        <v>90936.344893928792</v>
      </c>
      <c r="D32" s="43">
        <v>26536350.399999999</v>
      </c>
      <c r="E32" s="43">
        <v>22750939.677647877</v>
      </c>
      <c r="F32" s="44">
        <v>3968.9783494520457</v>
      </c>
      <c r="G32" s="43">
        <v>3997.0368777018493</v>
      </c>
      <c r="H32" s="43">
        <v>563.29734852238926</v>
      </c>
      <c r="I32" s="43">
        <v>566.74694226554016</v>
      </c>
      <c r="J32" s="43">
        <v>516.48157444299397</v>
      </c>
      <c r="K32" s="43"/>
      <c r="L32" s="43">
        <v>542.92874115686641</v>
      </c>
      <c r="M32" s="43">
        <v>546.25359896666146</v>
      </c>
      <c r="N32" s="43">
        <v>497.80580678857149</v>
      </c>
      <c r="O32" s="43"/>
      <c r="P32" s="10"/>
    </row>
    <row r="33" spans="1:16" ht="14.25" customHeight="1" x14ac:dyDescent="0.25">
      <c r="A33" s="10">
        <v>2013</v>
      </c>
      <c r="B33" s="44">
        <v>88867.396376625868</v>
      </c>
      <c r="C33" s="43">
        <v>90412.862297059924</v>
      </c>
      <c r="D33" s="43">
        <v>26722051.800000001</v>
      </c>
      <c r="E33" s="43">
        <v>22989506.942678526</v>
      </c>
      <c r="F33" s="44">
        <v>3865.5633893413051</v>
      </c>
      <c r="G33" s="43">
        <v>3932.7882291035271</v>
      </c>
      <c r="H33" s="43">
        <v>586.11305047554879</v>
      </c>
      <c r="I33" s="43">
        <v>595.34542858646057</v>
      </c>
      <c r="J33" s="43">
        <v>550.45498708607636</v>
      </c>
      <c r="K33" s="43"/>
      <c r="L33" s="43">
        <v>553.19339196288058</v>
      </c>
      <c r="M33" s="43">
        <v>561.90722380626858</v>
      </c>
      <c r="N33" s="43">
        <v>519.53810136451409</v>
      </c>
      <c r="O33" s="43"/>
      <c r="P33" s="10"/>
    </row>
    <row r="34" spans="1:16" ht="14.25" customHeight="1" x14ac:dyDescent="0.25">
      <c r="A34" s="10">
        <v>2014</v>
      </c>
      <c r="B34" s="44">
        <v>88612.217582847341</v>
      </c>
      <c r="C34" s="43">
        <v>86862.967540816331</v>
      </c>
      <c r="D34" s="43">
        <v>26946595.199999999</v>
      </c>
      <c r="E34" s="43">
        <v>23241324.57777255</v>
      </c>
      <c r="F34" s="44">
        <v>3812.7008332216124</v>
      </c>
      <c r="G34" s="43">
        <v>3737.4361882923836</v>
      </c>
      <c r="H34" s="43">
        <v>605.23315328460615</v>
      </c>
      <c r="I34" s="43">
        <v>594.88956805100645</v>
      </c>
      <c r="J34" s="43">
        <v>563.58924415229069</v>
      </c>
      <c r="K34" s="43">
        <f>(0.140431164007953*3400)+70.0370537236587</f>
        <v>547.5030113506989</v>
      </c>
      <c r="L34" s="43">
        <v>563.66894878192829</v>
      </c>
      <c r="M34" s="43">
        <v>554.03570614870841</v>
      </c>
      <c r="N34" s="43">
        <v>524.8849225659286</v>
      </c>
      <c r="O34" s="43">
        <v>509.90340695673524</v>
      </c>
      <c r="P34" s="10" t="s">
        <v>37</v>
      </c>
    </row>
    <row r="35" spans="1:16" ht="14.25" customHeight="1" x14ac:dyDescent="0.25">
      <c r="A35" s="10">
        <v>2015</v>
      </c>
      <c r="B35" s="44">
        <v>86953.202378217233</v>
      </c>
      <c r="C35" s="43">
        <v>86449.489567444674</v>
      </c>
      <c r="D35" s="43">
        <v>27164226.600000001</v>
      </c>
      <c r="E35" s="43">
        <v>23655999.330576163</v>
      </c>
      <c r="F35" s="44">
        <v>3675.7357473301645</v>
      </c>
      <c r="G35" s="43">
        <v>3654.442509883987</v>
      </c>
      <c r="H35" s="43">
        <v>577.76055196083792</v>
      </c>
      <c r="I35" s="43">
        <v>574.70560523010954</v>
      </c>
      <c r="J35" s="43">
        <v>555.1737330118516</v>
      </c>
      <c r="K35" s="43">
        <f>(0.138345425923747*3400)+69.1301996863631</f>
        <v>539.50464782710287</v>
      </c>
      <c r="L35" s="43">
        <v>534.86096606673982</v>
      </c>
      <c r="M35" s="43">
        <v>532.0328537040416</v>
      </c>
      <c r="N35" s="43">
        <v>513.95125223731895</v>
      </c>
      <c r="O35" s="43">
        <v>499.44562008425208</v>
      </c>
      <c r="P35" s="10" t="s">
        <v>37</v>
      </c>
    </row>
    <row r="36" spans="1:16" ht="14.25" customHeight="1" x14ac:dyDescent="0.25">
      <c r="A36" s="10">
        <v>2016</v>
      </c>
      <c r="B36" s="44">
        <v>87264.180582321409</v>
      </c>
      <c r="C36" s="43">
        <v>87043.771054046476</v>
      </c>
      <c r="D36" s="43">
        <v>27397071</v>
      </c>
      <c r="E36" s="43">
        <v>24035901.815938577</v>
      </c>
      <c r="F36" s="44">
        <v>3630.5765121929057</v>
      </c>
      <c r="G36" s="43">
        <v>3621.4064993528309</v>
      </c>
      <c r="H36" s="43">
        <v>562.16889237327121</v>
      </c>
      <c r="I36" s="43">
        <v>561.24063592131006</v>
      </c>
      <c r="J36" s="43">
        <v>558.33161462667647</v>
      </c>
      <c r="K36" s="43">
        <f>(0.135894302318465*3400)+69.1121262802039</f>
        <v>531.15275416298493</v>
      </c>
      <c r="L36" s="43">
        <v>510.04290352645381</v>
      </c>
      <c r="M36" s="43">
        <v>509.20071780184583</v>
      </c>
      <c r="N36" s="43">
        <v>506.56142970237192</v>
      </c>
      <c r="O36" s="43">
        <v>481.90267484505557</v>
      </c>
      <c r="P36" s="10"/>
    </row>
    <row r="37" spans="1:16" ht="14.25" customHeight="1" x14ac:dyDescent="0.25">
      <c r="A37" s="10">
        <v>2017</v>
      </c>
      <c r="B37" s="44">
        <v>85900.509312681039</v>
      </c>
      <c r="C37" s="43">
        <v>84852.144567153548</v>
      </c>
      <c r="D37" s="43">
        <v>27588628</v>
      </c>
      <c r="E37" s="43">
        <v>24466891.511906952</v>
      </c>
      <c r="F37" s="44">
        <v>3510.8877345892947</v>
      </c>
      <c r="G37" s="43">
        <v>3468.0394330378981</v>
      </c>
      <c r="H37" s="43">
        <v>580.3898814169313</v>
      </c>
      <c r="I37" s="43">
        <v>574.32873020557258</v>
      </c>
      <c r="J37" s="43">
        <v>593.33335331194246</v>
      </c>
      <c r="K37" s="43">
        <f>(0.144017440542127*3400)+74.8705673602858</f>
        <v>564.5298652035176</v>
      </c>
      <c r="L37" s="44">
        <v>517.56195646164679</v>
      </c>
      <c r="M37" s="43">
        <v>512.06010201719437</v>
      </c>
      <c r="N37" s="43">
        <v>529.00424695516892</v>
      </c>
      <c r="O37" s="43">
        <v>503.3236283763772</v>
      </c>
      <c r="P37" s="10"/>
    </row>
    <row r="38" spans="1:16" ht="14.25" customHeight="1" x14ac:dyDescent="0.25">
      <c r="A38" s="10">
        <v>2018</v>
      </c>
      <c r="B38" s="44">
        <v>85559.661906476453</v>
      </c>
      <c r="C38" s="43">
        <v>85372.538212656233</v>
      </c>
      <c r="D38" s="43">
        <v>27772873</v>
      </c>
      <c r="E38" s="43">
        <v>24947539.600612525</v>
      </c>
      <c r="F38" s="44">
        <v>3429.5831683688662</v>
      </c>
      <c r="G38" s="43">
        <v>3422.0824810539684</v>
      </c>
      <c r="H38" s="43">
        <v>614.26760816698652</v>
      </c>
      <c r="I38" s="43">
        <v>613.22521842708295</v>
      </c>
      <c r="J38" s="43">
        <v>640.71805263426438</v>
      </c>
      <c r="K38" s="43">
        <f>(0.154525728382717*3400)+84.4254304564821</f>
        <v>609.81290695771986</v>
      </c>
      <c r="L38" s="43">
        <v>537.1367207161544</v>
      </c>
      <c r="M38" s="43">
        <v>536.2252192806958</v>
      </c>
      <c r="N38" s="43">
        <v>560.26589896638711</v>
      </c>
      <c r="O38" s="43">
        <v>533.24137678542684</v>
      </c>
      <c r="P38" s="10"/>
    </row>
    <row r="39" spans="1:16" ht="14.25" customHeight="1" x14ac:dyDescent="0.25">
      <c r="A39" s="10">
        <v>2019</v>
      </c>
      <c r="B39" s="44">
        <v>84087.066190130805</v>
      </c>
      <c r="C39" s="43">
        <v>83634.124178235594</v>
      </c>
      <c r="D39" s="43">
        <v>27984477</v>
      </c>
      <c r="E39" s="43">
        <v>25264221.624086488</v>
      </c>
      <c r="F39" s="44">
        <v>3328.3062285189735</v>
      </c>
      <c r="G39" s="43">
        <v>3310.378028765399</v>
      </c>
      <c r="H39" s="43">
        <v>651.81711325583694</v>
      </c>
      <c r="I39" s="43">
        <v>649.0263708018548</v>
      </c>
      <c r="J39" s="43">
        <v>698.16927435656464</v>
      </c>
      <c r="K39" s="43">
        <f>(0.169679473367381*3400)+87.3231702339933</f>
        <v>664.23337968308874</v>
      </c>
      <c r="L39" s="43">
        <v>557.97854767083277</v>
      </c>
      <c r="M39" s="43">
        <v>555.58957323348147</v>
      </c>
      <c r="N39" s="43">
        <v>597.65764017455649</v>
      </c>
      <c r="O39" s="43">
        <v>568.60731173314241</v>
      </c>
      <c r="P39" s="10"/>
    </row>
    <row r="40" spans="1:16" ht="14.25" customHeight="1" x14ac:dyDescent="0.25">
      <c r="A40" s="10">
        <v>2020</v>
      </c>
      <c r="B40" s="45">
        <v>88574.201729571272</v>
      </c>
      <c r="C40" s="43">
        <v>87259.502198201779</v>
      </c>
      <c r="D40" s="43">
        <v>28170181</v>
      </c>
      <c r="E40" s="43">
        <v>25431874.105584688</v>
      </c>
      <c r="F40" s="44">
        <v>3482.8027758332173</v>
      </c>
      <c r="G40" s="43">
        <v>3431.107823038496</v>
      </c>
      <c r="H40" s="43">
        <v>684.94135937623014</v>
      </c>
      <c r="I40" s="43">
        <v>676.06594370842981</v>
      </c>
      <c r="J40" s="43">
        <v>705.0606644297817</v>
      </c>
      <c r="K40" s="43">
        <f>(0.17167592509605*3400)+87.0273340840025</f>
        <v>670.72547941057258</v>
      </c>
      <c r="L40" s="43">
        <v>558.50176244496413</v>
      </c>
      <c r="M40" s="43">
        <v>551.26474101963754</v>
      </c>
      <c r="N40" s="43">
        <v>574.90706076394656</v>
      </c>
      <c r="O40" s="43">
        <v>546.91012192444373</v>
      </c>
      <c r="P40" s="10"/>
    </row>
    <row r="41" spans="1:16" ht="14.25" customHeight="1" x14ac:dyDescent="0.25">
      <c r="A41" s="10">
        <v>2021</v>
      </c>
      <c r="B41" s="44">
        <v>89380.261718470603</v>
      </c>
      <c r="C41" s="43">
        <v>89433.532783745439</v>
      </c>
      <c r="D41" s="43">
        <v>28343766</v>
      </c>
      <c r="E41" s="43">
        <v>25787788.029507607</v>
      </c>
      <c r="F41" s="44">
        <v>3465.9917948835887</v>
      </c>
      <c r="G41" s="43">
        <v>3468.0575426403907</v>
      </c>
      <c r="H41" s="44">
        <v>743.56838422827309</v>
      </c>
      <c r="I41" s="43">
        <v>743.95876451955178</v>
      </c>
      <c r="J41" s="43">
        <v>768.8929486504444</v>
      </c>
      <c r="K41" s="43">
        <f>(0.188977715209097*3400)+88.5731738976965</f>
        <v>731.09740560862633</v>
      </c>
      <c r="L41" s="43">
        <v>605.89819001059789</v>
      </c>
      <c r="M41" s="43">
        <v>606.62460440254597</v>
      </c>
      <c r="N41" s="43">
        <v>626.95595918438141</v>
      </c>
      <c r="O41" s="43">
        <v>596.13744149310992</v>
      </c>
      <c r="P41" s="10"/>
    </row>
    <row r="42" spans="1:16" ht="14.25" customHeight="1" x14ac:dyDescent="0.25">
      <c r="A42" s="10">
        <v>2022</v>
      </c>
      <c r="B42" s="44">
        <v>81997.731990198183</v>
      </c>
      <c r="C42" s="44">
        <v>80460.954704719697</v>
      </c>
      <c r="D42" s="43">
        <v>28550938</v>
      </c>
      <c r="E42" s="43">
        <v>26111443.746080425</v>
      </c>
      <c r="F42" s="44">
        <v>3140.2986670358591</v>
      </c>
      <c r="G42" s="44">
        <v>3081.4403851536044</v>
      </c>
      <c r="H42" s="44">
        <v>1029.9591263335051</v>
      </c>
      <c r="I42" s="44">
        <v>1013.2050865855635</v>
      </c>
      <c r="J42" s="43">
        <v>1159.8834692213677</v>
      </c>
      <c r="K42" s="43">
        <v>1103.3120053293128</v>
      </c>
      <c r="L42" s="44">
        <v>796.15840465579936</v>
      </c>
      <c r="M42" s="44">
        <v>783.20753193064047</v>
      </c>
      <c r="N42" s="43">
        <v>896.58992170811712</v>
      </c>
      <c r="O42" s="43">
        <v>852.86018011955866</v>
      </c>
      <c r="P42" s="10"/>
    </row>
    <row r="43" spans="1:16" ht="14.25" customHeight="1" x14ac:dyDescent="0.25">
      <c r="A43" s="10">
        <v>2023</v>
      </c>
      <c r="B43" s="44">
        <v>78996.607348647769</v>
      </c>
      <c r="C43" s="44">
        <v>77643.034050658287</v>
      </c>
      <c r="D43" s="43">
        <v>28749215</v>
      </c>
      <c r="E43" s="43">
        <v>25985828.479288872</v>
      </c>
      <c r="F43" s="44">
        <v>3039.9880231492079</v>
      </c>
      <c r="G43" s="44">
        <v>2987.8991201893386</v>
      </c>
      <c r="H43" s="44">
        <v>1103.1577191486663</v>
      </c>
      <c r="I43" s="44">
        <v>1087.2953972325738</v>
      </c>
      <c r="J43" s="43">
        <v>1273.6948153228441</v>
      </c>
      <c r="K43" s="43">
        <v>1212.7900121316029</v>
      </c>
      <c r="L43" s="44">
        <v>796.21000644436879</v>
      </c>
      <c r="M43" s="44">
        <v>784.76129043957008</v>
      </c>
      <c r="N43" s="43">
        <v>919.29607119006391</v>
      </c>
      <c r="O43" s="43">
        <v>875.33770250021371</v>
      </c>
      <c r="P43" s="10"/>
    </row>
    <row r="44" spans="1:16" ht="14.25" customHeight="1" x14ac:dyDescent="0.25">
      <c r="A44" s="10">
        <v>2024</v>
      </c>
      <c r="B44" s="44">
        <v>80693.511814405312</v>
      </c>
      <c r="C44" s="44">
        <v>79067.462528398784</v>
      </c>
      <c r="D44" s="43">
        <v>28943119</v>
      </c>
      <c r="E44" s="43">
        <v>26117410.60597501</v>
      </c>
      <c r="F44" s="44">
        <v>3089.6444150533307</v>
      </c>
      <c r="G44" s="44">
        <v>3027.3814770102967</v>
      </c>
      <c r="H44" s="44">
        <v>987.46702359711367</v>
      </c>
      <c r="I44" s="44">
        <v>971.4669741052071</v>
      </c>
      <c r="J44" s="43">
        <v>1117.739495883787</v>
      </c>
      <c r="K44" s="43">
        <v>1066.6505017608322</v>
      </c>
      <c r="L44" s="44">
        <v>685.81492294750126</v>
      </c>
      <c r="M44" s="44">
        <v>674.70257949984284</v>
      </c>
      <c r="N44" s="43">
        <v>776.29167144489429</v>
      </c>
      <c r="O44" s="43">
        <v>740.80937813218623</v>
      </c>
      <c r="P44" s="10"/>
    </row>
  </sheetData>
  <phoneticPr fontId="13" type="noConversion"/>
  <hyperlinks>
    <hyperlink ref="A11" r:id="rId1" xr:uid="{F213E00D-66A4-436E-923C-F75708D04786}"/>
    <hyperlink ref="A6" r:id="rId2" display=" Find more information on total energy section 1 energy trends here" xr:uid="{09A8144E-E3C6-471D-A4D8-1996E111FCD0}"/>
    <hyperlink ref="A8" r:id="rId3" xr:uid="{6533EE7B-0ADF-493A-A6FA-AB0E5BEBF5A6}"/>
  </hyperlinks>
  <printOptions horizontalCentered="1"/>
  <pageMargins left="0.78740157480314965" right="0" top="0.78740157480314965" bottom="0.78740157480314965" header="0.51181102362204722" footer="0.51181102362204722"/>
  <pageSetup paperSize="9" scale="64" orientation="portrait" r:id="rId4"/>
  <headerFooter alignWithMargins="0"/>
  <tableParts count="1"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5">
    <tabColor rgb="FF4F81BD"/>
    <pageSetUpPr fitToPage="1"/>
  </sheetPr>
  <dimension ref="A1:P37"/>
  <sheetViews>
    <sheetView showGridLines="0" zoomScaleNormal="100" zoomScaleSheetLayoutView="80" workbookViewId="0"/>
  </sheetViews>
  <sheetFormatPr defaultColWidth="16.7265625" defaultRowHeight="12.5" x14ac:dyDescent="0.25"/>
  <cols>
    <col min="1" max="1" width="10.54296875" customWidth="1"/>
    <col min="2" max="14" width="14.54296875" customWidth="1"/>
  </cols>
  <sheetData>
    <row r="1" spans="1:15" s="1" customFormat="1" ht="18" customHeight="1" x14ac:dyDescent="0.25">
      <c r="A1" s="40" t="s">
        <v>46</v>
      </c>
      <c r="B1" s="11"/>
      <c r="C1" s="11"/>
      <c r="D1" s="11"/>
      <c r="E1" s="11"/>
      <c r="F1" s="11"/>
      <c r="G1" s="11"/>
      <c r="H1" s="11"/>
      <c r="I1" s="11"/>
      <c r="J1" s="11"/>
    </row>
    <row r="2" spans="1:15" s="1" customFormat="1" ht="18" customHeight="1" x14ac:dyDescent="0.25">
      <c r="A2" s="7" t="s">
        <v>12</v>
      </c>
      <c r="B2" s="11"/>
      <c r="C2" s="11"/>
      <c r="D2" s="11"/>
      <c r="E2" s="11"/>
      <c r="F2" s="11"/>
      <c r="G2" s="11"/>
      <c r="H2" s="11"/>
      <c r="I2" s="11"/>
      <c r="J2" s="11"/>
    </row>
    <row r="3" spans="1:15" s="1" customFormat="1" ht="18" customHeight="1" x14ac:dyDescent="0.25">
      <c r="A3" s="7" t="s">
        <v>13</v>
      </c>
      <c r="B3" s="11"/>
      <c r="C3" s="11"/>
      <c r="D3" s="11"/>
      <c r="E3" s="11"/>
      <c r="F3" s="11"/>
      <c r="G3" s="11"/>
      <c r="H3" s="11"/>
      <c r="I3" s="11"/>
      <c r="J3" s="11"/>
    </row>
    <row r="4" spans="1:15" s="1" customFormat="1" ht="18" customHeight="1" x14ac:dyDescent="0.25">
      <c r="A4" s="7" t="s">
        <v>16</v>
      </c>
      <c r="B4" s="11"/>
      <c r="C4" s="11"/>
      <c r="D4" s="11"/>
      <c r="E4" s="11"/>
      <c r="F4" s="11"/>
      <c r="G4" s="11"/>
      <c r="H4" s="11"/>
      <c r="I4" s="11"/>
      <c r="J4" s="11"/>
    </row>
    <row r="5" spans="1:15" s="1" customFormat="1" ht="18" customHeight="1" x14ac:dyDescent="0.25">
      <c r="A5" s="7" t="s">
        <v>25</v>
      </c>
      <c r="B5" s="11"/>
      <c r="C5" s="11"/>
      <c r="D5" s="11"/>
      <c r="E5" s="11"/>
      <c r="F5" s="11"/>
      <c r="G5" s="11"/>
      <c r="H5" s="11"/>
      <c r="I5" s="11"/>
      <c r="J5" s="11"/>
    </row>
    <row r="6" spans="1:15" s="1" customFormat="1" ht="18" customHeight="1" x14ac:dyDescent="0.25">
      <c r="A6" s="39" t="s">
        <v>39</v>
      </c>
      <c r="B6" s="41"/>
      <c r="C6" s="41"/>
      <c r="D6" s="41"/>
      <c r="E6" s="41"/>
      <c r="F6" s="41"/>
      <c r="G6" s="41"/>
      <c r="H6" s="41"/>
      <c r="I6" s="41"/>
      <c r="J6" s="41"/>
      <c r="K6" s="23"/>
      <c r="L6" s="23"/>
      <c r="M6" s="23"/>
      <c r="N6" s="23"/>
      <c r="O6" s="23"/>
    </row>
    <row r="7" spans="1:15" s="1" customFormat="1" ht="18" customHeight="1" x14ac:dyDescent="0.25">
      <c r="A7" s="3" t="s">
        <v>28</v>
      </c>
      <c r="B7" s="11"/>
      <c r="C7" s="11"/>
      <c r="D7" s="11"/>
      <c r="E7" s="11"/>
      <c r="F7" s="11"/>
      <c r="G7" s="11"/>
      <c r="H7" s="11"/>
      <c r="I7" s="11"/>
      <c r="J7" s="11"/>
    </row>
    <row r="8" spans="1:15" s="1" customFormat="1" ht="18" customHeight="1" x14ac:dyDescent="0.25">
      <c r="A8" s="39" t="s">
        <v>40</v>
      </c>
      <c r="B8" s="41"/>
      <c r="C8" s="41"/>
      <c r="D8" s="41"/>
      <c r="E8" s="41"/>
      <c r="F8" s="41"/>
      <c r="G8" s="41"/>
      <c r="H8" s="41"/>
      <c r="I8" s="41"/>
      <c r="J8" s="41"/>
      <c r="K8" s="23"/>
      <c r="L8" s="23"/>
      <c r="M8" s="23"/>
      <c r="N8" s="23"/>
      <c r="O8" s="23"/>
    </row>
    <row r="9" spans="1:15" s="1" customFormat="1" ht="18" customHeight="1" x14ac:dyDescent="0.25">
      <c r="A9" s="3" t="s">
        <v>43</v>
      </c>
      <c r="B9" s="11"/>
      <c r="C9" s="11"/>
      <c r="D9" s="11"/>
      <c r="E9" s="11"/>
      <c r="F9" s="11"/>
      <c r="G9" s="11"/>
      <c r="H9" s="11"/>
      <c r="I9" s="11"/>
      <c r="J9" s="11"/>
    </row>
    <row r="10" spans="1:15" s="1" customFormat="1" ht="18" customHeight="1" x14ac:dyDescent="0.25">
      <c r="A10" s="3" t="s">
        <v>29</v>
      </c>
      <c r="B10" s="11"/>
      <c r="C10" s="11"/>
      <c r="D10" s="11"/>
      <c r="E10" s="11"/>
      <c r="F10" s="11"/>
      <c r="G10" s="11"/>
      <c r="H10" s="11"/>
      <c r="I10" s="11"/>
      <c r="J10" s="11"/>
    </row>
    <row r="11" spans="1:15" s="1" customFormat="1" ht="18" customHeight="1" x14ac:dyDescent="0.25">
      <c r="A11" s="39" t="s">
        <v>41</v>
      </c>
      <c r="B11" s="41"/>
      <c r="C11" s="41"/>
      <c r="D11" s="41"/>
      <c r="E11" s="41"/>
      <c r="F11" s="41"/>
      <c r="G11" s="41"/>
      <c r="H11" s="41"/>
      <c r="I11" s="41"/>
      <c r="J11" s="41"/>
      <c r="K11" s="23"/>
      <c r="L11" s="23"/>
      <c r="M11" s="23"/>
      <c r="N11" s="23"/>
      <c r="O11" s="23"/>
    </row>
    <row r="12" spans="1:15" s="1" customFormat="1" ht="18" customHeight="1" x14ac:dyDescent="0.25">
      <c r="A12" s="3" t="s">
        <v>30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5" s="1" customFormat="1" ht="18" customHeight="1" x14ac:dyDescent="0.25">
      <c r="A13" s="3" t="s">
        <v>44</v>
      </c>
      <c r="B13" s="11"/>
      <c r="C13" s="11"/>
      <c r="D13" s="11"/>
      <c r="E13" s="11"/>
      <c r="F13" s="11"/>
      <c r="G13" s="11"/>
      <c r="H13" s="11"/>
      <c r="I13" s="11"/>
      <c r="J13" s="11"/>
    </row>
    <row r="14" spans="1:15" s="1" customFormat="1" ht="18" customHeight="1" x14ac:dyDescent="0.25">
      <c r="A14" s="3" t="s">
        <v>70</v>
      </c>
      <c r="B14" s="11"/>
      <c r="C14" s="11"/>
      <c r="D14" s="11"/>
      <c r="E14" s="11"/>
      <c r="F14" s="11"/>
      <c r="G14" s="11"/>
      <c r="H14" s="11"/>
      <c r="I14" s="11"/>
      <c r="J14" s="11"/>
    </row>
    <row r="15" spans="1:15" s="1" customFormat="1" ht="18" customHeight="1" x14ac:dyDescent="0.25">
      <c r="A15" s="7" t="s">
        <v>38</v>
      </c>
      <c r="B15" s="11"/>
      <c r="C15" s="11"/>
      <c r="D15" s="11"/>
      <c r="E15" s="11"/>
      <c r="F15" s="11"/>
      <c r="G15" s="11"/>
      <c r="H15" s="11"/>
      <c r="I15" s="11"/>
      <c r="J15" s="11"/>
    </row>
    <row r="16" spans="1:15" s="1" customFormat="1" ht="18" customHeight="1" x14ac:dyDescent="0.25">
      <c r="A16" s="7" t="s">
        <v>60</v>
      </c>
      <c r="B16" s="11"/>
      <c r="C16" s="11"/>
      <c r="D16" s="11"/>
      <c r="E16" s="11"/>
      <c r="F16" s="11"/>
      <c r="G16" s="11"/>
      <c r="H16" s="11"/>
      <c r="I16" s="11"/>
      <c r="J16" s="11"/>
    </row>
    <row r="17" spans="1:16" s="1" customFormat="1" ht="18" customHeight="1" x14ac:dyDescent="0.25">
      <c r="A17" s="7" t="s">
        <v>65</v>
      </c>
      <c r="B17" s="11"/>
      <c r="C17" s="11"/>
      <c r="D17" s="11"/>
      <c r="E17" s="11"/>
      <c r="F17" s="11"/>
      <c r="G17" s="11"/>
      <c r="H17" s="11"/>
      <c r="I17" s="11"/>
      <c r="J17" s="11"/>
    </row>
    <row r="18" spans="1:16" s="1" customFormat="1" ht="18" customHeight="1" x14ac:dyDescent="0.25">
      <c r="A18" s="7" t="s">
        <v>15</v>
      </c>
      <c r="B18" s="11"/>
      <c r="C18" s="11"/>
      <c r="D18" s="11"/>
      <c r="E18" s="11"/>
      <c r="F18" s="11"/>
      <c r="G18" s="11"/>
      <c r="H18" s="11"/>
      <c r="I18" s="11"/>
      <c r="J18" s="11"/>
    </row>
    <row r="19" spans="1:16" s="1" customFormat="1" ht="18" customHeight="1" x14ac:dyDescent="0.25">
      <c r="A19" s="7" t="s">
        <v>14</v>
      </c>
      <c r="B19" s="11"/>
      <c r="C19" s="11"/>
      <c r="D19" s="11"/>
      <c r="E19" s="11"/>
      <c r="F19" s="11"/>
      <c r="G19" s="11"/>
      <c r="H19" s="11"/>
      <c r="I19" s="11"/>
      <c r="J19" s="11"/>
    </row>
    <row r="20" spans="1:16" s="1" customFormat="1" ht="18" customHeight="1" x14ac:dyDescent="0.25">
      <c r="A20" s="7" t="s">
        <v>47</v>
      </c>
      <c r="B20" s="11"/>
      <c r="C20" s="11"/>
      <c r="D20" s="11"/>
      <c r="E20" s="11"/>
      <c r="F20" s="11"/>
      <c r="G20" s="11"/>
      <c r="H20" s="11"/>
      <c r="I20" s="11"/>
      <c r="J20" s="11"/>
    </row>
    <row r="21" spans="1:16" s="1" customFormat="1" ht="18" customHeight="1" x14ac:dyDescent="0.25">
      <c r="A21" s="3" t="s">
        <v>56</v>
      </c>
      <c r="B21" s="11"/>
      <c r="C21" s="11"/>
      <c r="D21" s="11"/>
      <c r="E21" s="11"/>
      <c r="F21" s="11"/>
      <c r="G21" s="11"/>
      <c r="H21" s="11"/>
      <c r="I21" s="11"/>
      <c r="J21" s="11"/>
    </row>
    <row r="22" spans="1:16" ht="96" customHeight="1" x14ac:dyDescent="0.3">
      <c r="A22" s="17" t="s">
        <v>24</v>
      </c>
      <c r="B22" s="17" t="s">
        <v>26</v>
      </c>
      <c r="C22" s="17" t="s">
        <v>27</v>
      </c>
      <c r="D22" s="17" t="s">
        <v>34</v>
      </c>
      <c r="E22" s="17" t="s">
        <v>45</v>
      </c>
      <c r="F22" s="17" t="s">
        <v>0</v>
      </c>
      <c r="G22" s="17" t="s">
        <v>1</v>
      </c>
      <c r="H22" s="17" t="s">
        <v>21</v>
      </c>
      <c r="I22" s="17" t="s">
        <v>20</v>
      </c>
      <c r="J22" s="17" t="s">
        <v>66</v>
      </c>
      <c r="K22" s="17" t="s">
        <v>67</v>
      </c>
      <c r="L22" s="17" t="s">
        <v>22</v>
      </c>
      <c r="M22" s="17" t="s">
        <v>23</v>
      </c>
      <c r="N22" s="17" t="s">
        <v>68</v>
      </c>
      <c r="O22" s="17" t="s">
        <v>69</v>
      </c>
      <c r="P22" s="17" t="s">
        <v>36</v>
      </c>
    </row>
    <row r="23" spans="1:16" ht="14.25" customHeight="1" x14ac:dyDescent="0.25">
      <c r="A23" s="10">
        <v>2010</v>
      </c>
      <c r="B23" s="44">
        <v>24818.338972712394</v>
      </c>
      <c r="C23" s="43">
        <v>25604.461864385416</v>
      </c>
      <c r="D23" s="43">
        <v>26098209.5</v>
      </c>
      <c r="E23" s="43">
        <v>3994388.9464791692</v>
      </c>
      <c r="F23" s="44">
        <v>6213.3005336369097</v>
      </c>
      <c r="G23" s="43">
        <v>6410.1073299219688</v>
      </c>
      <c r="H23" s="43">
        <v>640.71709445561089</v>
      </c>
      <c r="I23" s="43">
        <v>658.90890779307767</v>
      </c>
      <c r="J23" s="43">
        <v>538.95639161489464</v>
      </c>
      <c r="K23" s="43"/>
      <c r="L23" s="43">
        <v>640.71709445561089</v>
      </c>
      <c r="M23" s="43">
        <v>658.90890779307767</v>
      </c>
      <c r="N23" s="43">
        <v>538.95639161489464</v>
      </c>
      <c r="O23" s="43"/>
      <c r="P23" s="10"/>
    </row>
    <row r="24" spans="1:16" ht="14.25" customHeight="1" x14ac:dyDescent="0.25">
      <c r="A24" s="10">
        <v>2011</v>
      </c>
      <c r="B24" s="44">
        <v>23494.601398831237</v>
      </c>
      <c r="C24" s="43">
        <v>23134.635364057889</v>
      </c>
      <c r="D24" s="43">
        <v>26359744</v>
      </c>
      <c r="E24" s="43">
        <v>3863193.6340052015</v>
      </c>
      <c r="F24" s="44">
        <v>6081.652545713323</v>
      </c>
      <c r="G24" s="43">
        <v>5988.474188924577</v>
      </c>
      <c r="H24" s="43">
        <v>682.65350087787715</v>
      </c>
      <c r="I24" s="43">
        <v>673.40407818219626</v>
      </c>
      <c r="J24" s="43">
        <v>584.01142010064882</v>
      </c>
      <c r="K24" s="43"/>
      <c r="L24" s="43">
        <v>667.96348883366966</v>
      </c>
      <c r="M24" s="43">
        <v>658.9131043478958</v>
      </c>
      <c r="N24" s="43">
        <v>571.44408574405259</v>
      </c>
      <c r="O24" s="43"/>
      <c r="P24" s="10"/>
    </row>
    <row r="25" spans="1:16" ht="14.25" customHeight="1" x14ac:dyDescent="0.25">
      <c r="A25" s="10">
        <v>2012</v>
      </c>
      <c r="B25" s="44">
        <v>23559.712989726089</v>
      </c>
      <c r="C25" s="43">
        <v>23726.267406071234</v>
      </c>
      <c r="D25" s="43">
        <v>26536350.399999999</v>
      </c>
      <c r="E25" s="43">
        <v>3785410.7223521215</v>
      </c>
      <c r="F25" s="44">
        <v>6223.8194789829595</v>
      </c>
      <c r="G25" s="43">
        <v>6267.8185133180386</v>
      </c>
      <c r="H25" s="43">
        <v>743.66053957262238</v>
      </c>
      <c r="I25" s="43">
        <v>748.24904489424443</v>
      </c>
      <c r="J25" s="43">
        <v>622.8372439660651</v>
      </c>
      <c r="K25" s="43"/>
      <c r="L25" s="43">
        <v>716.77007118408608</v>
      </c>
      <c r="M25" s="43">
        <v>721.19265798410333</v>
      </c>
      <c r="N25" s="43">
        <v>600.31569773786566</v>
      </c>
      <c r="O25" s="43"/>
      <c r="P25" s="10"/>
    </row>
    <row r="26" spans="1:16" ht="14.25" customHeight="1" x14ac:dyDescent="0.25">
      <c r="A26" s="10">
        <v>2013</v>
      </c>
      <c r="B26" s="44">
        <v>22606.269923374148</v>
      </c>
      <c r="C26" s="43">
        <v>22999.408702940076</v>
      </c>
      <c r="D26" s="43">
        <v>26722051.800000001</v>
      </c>
      <c r="E26" s="43">
        <v>3732544.8573214738</v>
      </c>
      <c r="F26" s="44">
        <v>6056.5300049995176</v>
      </c>
      <c r="G26" s="43">
        <v>6161.8572802484068</v>
      </c>
      <c r="H26" s="44">
        <v>782.60621547862979</v>
      </c>
      <c r="I26" s="43">
        <v>794.92084186498471</v>
      </c>
      <c r="J26" s="43">
        <v>670.77089446541015</v>
      </c>
      <c r="K26" s="43"/>
      <c r="L26" s="44">
        <v>738.65031082415226</v>
      </c>
      <c r="M26" s="43">
        <v>750.27327321322718</v>
      </c>
      <c r="N26" s="43">
        <v>633.09633873231007</v>
      </c>
      <c r="O26" s="43"/>
      <c r="P26" s="10"/>
    </row>
    <row r="27" spans="1:16" ht="14.25" customHeight="1" x14ac:dyDescent="0.25">
      <c r="A27" s="10">
        <v>2014</v>
      </c>
      <c r="B27" s="44">
        <v>21640.182417152671</v>
      </c>
      <c r="C27" s="43">
        <v>21212.994259183692</v>
      </c>
      <c r="D27" s="43">
        <v>26946595.199999999</v>
      </c>
      <c r="E27" s="43">
        <v>3705270.6222274485</v>
      </c>
      <c r="F27" s="44">
        <v>5840.3783754244459</v>
      </c>
      <c r="G27" s="43">
        <v>5725.0863491399605</v>
      </c>
      <c r="H27" s="43">
        <v>793.68503740496669</v>
      </c>
      <c r="I27" s="43">
        <v>779.89975606944085</v>
      </c>
      <c r="J27" s="43">
        <v>691.52676639012543</v>
      </c>
      <c r="K27" s="43">
        <f>(0.172218499749196*2400)+(0.0721413068099938*2400)+80.4092596641915</f>
        <v>666.87279540624695</v>
      </c>
      <c r="L27" s="43">
        <v>739.17895652293885</v>
      </c>
      <c r="M27" s="43">
        <v>726.34037523093707</v>
      </c>
      <c r="N27" s="43">
        <v>644.0363739994782</v>
      </c>
      <c r="O27" s="43">
        <v>621.07550704702271</v>
      </c>
      <c r="P27" s="10" t="s">
        <v>37</v>
      </c>
    </row>
    <row r="28" spans="1:16" ht="14.25" customHeight="1" x14ac:dyDescent="0.25">
      <c r="A28" s="10">
        <v>2015</v>
      </c>
      <c r="B28" s="44">
        <v>21438.39762178278</v>
      </c>
      <c r="C28" s="43">
        <v>21314.206732555303</v>
      </c>
      <c r="D28" s="43">
        <v>27164226.600000001</v>
      </c>
      <c r="E28" s="43">
        <v>3508227.2694238401</v>
      </c>
      <c r="F28" s="44">
        <v>6110.8919050457162</v>
      </c>
      <c r="G28" s="43">
        <v>6075.4920065528586</v>
      </c>
      <c r="H28" s="43">
        <v>820.86873835925951</v>
      </c>
      <c r="I28" s="43">
        <v>816.41329557546817</v>
      </c>
      <c r="J28" s="43">
        <v>686.02318418782363</v>
      </c>
      <c r="K28" s="43">
        <f>(0.170471753404777*2400)+(0.0722572707027706*2400)+79.0641727135763</f>
        <v>661.61383057169064</v>
      </c>
      <c r="L28" s="43">
        <v>759.91800569066777</v>
      </c>
      <c r="M28" s="43">
        <v>755.79338620339752</v>
      </c>
      <c r="N28" s="43">
        <v>635.08493578106311</v>
      </c>
      <c r="O28" s="43">
        <v>612.48801321187648</v>
      </c>
      <c r="P28" s="10" t="s">
        <v>37</v>
      </c>
    </row>
    <row r="29" spans="1:16" ht="14.25" customHeight="1" x14ac:dyDescent="0.25">
      <c r="A29" s="10">
        <v>2016</v>
      </c>
      <c r="B29" s="44">
        <v>21034.3794176786</v>
      </c>
      <c r="C29" s="43">
        <v>20981.251345953533</v>
      </c>
      <c r="D29" s="43">
        <v>27397071</v>
      </c>
      <c r="E29" s="43">
        <v>3361169.1840614234</v>
      </c>
      <c r="F29" s="44">
        <v>6258.0543453221808</v>
      </c>
      <c r="G29" s="43">
        <v>6242.2479193984282</v>
      </c>
      <c r="H29" s="44">
        <v>829.85338240318413</v>
      </c>
      <c r="I29" s="43">
        <v>827.9559334790622</v>
      </c>
      <c r="J29" s="43">
        <v>690.83720112312278</v>
      </c>
      <c r="K29" s="43">
        <f>(0.168097603246292*2400)+(0.0719881610213355*2400)+78.6185022406732</f>
        <v>654.82433648297911</v>
      </c>
      <c r="L29" s="44">
        <v>752.90688333058836</v>
      </c>
      <c r="M29" s="43">
        <v>751.18537157196602</v>
      </c>
      <c r="N29" s="43">
        <v>626.78070008001635</v>
      </c>
      <c r="O29" s="43">
        <v>594.10705645697522</v>
      </c>
      <c r="P29" s="10"/>
    </row>
    <row r="30" spans="1:16" ht="14.25" customHeight="1" x14ac:dyDescent="0.25">
      <c r="A30" s="10">
        <v>2017</v>
      </c>
      <c r="B30" s="44">
        <v>20723.330687318976</v>
      </c>
      <c r="C30" s="43">
        <v>20470.414732846446</v>
      </c>
      <c r="D30" s="43">
        <v>27588628</v>
      </c>
      <c r="E30" s="43">
        <v>3121736.4880930465</v>
      </c>
      <c r="F30" s="44">
        <v>6638.3984575130153</v>
      </c>
      <c r="G30" s="43">
        <v>6557.3807433538595</v>
      </c>
      <c r="H30" s="43">
        <v>920.8620251548532</v>
      </c>
      <c r="I30" s="43">
        <v>910.80126466159822</v>
      </c>
      <c r="J30" s="43">
        <v>726.54704916577941</v>
      </c>
      <c r="K30" s="43">
        <f>(0.172022033565735*2400)+(0.0808346290957958*2400)+81.7625593788761</f>
        <v>688.61854976655002</v>
      </c>
      <c r="L30" s="43">
        <v>821.02231308500745</v>
      </c>
      <c r="M30" s="43">
        <v>812.05233861985619</v>
      </c>
      <c r="N30" s="43">
        <v>647.77493541539502</v>
      </c>
      <c r="O30" s="43">
        <v>613.95863779647414</v>
      </c>
      <c r="P30" s="10"/>
    </row>
    <row r="31" spans="1:16" ht="14.25" customHeight="1" x14ac:dyDescent="0.25">
      <c r="A31" s="10">
        <v>2018</v>
      </c>
      <c r="B31" s="44">
        <v>20633.868093523557</v>
      </c>
      <c r="C31" s="43">
        <v>20588.740687343761</v>
      </c>
      <c r="D31" s="43">
        <v>27772873</v>
      </c>
      <c r="E31" s="43">
        <v>2825333.3993874742</v>
      </c>
      <c r="F31" s="44">
        <v>7303.1622030861672</v>
      </c>
      <c r="G31" s="43">
        <v>7287.1897850382375</v>
      </c>
      <c r="H31" s="44">
        <v>1072.5462487253483</v>
      </c>
      <c r="I31" s="43">
        <v>1070.3944445318041</v>
      </c>
      <c r="J31" s="43">
        <v>775.73623201827024</v>
      </c>
      <c r="K31" s="43">
        <f>(0.18282021359394*2400)+(0.0866197906792904*2400)+88.6642211215332</f>
        <v>735.32023137728606</v>
      </c>
      <c r="L31" s="43">
        <v>937.68193778542854</v>
      </c>
      <c r="M31" s="43">
        <v>935.9897122433083</v>
      </c>
      <c r="N31" s="43">
        <v>678.33043817887199</v>
      </c>
      <c r="O31" s="43">
        <v>642.98929734688011</v>
      </c>
      <c r="P31" s="10"/>
    </row>
    <row r="32" spans="1:16" ht="14.25" customHeight="1" x14ac:dyDescent="0.25">
      <c r="A32" s="10">
        <v>2019</v>
      </c>
      <c r="B32" s="44">
        <v>20455.003809869195</v>
      </c>
      <c r="C32" s="43">
        <v>20344.821221764418</v>
      </c>
      <c r="D32" s="43">
        <v>27984477</v>
      </c>
      <c r="E32" s="43">
        <v>2720255.375913512</v>
      </c>
      <c r="F32" s="44">
        <v>7519.5159950745528</v>
      </c>
      <c r="G32" s="43">
        <v>7479.0114935191532</v>
      </c>
      <c r="H32" s="43">
        <v>1209.8941235522013</v>
      </c>
      <c r="I32" s="43">
        <v>1204.3717050149046</v>
      </c>
      <c r="J32" s="43">
        <v>850.80708746358823</v>
      </c>
      <c r="K32" s="43">
        <f>(0.2015703032512*2400)+(0.0956662746421715*2400)+92.8538138354908</f>
        <v>806.22160077958245</v>
      </c>
      <c r="L32" s="43">
        <v>1035.7122452999465</v>
      </c>
      <c r="M32" s="43">
        <v>1030.9848593316956</v>
      </c>
      <c r="N32" s="43">
        <v>728.32101728610587</v>
      </c>
      <c r="O32" s="43">
        <v>690.15426068949864</v>
      </c>
      <c r="P32" s="10"/>
    </row>
    <row r="33" spans="1:16" ht="14.25" customHeight="1" x14ac:dyDescent="0.25">
      <c r="A33" s="10">
        <v>2020</v>
      </c>
      <c r="B33" s="44">
        <v>20619.751970428726</v>
      </c>
      <c r="C33" s="43">
        <v>20313.694701798242</v>
      </c>
      <c r="D33" s="43">
        <v>28170181</v>
      </c>
      <c r="E33" s="43">
        <v>2738306.8944153101</v>
      </c>
      <c r="F33" s="44">
        <v>7530.1099421989757</v>
      </c>
      <c r="G33" s="43">
        <v>7418.3411447516619</v>
      </c>
      <c r="H33" s="43">
        <v>1233.0169245302934</v>
      </c>
      <c r="I33" s="43">
        <v>1216.0677131391103</v>
      </c>
      <c r="J33" s="43">
        <v>864.52742970430813</v>
      </c>
      <c r="K33" s="43">
        <f>(0.204420317486843*2400)+(0.0988484954146848*2400)+91.1919568054134</f>
        <v>819.03710776908008</v>
      </c>
      <c r="L33" s="43">
        <v>1005.4030407826127</v>
      </c>
      <c r="M33" s="43">
        <v>991.58263951111007</v>
      </c>
      <c r="N33" s="43">
        <v>704.93639573990538</v>
      </c>
      <c r="O33" s="43">
        <v>667.84354884546303</v>
      </c>
      <c r="P33" s="10"/>
    </row>
    <row r="34" spans="1:16" ht="14.25" customHeight="1" x14ac:dyDescent="0.25">
      <c r="A34" s="10">
        <v>2021</v>
      </c>
      <c r="B34" s="44">
        <v>17162.168281529408</v>
      </c>
      <c r="C34" s="43">
        <v>17172.397016254563</v>
      </c>
      <c r="D34" s="43">
        <v>28343766</v>
      </c>
      <c r="E34" s="43">
        <v>2555977.9704923909</v>
      </c>
      <c r="F34" s="44">
        <v>6714.5212046656407</v>
      </c>
      <c r="G34" s="43">
        <v>6718.5230915532584</v>
      </c>
      <c r="H34" s="44">
        <v>1205.0792402442471</v>
      </c>
      <c r="I34" s="43">
        <v>1205.7425519857527</v>
      </c>
      <c r="J34" s="43">
        <v>937.47275809246628</v>
      </c>
      <c r="K34" s="43">
        <f>(0.220455654546216*2400)+(0.111043840633471*2400)+92.1490453842624</f>
        <v>887.74783381551117</v>
      </c>
      <c r="L34" s="44">
        <v>982.62262943966562</v>
      </c>
      <c r="M34" s="43">
        <v>983.16349439344606</v>
      </c>
      <c r="N34" s="43">
        <v>764.41607806484865</v>
      </c>
      <c r="O34" s="43">
        <v>723.87033284745803</v>
      </c>
      <c r="P34" s="10"/>
    </row>
    <row r="35" spans="1:16" ht="14.25" customHeight="1" x14ac:dyDescent="0.25">
      <c r="A35" s="10">
        <v>2022</v>
      </c>
      <c r="B35" s="44">
        <v>15880.23170980183</v>
      </c>
      <c r="C35" s="44">
        <v>15582.609095280299</v>
      </c>
      <c r="D35" s="43">
        <v>28550938</v>
      </c>
      <c r="E35" s="43">
        <v>2439494.2539195744</v>
      </c>
      <c r="F35" s="44">
        <v>6509.6409570495225</v>
      </c>
      <c r="G35" s="44">
        <v>6387.6314531688158</v>
      </c>
      <c r="H35" s="44">
        <v>1777.0501931360423</v>
      </c>
      <c r="I35" s="44">
        <v>1746.2699591412916</v>
      </c>
      <c r="J35" s="43">
        <v>1423.4760784107036</v>
      </c>
      <c r="K35" s="43">
        <v>1348.2696488218169</v>
      </c>
      <c r="L35" s="44">
        <v>1373.6597992941604</v>
      </c>
      <c r="M35" s="44">
        <v>1349.8666784162183</v>
      </c>
      <c r="N35" s="43">
        <v>1100.3470086114737</v>
      </c>
      <c r="O35" s="43">
        <v>1042.2124385392642</v>
      </c>
      <c r="P35" s="10"/>
    </row>
    <row r="36" spans="1:16" ht="14.25" customHeight="1" x14ac:dyDescent="0.25">
      <c r="A36" s="10">
        <v>2023</v>
      </c>
      <c r="B36" s="44">
        <v>15287.802651352242</v>
      </c>
      <c r="C36" s="44">
        <v>15025.852649341714</v>
      </c>
      <c r="D36" s="43">
        <v>28749215</v>
      </c>
      <c r="E36" s="43">
        <v>2763386.5207111286</v>
      </c>
      <c r="F36" s="44">
        <v>5532.2708339107357</v>
      </c>
      <c r="G36" s="44">
        <v>5437.4777240626363</v>
      </c>
      <c r="H36" s="44">
        <v>1711.5453650984759</v>
      </c>
      <c r="I36" s="44">
        <v>1685.2663669513256</v>
      </c>
      <c r="J36" s="43">
        <v>1591.7091822618695</v>
      </c>
      <c r="K36" s="43">
        <v>1508.5417510342381</v>
      </c>
      <c r="L36" s="44">
        <v>1235.3170562288719</v>
      </c>
      <c r="M36" s="44">
        <v>1216.3500482291079</v>
      </c>
      <c r="N36" s="43">
        <v>1148.824647888352</v>
      </c>
      <c r="O36" s="43">
        <v>1088.798107889324</v>
      </c>
      <c r="P36" s="10"/>
    </row>
    <row r="37" spans="1:16" ht="14.25" customHeight="1" x14ac:dyDescent="0.25">
      <c r="A37" s="10">
        <v>2024</v>
      </c>
      <c r="B37" s="44">
        <v>15626.148185594695</v>
      </c>
      <c r="C37" s="44">
        <v>15311.266771601227</v>
      </c>
      <c r="D37" s="43">
        <v>28943119</v>
      </c>
      <c r="E37" s="43">
        <v>2825708.3940249849</v>
      </c>
      <c r="F37" s="44">
        <v>5529.9931934365432</v>
      </c>
      <c r="G37" s="44">
        <v>5418.5520120812562</v>
      </c>
      <c r="H37" s="44">
        <v>1490.4756181736443</v>
      </c>
      <c r="I37" s="44">
        <v>1464.3031979194716</v>
      </c>
      <c r="J37" s="43">
        <v>1389.9355285772619</v>
      </c>
      <c r="K37" s="43">
        <v>1319.8989255845554</v>
      </c>
      <c r="L37" s="44">
        <v>1035.1641085788203</v>
      </c>
      <c r="M37" s="44">
        <v>1016.9868571354461</v>
      </c>
      <c r="N37" s="43">
        <v>965.33707420505243</v>
      </c>
      <c r="O37" s="43">
        <v>916.69530051829418</v>
      </c>
      <c r="P37" s="10"/>
    </row>
  </sheetData>
  <hyperlinks>
    <hyperlink ref="A11" r:id="rId1" xr:uid="{E4FF215F-E540-4D7B-A6C3-6173A4751CEC}"/>
    <hyperlink ref="A6" r:id="rId2" display=" Find more information on total energy section 1 energy trends here" xr:uid="{97B2C542-1F42-46D0-8D97-9EAB91563254}"/>
    <hyperlink ref="A8" r:id="rId3" xr:uid="{A0865940-A708-4220-8908-BE751B29CC01}"/>
  </hyperlinks>
  <printOptions horizontalCentered="1"/>
  <pageMargins left="0.78740157480314965" right="0" top="0.78740157480314965" bottom="0.78740157480314965" header="0.51181102362204722" footer="0.51181102362204722"/>
  <pageSetup paperSize="9" scale="71" orientation="portrait" r:id="rId4"/>
  <headerFooter alignWithMargins="0"/>
  <tableParts count="1">
    <tablePart r:id="rId5"/>
  </tableParts>
</worksheet>
</file>

<file path=docMetadata/LabelInfo.xml><?xml version="1.0" encoding="utf-8"?>
<clbl:labelList xmlns:clbl="http://schemas.microsoft.com/office/2020/mipLabelMetadata">
  <clbl:label id="{ba62f585-b40f-4ab9-bafe-39150f03d124}" enabled="1" method="Standard" siteId="{cbac7005-02c1-43eb-b497-e6492d1b2dd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Cover Sheet</vt:lpstr>
      <vt:lpstr>Contents</vt:lpstr>
      <vt:lpstr>Table 2.2.5</vt:lpstr>
      <vt:lpstr>Table 2.2.5 (E7)</vt:lpstr>
      <vt:lpstr>consumption_level_e7</vt:lpstr>
      <vt:lpstr>'Table 2.2.5'!Print_Area</vt:lpstr>
      <vt:lpstr>'Table 2.2.5 (E7)'!Print_Area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Oluwakuyide, Lilian (BEIS)</dc:creator>
  <cp:lastModifiedBy>Baxter, Claire (Energy Security)</cp:lastModifiedBy>
  <cp:lastPrinted>2018-09-21T12:21:26Z</cp:lastPrinted>
  <dcterms:created xsi:type="dcterms:W3CDTF">2018-07-20T11:23:34Z</dcterms:created>
  <dcterms:modified xsi:type="dcterms:W3CDTF">2025-07-29T11:37:07Z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2020-03-24T12:51:19Z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21360815-b1db-452b-85d7-000018143009</vt:lpwstr>
  </property>
  <property fmtid="{D5CDD505-2E9C-101B-9397-08002B2CF9AE}" pid="8" name="MSIP_Label_ba62f585-b40f-4ab9-bafe-39150f03d124_ContentBits">
    <vt:lpwstr>0</vt:lpwstr>
  </property>
</Properties>
</file>