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66FE7DFA-55EB-43F7-B4AC-463B6EBE492C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0" i="22" l="1"/>
  <c r="H710" i="22"/>
  <c r="G710" i="22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G709" i="22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708" i="22"/>
  <c r="I709" i="22" l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<sst xmlns="http://schemas.openxmlformats.org/spreadsheetml/2006/main" count="152" uniqueCount="122">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</sst>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14 July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45488</c:v>
                </c:pt>
                <c:pt idx="1">
                  <c:v>45495</c:v>
                </c:pt>
                <c:pt idx="2">
                  <c:v>45502</c:v>
                </c:pt>
                <c:pt idx="3">
                  <c:v>45509</c:v>
                </c:pt>
                <c:pt idx="4">
                  <c:v>45516</c:v>
                </c:pt>
                <c:pt idx="5">
                  <c:v>45523</c:v>
                </c:pt>
                <c:pt idx="6">
                  <c:v>45530</c:v>
                </c:pt>
                <c:pt idx="7">
                  <c:v>45537</c:v>
                </c:pt>
                <c:pt idx="8">
                  <c:v>45544</c:v>
                </c:pt>
                <c:pt idx="9">
                  <c:v>45551</c:v>
                </c:pt>
                <c:pt idx="10">
                  <c:v>45558</c:v>
                </c:pt>
                <c:pt idx="11">
                  <c:v>45565</c:v>
                </c:pt>
                <c:pt idx="12">
                  <c:v>45572</c:v>
                </c:pt>
                <c:pt idx="13">
                  <c:v>45579</c:v>
                </c:pt>
                <c:pt idx="14">
                  <c:v>45586</c:v>
                </c:pt>
                <c:pt idx="15">
                  <c:v>45593</c:v>
                </c:pt>
                <c:pt idx="16">
                  <c:v>45600</c:v>
                </c:pt>
                <c:pt idx="17">
                  <c:v>45607</c:v>
                </c:pt>
                <c:pt idx="18">
                  <c:v>45614</c:v>
                </c:pt>
                <c:pt idx="19">
                  <c:v>45621</c:v>
                </c:pt>
                <c:pt idx="20">
                  <c:v>45628</c:v>
                </c:pt>
                <c:pt idx="21">
                  <c:v>45635</c:v>
                </c:pt>
                <c:pt idx="22">
                  <c:v>45642</c:v>
                </c:pt>
                <c:pt idx="23">
                  <c:v>45649</c:v>
                </c:pt>
                <c:pt idx="24">
                  <c:v>45656</c:v>
                </c:pt>
                <c:pt idx="25">
                  <c:v>45663</c:v>
                </c:pt>
                <c:pt idx="26">
                  <c:v>45670</c:v>
                </c:pt>
                <c:pt idx="27">
                  <c:v>45677</c:v>
                </c:pt>
                <c:pt idx="28">
                  <c:v>45684</c:v>
                </c:pt>
                <c:pt idx="29">
                  <c:v>45691</c:v>
                </c:pt>
                <c:pt idx="30">
                  <c:v>45698</c:v>
                </c:pt>
                <c:pt idx="31">
                  <c:v>45705</c:v>
                </c:pt>
                <c:pt idx="32">
                  <c:v>45712</c:v>
                </c:pt>
                <c:pt idx="33">
                  <c:v>45719</c:v>
                </c:pt>
                <c:pt idx="34">
                  <c:v>45726</c:v>
                </c:pt>
                <c:pt idx="35">
                  <c:v>45733</c:v>
                </c:pt>
                <c:pt idx="36">
                  <c:v>45740</c:v>
                </c:pt>
                <c:pt idx="37">
                  <c:v>45747</c:v>
                </c:pt>
                <c:pt idx="38">
                  <c:v>45754</c:v>
                </c:pt>
                <c:pt idx="39">
                  <c:v>45761</c:v>
                </c:pt>
                <c:pt idx="40">
                  <c:v>45768</c:v>
                </c:pt>
                <c:pt idx="41">
                  <c:v>45775</c:v>
                </c:pt>
                <c:pt idx="42">
                  <c:v>45782</c:v>
                </c:pt>
                <c:pt idx="43">
                  <c:v>45789</c:v>
                </c:pt>
                <c:pt idx="44">
                  <c:v>45796</c:v>
                </c:pt>
                <c:pt idx="45">
                  <c:v>45803</c:v>
                </c:pt>
                <c:pt idx="46">
                  <c:v>45810</c:v>
                </c:pt>
                <c:pt idx="47">
                  <c:v>45817</c:v>
                </c:pt>
                <c:pt idx="48">
                  <c:v>45824</c:v>
                </c:pt>
                <c:pt idx="49">
                  <c:v>45831</c:v>
                </c:pt>
                <c:pt idx="50">
                  <c:v>45838</c:v>
                </c:pt>
                <c:pt idx="51">
                  <c:v>45845</c:v>
                </c:pt>
                <c:pt idx="52">
                  <c:v>45852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144.59996699999999</c:v>
                </c:pt>
                <c:pt idx="1">
                  <c:v>144.68757200000002</c:v>
                </c:pt>
                <c:pt idx="2">
                  <c:v>144.191057</c:v>
                </c:pt>
                <c:pt idx="3">
                  <c:v>143.42443</c:v>
                </c:pt>
                <c:pt idx="4">
                  <c:v>142.91306100000003</c:v>
                </c:pt>
                <c:pt idx="5">
                  <c:v>141.95977600000001</c:v>
                </c:pt>
                <c:pt idx="6">
                  <c:v>141.00969899999998</c:v>
                </c:pt>
                <c:pt idx="7">
                  <c:v>139.96133</c:v>
                </c:pt>
                <c:pt idx="8">
                  <c:v>138.100517</c:v>
                </c:pt>
                <c:pt idx="9">
                  <c:v>136.485906</c:v>
                </c:pt>
                <c:pt idx="10">
                  <c:v>135.25935200000001</c:v>
                </c:pt>
                <c:pt idx="11">
                  <c:v>134.16621699999999</c:v>
                </c:pt>
                <c:pt idx="12">
                  <c:v>133.58621600000001</c:v>
                </c:pt>
                <c:pt idx="13">
                  <c:v>133.86126099999998</c:v>
                </c:pt>
                <c:pt idx="14">
                  <c:v>133.98826600000001</c:v>
                </c:pt>
                <c:pt idx="15">
                  <c:v>134.413331</c:v>
                </c:pt>
                <c:pt idx="16">
                  <c:v>134.410302</c:v>
                </c:pt>
                <c:pt idx="17">
                  <c:v>134.59466</c:v>
                </c:pt>
                <c:pt idx="18">
                  <c:v>134.848432</c:v>
                </c:pt>
                <c:pt idx="19">
                  <c:v>135.36596</c:v>
                </c:pt>
                <c:pt idx="20">
                  <c:v>135.92584099999999</c:v>
                </c:pt>
                <c:pt idx="21">
                  <c:v>136.22645</c:v>
                </c:pt>
                <c:pt idx="22">
                  <c:v>136.39128099999999</c:v>
                </c:pt>
                <c:pt idx="23">
                  <c:v>136.385029</c:v>
                </c:pt>
                <c:pt idx="24">
                  <c:v>136.491308</c:v>
                </c:pt>
                <c:pt idx="25">
                  <c:v>136.60324699999998</c:v>
                </c:pt>
                <c:pt idx="26">
                  <c:v>136.509985</c:v>
                </c:pt>
                <c:pt idx="27">
                  <c:v>136.96904999999998</c:v>
                </c:pt>
                <c:pt idx="28">
                  <c:v>138.36296499999997</c:v>
                </c:pt>
                <c:pt idx="29">
                  <c:v>138.741411</c:v>
                </c:pt>
                <c:pt idx="30">
                  <c:v>139.021659</c:v>
                </c:pt>
                <c:pt idx="31">
                  <c:v>139.217579</c:v>
                </c:pt>
                <c:pt idx="32">
                  <c:v>139.62223799999998</c:v>
                </c:pt>
                <c:pt idx="33">
                  <c:v>139.612483</c:v>
                </c:pt>
                <c:pt idx="34">
                  <c:v>139.41696999999999</c:v>
                </c:pt>
                <c:pt idx="35">
                  <c:v>137.971654</c:v>
                </c:pt>
                <c:pt idx="36">
                  <c:v>135.607957</c:v>
                </c:pt>
                <c:pt idx="37">
                  <c:v>134.907432</c:v>
                </c:pt>
                <c:pt idx="38">
                  <c:v>135.24951899999999</c:v>
                </c:pt>
                <c:pt idx="39">
                  <c:v>134.847714</c:v>
                </c:pt>
                <c:pt idx="40">
                  <c:v>134.26116099999999</c:v>
                </c:pt>
                <c:pt idx="41">
                  <c:v>133.8357</c:v>
                </c:pt>
                <c:pt idx="42">
                  <c:v>133.18171299999997</c:v>
                </c:pt>
                <c:pt idx="43">
                  <c:v>132.31878399999999</c:v>
                </c:pt>
                <c:pt idx="44">
                  <c:v>132.074648</c:v>
                </c:pt>
                <c:pt idx="45">
                  <c:v>131.99</c:v>
                </c:pt>
                <c:pt idx="46">
                  <c:v>131.45446399999997</c:v>
                </c:pt>
                <c:pt idx="47">
                  <c:v>131.347556</c:v>
                </c:pt>
                <c:pt idx="48">
                  <c:v>131.39140800000001</c:v>
                </c:pt>
                <c:pt idx="49">
                  <c:v>132.33000000000001</c:v>
                </c:pt>
                <c:pt idx="50">
                  <c:v>132.95441300000002</c:v>
                </c:pt>
                <c:pt idx="51">
                  <c:v>133.18821600000001</c:v>
                </c:pt>
                <c:pt idx="52">
                  <c:v>133.94999999999999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45488</c:v>
                </c:pt>
                <c:pt idx="1">
                  <c:v>45495</c:v>
                </c:pt>
                <c:pt idx="2">
                  <c:v>45502</c:v>
                </c:pt>
                <c:pt idx="3">
                  <c:v>45509</c:v>
                </c:pt>
                <c:pt idx="4">
                  <c:v>45516</c:v>
                </c:pt>
                <c:pt idx="5">
                  <c:v>45523</c:v>
                </c:pt>
                <c:pt idx="6">
                  <c:v>45530</c:v>
                </c:pt>
                <c:pt idx="7">
                  <c:v>45537</c:v>
                </c:pt>
                <c:pt idx="8">
                  <c:v>45544</c:v>
                </c:pt>
                <c:pt idx="9">
                  <c:v>45551</c:v>
                </c:pt>
                <c:pt idx="10">
                  <c:v>45558</c:v>
                </c:pt>
                <c:pt idx="11">
                  <c:v>45565</c:v>
                </c:pt>
                <c:pt idx="12">
                  <c:v>45572</c:v>
                </c:pt>
                <c:pt idx="13">
                  <c:v>45579</c:v>
                </c:pt>
                <c:pt idx="14">
                  <c:v>45586</c:v>
                </c:pt>
                <c:pt idx="15">
                  <c:v>45593</c:v>
                </c:pt>
                <c:pt idx="16">
                  <c:v>45600</c:v>
                </c:pt>
                <c:pt idx="17">
                  <c:v>45607</c:v>
                </c:pt>
                <c:pt idx="18">
                  <c:v>45614</c:v>
                </c:pt>
                <c:pt idx="19">
                  <c:v>45621</c:v>
                </c:pt>
                <c:pt idx="20">
                  <c:v>45628</c:v>
                </c:pt>
                <c:pt idx="21">
                  <c:v>45635</c:v>
                </c:pt>
                <c:pt idx="22">
                  <c:v>45642</c:v>
                </c:pt>
                <c:pt idx="23">
                  <c:v>45649</c:v>
                </c:pt>
                <c:pt idx="24">
                  <c:v>45656</c:v>
                </c:pt>
                <c:pt idx="25">
                  <c:v>45663</c:v>
                </c:pt>
                <c:pt idx="26">
                  <c:v>45670</c:v>
                </c:pt>
                <c:pt idx="27">
                  <c:v>45677</c:v>
                </c:pt>
                <c:pt idx="28">
                  <c:v>45684</c:v>
                </c:pt>
                <c:pt idx="29">
                  <c:v>45691</c:v>
                </c:pt>
                <c:pt idx="30">
                  <c:v>45698</c:v>
                </c:pt>
                <c:pt idx="31">
                  <c:v>45705</c:v>
                </c:pt>
                <c:pt idx="32">
                  <c:v>45712</c:v>
                </c:pt>
                <c:pt idx="33">
                  <c:v>45719</c:v>
                </c:pt>
                <c:pt idx="34">
                  <c:v>45726</c:v>
                </c:pt>
                <c:pt idx="35">
                  <c:v>45733</c:v>
                </c:pt>
                <c:pt idx="36">
                  <c:v>45740</c:v>
                </c:pt>
                <c:pt idx="37">
                  <c:v>45747</c:v>
                </c:pt>
                <c:pt idx="38">
                  <c:v>45754</c:v>
                </c:pt>
                <c:pt idx="39">
                  <c:v>45761</c:v>
                </c:pt>
                <c:pt idx="40">
                  <c:v>45768</c:v>
                </c:pt>
                <c:pt idx="41">
                  <c:v>45775</c:v>
                </c:pt>
                <c:pt idx="42">
                  <c:v>45782</c:v>
                </c:pt>
                <c:pt idx="43">
                  <c:v>45789</c:v>
                </c:pt>
                <c:pt idx="44">
                  <c:v>45796</c:v>
                </c:pt>
                <c:pt idx="45">
                  <c:v>45803</c:v>
                </c:pt>
                <c:pt idx="46">
                  <c:v>45810</c:v>
                </c:pt>
                <c:pt idx="47">
                  <c:v>45817</c:v>
                </c:pt>
                <c:pt idx="48">
                  <c:v>45824</c:v>
                </c:pt>
                <c:pt idx="49">
                  <c:v>45831</c:v>
                </c:pt>
                <c:pt idx="50">
                  <c:v>45838</c:v>
                </c:pt>
                <c:pt idx="51">
                  <c:v>45845</c:v>
                </c:pt>
                <c:pt idx="52">
                  <c:v>45852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150.56242700000001</c:v>
                </c:pt>
                <c:pt idx="1">
                  <c:v>150.59186200000002</c:v>
                </c:pt>
                <c:pt idx="2">
                  <c:v>150.156567</c:v>
                </c:pt>
                <c:pt idx="3">
                  <c:v>149.09860000000003</c:v>
                </c:pt>
                <c:pt idx="4">
                  <c:v>148.47881599999999</c:v>
                </c:pt>
                <c:pt idx="5">
                  <c:v>147.424058</c:v>
                </c:pt>
                <c:pt idx="6">
                  <c:v>146.14681300000004</c:v>
                </c:pt>
                <c:pt idx="7">
                  <c:v>145.18855400000001</c:v>
                </c:pt>
                <c:pt idx="8">
                  <c:v>143.40070400000002</c:v>
                </c:pt>
                <c:pt idx="9">
                  <c:v>141.60610999999997</c:v>
                </c:pt>
                <c:pt idx="10">
                  <c:v>140.018216</c:v>
                </c:pt>
                <c:pt idx="11">
                  <c:v>138.852994</c:v>
                </c:pt>
                <c:pt idx="12">
                  <c:v>138.46336599999998</c:v>
                </c:pt>
                <c:pt idx="13">
                  <c:v>139.07519400000001</c:v>
                </c:pt>
                <c:pt idx="14">
                  <c:v>139.26096699999999</c:v>
                </c:pt>
                <c:pt idx="15">
                  <c:v>139.709745</c:v>
                </c:pt>
                <c:pt idx="16">
                  <c:v>139.84395799999999</c:v>
                </c:pt>
                <c:pt idx="17">
                  <c:v>140.13422300000002</c:v>
                </c:pt>
                <c:pt idx="18">
                  <c:v>140.48737899999998</c:v>
                </c:pt>
                <c:pt idx="19">
                  <c:v>141.40484000000001</c:v>
                </c:pt>
                <c:pt idx="20">
                  <c:v>142.04014499999997</c:v>
                </c:pt>
                <c:pt idx="21">
                  <c:v>142.48728700000001</c:v>
                </c:pt>
                <c:pt idx="22">
                  <c:v>142.70911500000003</c:v>
                </c:pt>
                <c:pt idx="23">
                  <c:v>142.848073</c:v>
                </c:pt>
                <c:pt idx="24">
                  <c:v>142.98101699999998</c:v>
                </c:pt>
                <c:pt idx="25">
                  <c:v>143.295242</c:v>
                </c:pt>
                <c:pt idx="26">
                  <c:v>143.32843099999999</c:v>
                </c:pt>
                <c:pt idx="27">
                  <c:v>144.26750099999998</c:v>
                </c:pt>
                <c:pt idx="28">
                  <c:v>145.574793</c:v>
                </c:pt>
                <c:pt idx="29">
                  <c:v>146.13087400000001</c:v>
                </c:pt>
                <c:pt idx="30">
                  <c:v>146.29333200000002</c:v>
                </c:pt>
                <c:pt idx="31">
                  <c:v>146.44771800000001</c:v>
                </c:pt>
                <c:pt idx="32">
                  <c:v>146.82192700000002</c:v>
                </c:pt>
                <c:pt idx="33">
                  <c:v>146.884027</c:v>
                </c:pt>
                <c:pt idx="34">
                  <c:v>146.57529</c:v>
                </c:pt>
                <c:pt idx="35">
                  <c:v>145.38482700000003</c:v>
                </c:pt>
                <c:pt idx="36">
                  <c:v>143.07308</c:v>
                </c:pt>
                <c:pt idx="37">
                  <c:v>142.255009</c:v>
                </c:pt>
                <c:pt idx="38">
                  <c:v>142.54169199999998</c:v>
                </c:pt>
                <c:pt idx="39">
                  <c:v>141.97461799999999</c:v>
                </c:pt>
                <c:pt idx="40">
                  <c:v>141.44217399999999</c:v>
                </c:pt>
                <c:pt idx="41">
                  <c:v>140.81097600000001</c:v>
                </c:pt>
                <c:pt idx="42">
                  <c:v>140.05547999999999</c:v>
                </c:pt>
                <c:pt idx="43">
                  <c:v>139.19787699999998</c:v>
                </c:pt>
                <c:pt idx="44">
                  <c:v>138.57350100000002</c:v>
                </c:pt>
                <c:pt idx="45">
                  <c:v>138.37</c:v>
                </c:pt>
                <c:pt idx="46">
                  <c:v>138.08744300000001</c:v>
                </c:pt>
                <c:pt idx="47">
                  <c:v>137.53903200000002</c:v>
                </c:pt>
                <c:pt idx="48">
                  <c:v>137.542314</c:v>
                </c:pt>
                <c:pt idx="49">
                  <c:v>139.03</c:v>
                </c:pt>
                <c:pt idx="50">
                  <c:v>140.26409099999998</c:v>
                </c:pt>
                <c:pt idx="51">
                  <c:v>140.57684799999998</c:v>
                </c:pt>
                <c:pt idx="52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52"/>
          <c:min val="44026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133.95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141.10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141.10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133.95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62" totalsRowShown="0" headerRowDxfId="17" dataDxfId="16">
  <autoFilter ref="A8:K1162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digest-of-uk-energy-statistics-duk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45853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14 July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45860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display="Digest of United Kingdom Energy Statistics (DUKES): glossary and acronyms (opens in a new window)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45852</v>
      </c>
    </row>
    <row r="7" spans="1:8" x14ac:dyDescent="0.35">
      <c r="B7" s="43"/>
      <c r="D7" s="85" t="s">
        <v>28</v>
      </c>
      <c r="E7" s="86">
        <f>'Cover Sheet'!B3</f>
        <v>45853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0.76178399999997737</v>
      </c>
      <c r="C25" s="48" t="s">
        <v>30</v>
      </c>
      <c r="D25" s="49"/>
      <c r="G25" s="47">
        <f>chart_data!O4</f>
        <v>0.52315200000001028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-10.649967000000004</v>
      </c>
      <c r="C28" s="48" t="s">
        <v>30</v>
      </c>
      <c r="D28" s="49"/>
      <c r="G28" s="47">
        <f>chart_data!P4</f>
        <v>-9.4624270000000195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58.674999999999997</v>
      </c>
      <c r="D32" s="19"/>
      <c r="E32" s="50">
        <v>52.95</v>
      </c>
      <c r="F32" s="105">
        <f>chart_data!K4-chart_data!K4/1.2</f>
        <v>22.324999999999989</v>
      </c>
      <c r="G32" s="105"/>
      <c r="H32" s="53">
        <f>SUM(C32:G32)</f>
        <v>133.94999999999999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64.633333333333326</v>
      </c>
      <c r="D33" s="19"/>
      <c r="E33" s="50">
        <v>52.95</v>
      </c>
      <c r="F33" s="105">
        <f>chart_data!N4-chart_data!N4/1.2</f>
        <v>23.516666666666666</v>
      </c>
      <c r="G33" s="105"/>
      <c r="H33" s="53">
        <f>SUM(C33:G33)</f>
        <v>141.1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63"/>
  <sheetViews>
    <sheetView showGridLines="0" zoomScaleNormal="100" workbookViewId="0">
      <pane ySplit="8" topLeftCell="A1156" activePane="bottomLeft" state="frozen"/>
      <selection activeCell="A7" sqref="A7"/>
      <selection pane="bottomLeft" activeCell="A1156" sqref="A1156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/>
      <c r="B1163" s="74"/>
      <c r="K1163" t="s">
        <v>85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98" zoomScale="85" zoomScaleNormal="85" workbookViewId="0">
      <selection activeCell="I709" sqref="I709:I710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45488</v>
      </c>
      <c r="B4" s="8">
        <f>INDEX(Data!B:B,MATCH(MAX(Data!$A:$A),Data!$A:$A,0)-$D4)</f>
        <v>144.59996699999999</v>
      </c>
      <c r="C4" s="8">
        <f>INDEX(Data!G:G,MATCH(MAX(Data!$A:$A),Data!$A:$A,0)-$D4)</f>
        <v>150.56242700000001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133.94999999999999</v>
      </c>
      <c r="L4" s="15">
        <f>INDEX(Data!C:C,MATCH(MAX(Data!$A:$A),Data!$A:$A,0))</f>
        <v>0.76178399999997737</v>
      </c>
      <c r="M4" s="15">
        <f>INDEX(Data!D:D,MATCH(MAX(Data!$A:$A),Data!$A:$A,0))</f>
        <v>-10.649967000000004</v>
      </c>
      <c r="N4" s="13">
        <f>INDEX(Data!G:G,MATCH(MAX(Data!$A:$A),Data!$A:$A,0))</f>
        <v>141.1</v>
      </c>
      <c r="O4" s="15">
        <f>INDEX(Data!H:H,MATCH(MAX(Data!$A:$A),Data!$A:$A,0))</f>
        <v>0.52315200000001028</v>
      </c>
      <c r="P4" s="15">
        <f>INDEX(Data!I:I,MATCH(MAX(Data!$A:$A),Data!$A:$A,0))</f>
        <v>-9.4624270000000195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45495</v>
      </c>
      <c r="B5" s="8">
        <f>INDEX(Data!B:B,MATCH(MAX(Data!$A:$A),Data!$A:$A,0)-$D5)</f>
        <v>144.68757200000002</v>
      </c>
      <c r="C5" s="8">
        <f>INDEX(Data!G:G,MATCH(MAX(Data!$A:$A),Data!$A:$A,0)-$D5)</f>
        <v>150.59186200000002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45502</v>
      </c>
      <c r="B6" s="8">
        <f>INDEX(Data!B:B,MATCH(MAX(Data!$A:$A),Data!$A:$A,0)-$D6)</f>
        <v>144.191057</v>
      </c>
      <c r="C6" s="8">
        <f>INDEX(Data!G:G,MATCH(MAX(Data!$A:$A),Data!$A:$A,0)-$D6)</f>
        <v>150.156567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July</v>
      </c>
    </row>
    <row r="7" spans="1:20" ht="15.5" x14ac:dyDescent="0.35">
      <c r="A7" s="9">
        <f>INDEX(Data!A:A,MATCH(MAX(Data!$A:$A),Data!$A:$A,0)-$D7)</f>
        <v>45509</v>
      </c>
      <c r="B7" s="8">
        <f>INDEX(Data!B:B,MATCH(MAX(Data!$A:$A),Data!$A:$A,0)-$D7)</f>
        <v>143.42443</v>
      </c>
      <c r="C7" s="8">
        <f>INDEX(Data!G:G,MATCH(MAX(Data!$A:$A),Data!$A:$A,0)-$D7)</f>
        <v>149.09860000000003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45516</v>
      </c>
      <c r="B8" s="8">
        <f>INDEX(Data!B:B,MATCH(MAX(Data!$A:$A),Data!$A:$A,0)-$D8)</f>
        <v>142.91306100000003</v>
      </c>
      <c r="C8" s="8">
        <f>INDEX(Data!G:G,MATCH(MAX(Data!$A:$A),Data!$A:$A,0)-$D8)</f>
        <v>148.47881599999999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45523</v>
      </c>
      <c r="B9" s="8">
        <f>INDEX(Data!B:B,MATCH(MAX(Data!$A:$A),Data!$A:$A,0)-$D9)</f>
        <v>141.95977600000001</v>
      </c>
      <c r="C9" s="8">
        <f>INDEX(Data!G:G,MATCH(MAX(Data!$A:$A),Data!$A:$A,0)-$D9)</f>
        <v>147.424058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14 </v>
      </c>
    </row>
    <row r="10" spans="1:20" ht="15.5" x14ac:dyDescent="0.35">
      <c r="A10" s="9">
        <f>INDEX(Data!A:A,MATCH(MAX(Data!$A:$A),Data!$A:$A,0)-$D10)</f>
        <v>45530</v>
      </c>
      <c r="B10" s="8">
        <f>INDEX(Data!B:B,MATCH(MAX(Data!$A:$A),Data!$A:$A,0)-$D10)</f>
        <v>141.00969899999998</v>
      </c>
      <c r="C10" s="8">
        <f>INDEX(Data!G:G,MATCH(MAX(Data!$A:$A),Data!$A:$A,0)-$D10)</f>
        <v>146.14681300000004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July</v>
      </c>
    </row>
    <row r="11" spans="1:20" ht="15.5" x14ac:dyDescent="0.35">
      <c r="A11" s="9">
        <f>INDEX(Data!A:A,MATCH(MAX(Data!$A:$A),Data!$A:$A,0)-$D11)</f>
        <v>45537</v>
      </c>
      <c r="B11" s="8">
        <f>INDEX(Data!B:B,MATCH(MAX(Data!$A:$A),Data!$A:$A,0)-$D11)</f>
        <v>139.96133</v>
      </c>
      <c r="C11" s="8">
        <f>INDEX(Data!G:G,MATCH(MAX(Data!$A:$A),Data!$A:$A,0)-$D11)</f>
        <v>145.18855400000001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45544</v>
      </c>
      <c r="B12" s="8">
        <f>INDEX(Data!B:B,MATCH(MAX(Data!$A:$A),Data!$A:$A,0)-$D12)</f>
        <v>138.100517</v>
      </c>
      <c r="C12" s="8">
        <f>INDEX(Data!G:G,MATCH(MAX(Data!$A:$A),Data!$A:$A,0)-$D12)</f>
        <v>143.40070400000002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45551</v>
      </c>
      <c r="B13" s="8">
        <f>INDEX(Data!B:B,MATCH(MAX(Data!$A:$A),Data!$A:$A,0)-$D13)</f>
        <v>136.485906</v>
      </c>
      <c r="C13" s="8">
        <f>INDEX(Data!G:G,MATCH(MAX(Data!$A:$A),Data!$A:$A,0)-$D13)</f>
        <v>141.60610999999997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45558</v>
      </c>
      <c r="B14" s="8">
        <f>INDEX(Data!B:B,MATCH(MAX(Data!$A:$A),Data!$A:$A,0)-$D14)</f>
        <v>135.25935200000001</v>
      </c>
      <c r="C14" s="8">
        <f>INDEX(Data!G:G,MATCH(MAX(Data!$A:$A),Data!$A:$A,0)-$D14)</f>
        <v>140.018216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14 July 2025</v>
      </c>
      <c r="T14" s="4"/>
    </row>
    <row r="15" spans="1:20" ht="15.5" x14ac:dyDescent="0.35">
      <c r="A15" s="9">
        <f>INDEX(Data!A:A,MATCH(MAX(Data!$A:$A),Data!$A:$A,0)-$D15)</f>
        <v>45565</v>
      </c>
      <c r="B15" s="8">
        <f>INDEX(Data!B:B,MATCH(MAX(Data!$A:$A),Data!$A:$A,0)-$D15)</f>
        <v>134.16621699999999</v>
      </c>
      <c r="C15" s="8">
        <f>INDEX(Data!G:G,MATCH(MAX(Data!$A:$A),Data!$A:$A,0)-$D15)</f>
        <v>138.852994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45572</v>
      </c>
      <c r="B16" s="8">
        <f>INDEX(Data!B:B,MATCH(MAX(Data!$A:$A),Data!$A:$A,0)-$D16)</f>
        <v>133.58621600000001</v>
      </c>
      <c r="C16" s="8">
        <f>INDEX(Data!G:G,MATCH(MAX(Data!$A:$A),Data!$A:$A,0)-$D16)</f>
        <v>138.46336599999998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45579</v>
      </c>
      <c r="B17" s="8">
        <f>INDEX(Data!B:B,MATCH(MAX(Data!$A:$A),Data!$A:$A,0)-$D17)</f>
        <v>133.86126099999998</v>
      </c>
      <c r="C17" s="8">
        <f>INDEX(Data!G:G,MATCH(MAX(Data!$A:$A),Data!$A:$A,0)-$D17)</f>
        <v>139.07519400000001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45586</v>
      </c>
      <c r="B18" s="8">
        <f>INDEX(Data!B:B,MATCH(MAX(Data!$A:$A),Data!$A:$A,0)-$D18)</f>
        <v>133.98826600000001</v>
      </c>
      <c r="C18" s="8">
        <f>INDEX(Data!G:G,MATCH(MAX(Data!$A:$A),Data!$A:$A,0)-$D18)</f>
        <v>139.26096699999999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45593</v>
      </c>
      <c r="B19" s="8">
        <f>INDEX(Data!B:B,MATCH(MAX(Data!$A:$A),Data!$A:$A,0)-$D19)</f>
        <v>134.413331</v>
      </c>
      <c r="C19" s="8">
        <f>INDEX(Data!G:G,MATCH(MAX(Data!$A:$A),Data!$A:$A,0)-$D19)</f>
        <v>139.709745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45600</v>
      </c>
      <c r="B20" s="8">
        <f>INDEX(Data!B:B,MATCH(MAX(Data!$A:$A),Data!$A:$A,0)-$D20)</f>
        <v>134.410302</v>
      </c>
      <c r="C20" s="8">
        <f>INDEX(Data!G:G,MATCH(MAX(Data!$A:$A),Data!$A:$A,0)-$D20)</f>
        <v>139.84395799999999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45607</v>
      </c>
      <c r="B21" s="8">
        <f>INDEX(Data!B:B,MATCH(MAX(Data!$A:$A),Data!$A:$A,0)-$D21)</f>
        <v>134.59466</v>
      </c>
      <c r="C21" s="8">
        <f>INDEX(Data!G:G,MATCH(MAX(Data!$A:$A),Data!$A:$A,0)-$D21)</f>
        <v>140.13422300000002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45614</v>
      </c>
      <c r="B22" s="8">
        <f>INDEX(Data!B:B,MATCH(MAX(Data!$A:$A),Data!$A:$A,0)-$D22)</f>
        <v>134.848432</v>
      </c>
      <c r="C22" s="8">
        <f>INDEX(Data!G:G,MATCH(MAX(Data!$A:$A),Data!$A:$A,0)-$D22)</f>
        <v>140.48737899999998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45621</v>
      </c>
      <c r="B23" s="8">
        <f>INDEX(Data!B:B,MATCH(MAX(Data!$A:$A),Data!$A:$A,0)-$D23)</f>
        <v>135.36596</v>
      </c>
      <c r="C23" s="8">
        <f>INDEX(Data!G:G,MATCH(MAX(Data!$A:$A),Data!$A:$A,0)-$D23)</f>
        <v>141.40484000000001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45628</v>
      </c>
      <c r="B24" s="8">
        <f>INDEX(Data!B:B,MATCH(MAX(Data!$A:$A),Data!$A:$A,0)-$D24)</f>
        <v>135.92584099999999</v>
      </c>
      <c r="C24" s="8">
        <f>INDEX(Data!G:G,MATCH(MAX(Data!$A:$A),Data!$A:$A,0)-$D24)</f>
        <v>142.04014499999997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45635</v>
      </c>
      <c r="B25" s="8">
        <f>INDEX(Data!B:B,MATCH(MAX(Data!$A:$A),Data!$A:$A,0)-$D25)</f>
        <v>136.22645</v>
      </c>
      <c r="C25" s="8">
        <f>INDEX(Data!G:G,MATCH(MAX(Data!$A:$A),Data!$A:$A,0)-$D25)</f>
        <v>142.48728700000001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45642</v>
      </c>
      <c r="B26" s="8">
        <f>INDEX(Data!B:B,MATCH(MAX(Data!$A:$A),Data!$A:$A,0)-$D26)</f>
        <v>136.39128099999999</v>
      </c>
      <c r="C26" s="8">
        <f>INDEX(Data!G:G,MATCH(MAX(Data!$A:$A),Data!$A:$A,0)-$D26)</f>
        <v>142.70911500000003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45649</v>
      </c>
      <c r="B27" s="8">
        <f>INDEX(Data!B:B,MATCH(MAX(Data!$A:$A),Data!$A:$A,0)-$D27)</f>
        <v>136.385029</v>
      </c>
      <c r="C27" s="8">
        <f>INDEX(Data!G:G,MATCH(MAX(Data!$A:$A),Data!$A:$A,0)-$D27)</f>
        <v>142.848073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45656</v>
      </c>
      <c r="B28" s="8">
        <f>INDEX(Data!B:B,MATCH(MAX(Data!$A:$A),Data!$A:$A,0)-$D28)</f>
        <v>136.491308</v>
      </c>
      <c r="C28" s="8">
        <f>INDEX(Data!G:G,MATCH(MAX(Data!$A:$A),Data!$A:$A,0)-$D28)</f>
        <v>142.98101699999998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45663</v>
      </c>
      <c r="B29" s="8">
        <f>INDEX(Data!B:B,MATCH(MAX(Data!$A:$A),Data!$A:$A,0)-$D29)</f>
        <v>136.60324699999998</v>
      </c>
      <c r="C29" s="8">
        <f>INDEX(Data!G:G,MATCH(MAX(Data!$A:$A),Data!$A:$A,0)-$D29)</f>
        <v>143.295242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45670</v>
      </c>
      <c r="B30" s="8">
        <f>INDEX(Data!B:B,MATCH(MAX(Data!$A:$A),Data!$A:$A,0)-$D30)</f>
        <v>136.509985</v>
      </c>
      <c r="C30" s="8">
        <f>INDEX(Data!G:G,MATCH(MAX(Data!$A:$A),Data!$A:$A,0)-$D30)</f>
        <v>143.32843099999999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45677</v>
      </c>
      <c r="B31" s="8">
        <f>INDEX(Data!B:B,MATCH(MAX(Data!$A:$A),Data!$A:$A,0)-$D31)</f>
        <v>136.96904999999998</v>
      </c>
      <c r="C31" s="8">
        <f>INDEX(Data!G:G,MATCH(MAX(Data!$A:$A),Data!$A:$A,0)-$D31)</f>
        <v>144.26750099999998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45684</v>
      </c>
      <c r="B32" s="8">
        <f>INDEX(Data!B:B,MATCH(MAX(Data!$A:$A),Data!$A:$A,0)-$D32)</f>
        <v>138.36296499999997</v>
      </c>
      <c r="C32" s="8">
        <f>INDEX(Data!G:G,MATCH(MAX(Data!$A:$A),Data!$A:$A,0)-$D32)</f>
        <v>145.574793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45691</v>
      </c>
      <c r="B33" s="8">
        <f>INDEX(Data!B:B,MATCH(MAX(Data!$A:$A),Data!$A:$A,0)-$D33)</f>
        <v>138.741411</v>
      </c>
      <c r="C33" s="8">
        <f>INDEX(Data!G:G,MATCH(MAX(Data!$A:$A),Data!$A:$A,0)-$D33)</f>
        <v>146.13087400000001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45698</v>
      </c>
      <c r="B34" s="8">
        <f>INDEX(Data!B:B,MATCH(MAX(Data!$A:$A),Data!$A:$A,0)-$D34)</f>
        <v>139.021659</v>
      </c>
      <c r="C34" s="8">
        <f>INDEX(Data!G:G,MATCH(MAX(Data!$A:$A),Data!$A:$A,0)-$D34)</f>
        <v>146.29333200000002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45705</v>
      </c>
      <c r="B35" s="8">
        <f>INDEX(Data!B:B,MATCH(MAX(Data!$A:$A),Data!$A:$A,0)-$D35)</f>
        <v>139.217579</v>
      </c>
      <c r="C35" s="8">
        <f>INDEX(Data!G:G,MATCH(MAX(Data!$A:$A),Data!$A:$A,0)-$D35)</f>
        <v>146.44771800000001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45712</v>
      </c>
      <c r="B36" s="8">
        <f>INDEX(Data!B:B,MATCH(MAX(Data!$A:$A),Data!$A:$A,0)-$D36)</f>
        <v>139.62223799999998</v>
      </c>
      <c r="C36" s="8">
        <f>INDEX(Data!G:G,MATCH(MAX(Data!$A:$A),Data!$A:$A,0)-$D36)</f>
        <v>146.82192700000002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45719</v>
      </c>
      <c r="B37" s="8">
        <f>INDEX(Data!B:B,MATCH(MAX(Data!$A:$A),Data!$A:$A,0)-$D37)</f>
        <v>139.612483</v>
      </c>
      <c r="C37" s="8">
        <f>INDEX(Data!G:G,MATCH(MAX(Data!$A:$A),Data!$A:$A,0)-$D37)</f>
        <v>146.884027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45726</v>
      </c>
      <c r="B38" s="8">
        <f>INDEX(Data!B:B,MATCH(MAX(Data!$A:$A),Data!$A:$A,0)-$D38)</f>
        <v>139.41696999999999</v>
      </c>
      <c r="C38" s="8">
        <f>INDEX(Data!G:G,MATCH(MAX(Data!$A:$A),Data!$A:$A,0)-$D38)</f>
        <v>146.57529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45733</v>
      </c>
      <c r="B39" s="8">
        <f>INDEX(Data!B:B,MATCH(MAX(Data!$A:$A),Data!$A:$A,0)-$D39)</f>
        <v>137.971654</v>
      </c>
      <c r="C39" s="8">
        <f>INDEX(Data!G:G,MATCH(MAX(Data!$A:$A),Data!$A:$A,0)-$D39)</f>
        <v>145.38482700000003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45740</v>
      </c>
      <c r="B40" s="8">
        <f>INDEX(Data!B:B,MATCH(MAX(Data!$A:$A),Data!$A:$A,0)-$D40)</f>
        <v>135.607957</v>
      </c>
      <c r="C40" s="8">
        <f>INDEX(Data!G:G,MATCH(MAX(Data!$A:$A),Data!$A:$A,0)-$D40)</f>
        <v>143.07308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45747</v>
      </c>
      <c r="B41" s="8">
        <f>INDEX(Data!B:B,MATCH(MAX(Data!$A:$A),Data!$A:$A,0)-$D41)</f>
        <v>134.907432</v>
      </c>
      <c r="C41" s="8">
        <f>INDEX(Data!G:G,MATCH(MAX(Data!$A:$A),Data!$A:$A,0)-$D41)</f>
        <v>142.255009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45754</v>
      </c>
      <c r="B42" s="8">
        <f>INDEX(Data!B:B,MATCH(MAX(Data!$A:$A),Data!$A:$A,0)-$D42)</f>
        <v>135.24951899999999</v>
      </c>
      <c r="C42" s="8">
        <f>INDEX(Data!G:G,MATCH(MAX(Data!$A:$A),Data!$A:$A,0)-$D42)</f>
        <v>142.54169199999998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45761</v>
      </c>
      <c r="B43" s="8">
        <f>INDEX(Data!B:B,MATCH(MAX(Data!$A:$A),Data!$A:$A,0)-$D43)</f>
        <v>134.847714</v>
      </c>
      <c r="C43" s="8">
        <f>INDEX(Data!G:G,MATCH(MAX(Data!$A:$A),Data!$A:$A,0)-$D43)</f>
        <v>141.97461799999999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45768</v>
      </c>
      <c r="B44" s="8">
        <f>INDEX(Data!B:B,MATCH(MAX(Data!$A:$A),Data!$A:$A,0)-$D44)</f>
        <v>134.26116099999999</v>
      </c>
      <c r="C44" s="8">
        <f>INDEX(Data!G:G,MATCH(MAX(Data!$A:$A),Data!$A:$A,0)-$D44)</f>
        <v>141.44217399999999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45775</v>
      </c>
      <c r="B45" s="8">
        <f>INDEX(Data!B:B,MATCH(MAX(Data!$A:$A),Data!$A:$A,0)-$D45)</f>
        <v>133.8357</v>
      </c>
      <c r="C45" s="8">
        <f>INDEX(Data!G:G,MATCH(MAX(Data!$A:$A),Data!$A:$A,0)-$D45)</f>
        <v>140.81097600000001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45782</v>
      </c>
      <c r="B46" s="8">
        <f>INDEX(Data!B:B,MATCH(MAX(Data!$A:$A),Data!$A:$A,0)-$D46)</f>
        <v>133.18171299999997</v>
      </c>
      <c r="C46" s="8">
        <f>INDEX(Data!G:G,MATCH(MAX(Data!$A:$A),Data!$A:$A,0)-$D46)</f>
        <v>140.05547999999999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45789</v>
      </c>
      <c r="B47" s="8">
        <f>INDEX(Data!B:B,MATCH(MAX(Data!$A:$A),Data!$A:$A,0)-$D47)</f>
        <v>132.31878399999999</v>
      </c>
      <c r="C47" s="8">
        <f>INDEX(Data!G:G,MATCH(MAX(Data!$A:$A),Data!$A:$A,0)-$D47)</f>
        <v>139.19787699999998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45796</v>
      </c>
      <c r="B48" s="8">
        <f>INDEX(Data!B:B,MATCH(MAX(Data!$A:$A),Data!$A:$A,0)-$D48)</f>
        <v>132.074648</v>
      </c>
      <c r="C48" s="8">
        <f>INDEX(Data!G:G,MATCH(MAX(Data!$A:$A),Data!$A:$A,0)-$D48)</f>
        <v>138.57350100000002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45803</v>
      </c>
      <c r="B49" s="8">
        <f>INDEX(Data!B:B,MATCH(MAX(Data!$A:$A),Data!$A:$A,0)-$D49)</f>
        <v>131.99</v>
      </c>
      <c r="C49" s="8">
        <f>INDEX(Data!G:G,MATCH(MAX(Data!$A:$A),Data!$A:$A,0)-$D49)</f>
        <v>138.37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45810</v>
      </c>
      <c r="B50" s="8">
        <f>INDEX(Data!B:B,MATCH(MAX(Data!$A:$A),Data!$A:$A,0)-$D50)</f>
        <v>131.45446399999997</v>
      </c>
      <c r="C50" s="8">
        <f>INDEX(Data!G:G,MATCH(MAX(Data!$A:$A),Data!$A:$A,0)-$D50)</f>
        <v>138.08744300000001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45817</v>
      </c>
      <c r="B51" s="8">
        <f>INDEX(Data!B:B,MATCH(MAX(Data!$A:$A),Data!$A:$A,0)-$D51)</f>
        <v>131.347556</v>
      </c>
      <c r="C51" s="8">
        <f>INDEX(Data!G:G,MATCH(MAX(Data!$A:$A),Data!$A:$A,0)-$D51)</f>
        <v>137.53903200000002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45824</v>
      </c>
      <c r="B52" s="8">
        <f>INDEX(Data!B:B,MATCH(MAX(Data!$A:$A),Data!$A:$A,0)-$D52)</f>
        <v>131.39140800000001</v>
      </c>
      <c r="C52" s="8">
        <f>INDEX(Data!G:G,MATCH(MAX(Data!$A:$A),Data!$A:$A,0)-$D52)</f>
        <v>137.542314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45831</v>
      </c>
      <c r="B53" s="8">
        <f>INDEX(Data!B:B,MATCH(MAX(Data!$A:$A),Data!$A:$A,0)-$D53)</f>
        <v>132.33000000000001</v>
      </c>
      <c r="C53" s="8">
        <f>INDEX(Data!G:G,MATCH(MAX(Data!$A:$A),Data!$A:$A,0)-$D53)</f>
        <v>139.03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45838</v>
      </c>
      <c r="B54" s="8">
        <f>INDEX(Data!B:B,MATCH(MAX(Data!$A:$A),Data!$A:$A,0)-$D54)</f>
        <v>132.95441300000002</v>
      </c>
      <c r="C54" s="8">
        <f>INDEX(Data!G:G,MATCH(MAX(Data!$A:$A),Data!$A:$A,0)-$D54)</f>
        <v>140.26409099999998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45845</v>
      </c>
      <c r="B55" s="8">
        <f>INDEX(Data!B:B,MATCH(MAX(Data!$A:$A),Data!$A:$A,0)-$D55)</f>
        <v>133.18821600000001</v>
      </c>
      <c r="C55" s="8">
        <f>INDEX(Data!G:G,MATCH(MAX(Data!$A:$A),Data!$A:$A,0)-$D55)</f>
        <v>140.57684799999998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45852</v>
      </c>
      <c r="B56" s="8">
        <f>INDEX(Data!B:B,MATCH(MAX(Data!$A:$A),Data!$A:$A,0)-$D56)</f>
        <v>133.94999999999999</v>
      </c>
      <c r="C56" s="8">
        <f>INDEX(Data!G:G,MATCH(MAX(Data!$A:$A),Data!$A:$A,0)-$D56)</f>
        <v>141.1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2025-07-14T15:06:04Z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