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9FFA6FA7-5D83-4117-8965-24C017FD6AEF}" xr6:coauthVersionLast="47" xr6:coauthVersionMax="47" xr10:uidLastSave="{00000000-0000-0000-0000-000000000000}"/>
  <bookViews>
    <workbookView xWindow="-60" yWindow="-16320" windowWidth="29040" windowHeight="15720" tabRatio="872" xr2:uid="{00000000-000D-0000-FFFF-FFFF00000000}"/>
  </bookViews>
  <sheets>
    <sheet name="Cover sheet" sheetId="27" r:id="rId1"/>
    <sheet name="Contents" sheetId="40" r:id="rId2"/>
    <sheet name="Annual excl tax" sheetId="38" r:id="rId3"/>
    <sheet name="Annual incl tax" sheetId="39" r:id="rId4"/>
    <sheet name="5.10.1 (Small excl tax)" sheetId="32" r:id="rId5"/>
    <sheet name="5.10.1 (Small incl tax)" sheetId="33" r:id="rId6"/>
    <sheet name="5.10.2 (Medium excl tax)" sheetId="34" r:id="rId7"/>
    <sheet name="5.10.2 (Medium incl tax)" sheetId="35" r:id="rId8"/>
    <sheet name="5.10.3 (Large excl tax)" sheetId="36" r:id="rId9"/>
    <sheet name="5.10.3 (Large incl tax)" sheetId="37" r:id="rId10"/>
    <sheet name="Methodology" sheetId="29" r:id="rId11"/>
    <sheet name="Charts" sheetId="26" r:id="rId12"/>
    <sheet name="chart_data" sheetId="23" state="hidden" r:id="rId13"/>
  </sheets>
  <definedNames>
    <definedName name="_xlnm._FilterDatabase" localSheetId="12" hidden="1">chart_data!$I$4:$L$28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3" l="1"/>
  <c r="S69" i="37" l="1"/>
  <c r="T69" i="37" s="1"/>
  <c r="U69" i="37"/>
  <c r="AI69" i="37"/>
  <c r="AJ69" i="37" s="1"/>
  <c r="AK69" i="37"/>
  <c r="S69" i="36"/>
  <c r="T69" i="36" s="1"/>
  <c r="U69" i="36"/>
  <c r="AI69" i="36"/>
  <c r="AJ69" i="36" s="1"/>
  <c r="AK69" i="36"/>
  <c r="S69" i="35"/>
  <c r="U69" i="35"/>
  <c r="AI69" i="35"/>
  <c r="AJ69" i="35" s="1"/>
  <c r="AK69" i="35"/>
  <c r="S69" i="34"/>
  <c r="T69" i="34" s="1"/>
  <c r="U69" i="34"/>
  <c r="AI69" i="34"/>
  <c r="AJ69" i="34" s="1"/>
  <c r="AK69" i="34"/>
  <c r="S69" i="33"/>
  <c r="T69" i="33" s="1"/>
  <c r="U69" i="33"/>
  <c r="AI69" i="33"/>
  <c r="AJ69" i="33" s="1"/>
  <c r="AK69" i="33"/>
  <c r="S69" i="32"/>
  <c r="T69" i="32" s="1"/>
  <c r="U69" i="32"/>
  <c r="AI69" i="32"/>
  <c r="AJ69" i="32" s="1"/>
  <c r="AK69" i="32"/>
  <c r="V65" i="39"/>
  <c r="X65" i="39"/>
  <c r="Y65" i="39"/>
  <c r="Z65" i="39"/>
  <c r="AA65" i="39"/>
  <c r="AB65" i="39"/>
  <c r="AD65" i="39"/>
  <c r="AE65" i="39"/>
  <c r="AF65" i="39"/>
  <c r="AG65" i="39"/>
  <c r="V66" i="39"/>
  <c r="X66" i="39"/>
  <c r="Y66" i="39"/>
  <c r="Z66" i="39"/>
  <c r="AA66" i="39"/>
  <c r="AB66" i="39"/>
  <c r="AD66" i="39"/>
  <c r="AE66" i="39"/>
  <c r="AF66" i="39"/>
  <c r="AG66" i="39"/>
  <c r="V67" i="39"/>
  <c r="X67" i="39"/>
  <c r="Y67" i="39"/>
  <c r="Z67" i="39"/>
  <c r="AA67" i="39"/>
  <c r="AB67" i="39"/>
  <c r="AE67" i="39"/>
  <c r="AF67" i="39"/>
  <c r="AG67" i="39"/>
  <c r="U67" i="39"/>
  <c r="U66" i="39"/>
  <c r="U65" i="39"/>
  <c r="D65" i="39"/>
  <c r="E65" i="39"/>
  <c r="G65" i="39"/>
  <c r="H65" i="39"/>
  <c r="I65" i="39"/>
  <c r="J65" i="39"/>
  <c r="K65" i="39"/>
  <c r="L65" i="39"/>
  <c r="N65" i="39"/>
  <c r="O65" i="39"/>
  <c r="P65" i="39"/>
  <c r="Q65" i="39"/>
  <c r="D66" i="39"/>
  <c r="E66" i="39"/>
  <c r="G66" i="39"/>
  <c r="H66" i="39"/>
  <c r="I66" i="39"/>
  <c r="J66" i="39"/>
  <c r="K66" i="39"/>
  <c r="L66" i="39"/>
  <c r="N66" i="39"/>
  <c r="O66" i="39"/>
  <c r="P66" i="39"/>
  <c r="Q66" i="39"/>
  <c r="D67" i="39"/>
  <c r="E67" i="39"/>
  <c r="G67" i="39"/>
  <c r="H67" i="39"/>
  <c r="I67" i="39"/>
  <c r="J67" i="39"/>
  <c r="K67" i="39"/>
  <c r="L67" i="39"/>
  <c r="M67" i="39"/>
  <c r="N67" i="39"/>
  <c r="O67" i="39"/>
  <c r="P67" i="39"/>
  <c r="Q67" i="39"/>
  <c r="C67" i="39"/>
  <c r="C66" i="39"/>
  <c r="C65" i="39"/>
  <c r="V48" i="39"/>
  <c r="X48" i="39"/>
  <c r="Y48" i="39"/>
  <c r="Z48" i="39"/>
  <c r="AA48" i="39"/>
  <c r="AB48" i="39"/>
  <c r="AD48" i="39"/>
  <c r="AE48" i="39"/>
  <c r="AF48" i="39"/>
  <c r="AG48" i="39"/>
  <c r="V49" i="39"/>
  <c r="X49" i="39"/>
  <c r="Y49" i="39"/>
  <c r="Z49" i="39"/>
  <c r="AA49" i="39"/>
  <c r="AB49" i="39"/>
  <c r="AD49" i="39"/>
  <c r="AE49" i="39"/>
  <c r="AF49" i="39"/>
  <c r="AG49" i="39"/>
  <c r="V50" i="39"/>
  <c r="X50" i="39"/>
  <c r="Y50" i="39"/>
  <c r="Z50" i="39"/>
  <c r="AA50" i="39"/>
  <c r="AB50" i="39"/>
  <c r="AE50" i="39"/>
  <c r="AF50" i="39"/>
  <c r="AG50" i="39"/>
  <c r="U50" i="39"/>
  <c r="U49" i="39"/>
  <c r="U48" i="39"/>
  <c r="D48" i="39"/>
  <c r="E48" i="39"/>
  <c r="G48" i="39"/>
  <c r="H48" i="39"/>
  <c r="I48" i="39"/>
  <c r="J48" i="39"/>
  <c r="K48" i="39"/>
  <c r="L48" i="39"/>
  <c r="M48" i="39"/>
  <c r="N48" i="39"/>
  <c r="O48" i="39"/>
  <c r="P48" i="39"/>
  <c r="Q48" i="39"/>
  <c r="D49" i="39"/>
  <c r="E49" i="39"/>
  <c r="G49" i="39"/>
  <c r="H49" i="39"/>
  <c r="I49" i="39"/>
  <c r="J49" i="39"/>
  <c r="K49" i="39"/>
  <c r="L49" i="39"/>
  <c r="M49" i="39"/>
  <c r="N49" i="39"/>
  <c r="O49" i="39"/>
  <c r="P49" i="39"/>
  <c r="Q49" i="39"/>
  <c r="D50" i="39"/>
  <c r="E50" i="39"/>
  <c r="G50" i="39"/>
  <c r="H50" i="39"/>
  <c r="I50" i="39"/>
  <c r="J50" i="39"/>
  <c r="K50" i="39"/>
  <c r="L50" i="39"/>
  <c r="M50" i="39"/>
  <c r="N50" i="39"/>
  <c r="O50" i="39"/>
  <c r="P50" i="39"/>
  <c r="Q50" i="39"/>
  <c r="C50" i="39"/>
  <c r="C49" i="39"/>
  <c r="C48" i="39"/>
  <c r="V31" i="39"/>
  <c r="X31" i="39"/>
  <c r="Y31" i="39"/>
  <c r="Z31" i="39"/>
  <c r="AA31" i="39"/>
  <c r="AB31" i="39"/>
  <c r="AD31" i="39"/>
  <c r="AE31" i="39"/>
  <c r="AF31" i="39"/>
  <c r="AG31" i="39"/>
  <c r="V32" i="39"/>
  <c r="X32" i="39"/>
  <c r="Y32" i="39"/>
  <c r="Z32" i="39"/>
  <c r="AA32" i="39"/>
  <c r="AB32" i="39"/>
  <c r="AD32" i="39"/>
  <c r="AE32" i="39"/>
  <c r="AF32" i="39"/>
  <c r="AG32" i="39"/>
  <c r="V33" i="39"/>
  <c r="X33" i="39"/>
  <c r="Y33" i="39"/>
  <c r="Z33" i="39"/>
  <c r="AA33" i="39"/>
  <c r="AB33" i="39"/>
  <c r="AE33" i="39"/>
  <c r="AF33" i="39"/>
  <c r="AG33" i="39"/>
  <c r="U33" i="39"/>
  <c r="U32" i="39"/>
  <c r="U31" i="39"/>
  <c r="D31" i="39"/>
  <c r="E31" i="39"/>
  <c r="G31" i="39"/>
  <c r="H31" i="39"/>
  <c r="I31" i="39"/>
  <c r="J31" i="39"/>
  <c r="K31" i="39"/>
  <c r="L31" i="39"/>
  <c r="M31" i="39"/>
  <c r="N31" i="39"/>
  <c r="O31" i="39"/>
  <c r="P31" i="39"/>
  <c r="Q31" i="39"/>
  <c r="D32" i="39"/>
  <c r="E32" i="39"/>
  <c r="G32" i="39"/>
  <c r="H32" i="39"/>
  <c r="I32" i="39"/>
  <c r="J32" i="39"/>
  <c r="K32" i="39"/>
  <c r="L32" i="39"/>
  <c r="M32" i="39"/>
  <c r="N32" i="39"/>
  <c r="O32" i="39"/>
  <c r="P32" i="39"/>
  <c r="Q32" i="39"/>
  <c r="D33" i="39"/>
  <c r="E33" i="39"/>
  <c r="G33" i="39"/>
  <c r="H33" i="39"/>
  <c r="I33" i="39"/>
  <c r="J33" i="39"/>
  <c r="K33" i="39"/>
  <c r="L33" i="39"/>
  <c r="M33" i="39"/>
  <c r="N33" i="39"/>
  <c r="O33" i="39"/>
  <c r="P33" i="39"/>
  <c r="Q33" i="39"/>
  <c r="C33" i="39"/>
  <c r="C32" i="39"/>
  <c r="C31" i="39"/>
  <c r="V65" i="38"/>
  <c r="X65" i="38"/>
  <c r="Y65" i="38"/>
  <c r="Z65" i="38"/>
  <c r="AA65" i="38"/>
  <c r="AB65" i="38"/>
  <c r="AD65" i="38"/>
  <c r="AE65" i="38"/>
  <c r="AF65" i="38"/>
  <c r="AG65" i="38"/>
  <c r="V66" i="38"/>
  <c r="X66" i="38"/>
  <c r="Y66" i="38"/>
  <c r="Z66" i="38"/>
  <c r="AA66" i="38"/>
  <c r="AB66" i="38"/>
  <c r="AD66" i="38"/>
  <c r="AE66" i="38"/>
  <c r="AF66" i="38"/>
  <c r="AG66" i="38"/>
  <c r="V67" i="38"/>
  <c r="X67" i="38"/>
  <c r="Y67" i="38"/>
  <c r="Z67" i="38"/>
  <c r="AA67" i="38"/>
  <c r="AB67" i="38"/>
  <c r="AE67" i="38"/>
  <c r="AF67" i="38"/>
  <c r="AG67" i="38"/>
  <c r="U67" i="38"/>
  <c r="U66" i="38"/>
  <c r="U65" i="38"/>
  <c r="M61" i="38"/>
  <c r="M62" i="38"/>
  <c r="M63" i="38"/>
  <c r="M64" i="38"/>
  <c r="D65" i="38"/>
  <c r="E65" i="38"/>
  <c r="G65" i="38"/>
  <c r="H65" i="38"/>
  <c r="I65" i="38"/>
  <c r="J65" i="38"/>
  <c r="K65" i="38"/>
  <c r="L65" i="38"/>
  <c r="M65" i="38"/>
  <c r="N65" i="38"/>
  <c r="O65" i="38"/>
  <c r="P65" i="38"/>
  <c r="Q65" i="38"/>
  <c r="D66" i="38"/>
  <c r="E66" i="38"/>
  <c r="G66" i="38"/>
  <c r="H66" i="38"/>
  <c r="I66" i="38"/>
  <c r="J66" i="38"/>
  <c r="K66" i="38"/>
  <c r="L66" i="38"/>
  <c r="M66" i="38"/>
  <c r="N66" i="38"/>
  <c r="O66" i="38"/>
  <c r="P66" i="38"/>
  <c r="Q66" i="38"/>
  <c r="D67" i="38"/>
  <c r="E67" i="38"/>
  <c r="G67" i="38"/>
  <c r="H67" i="38"/>
  <c r="I67" i="38"/>
  <c r="J67" i="38"/>
  <c r="K67" i="38"/>
  <c r="L67" i="38"/>
  <c r="M67" i="38"/>
  <c r="N67" i="38"/>
  <c r="O67" i="38"/>
  <c r="P67" i="38"/>
  <c r="Q67" i="38"/>
  <c r="C67" i="38"/>
  <c r="C66" i="38"/>
  <c r="C65" i="38"/>
  <c r="V48" i="38"/>
  <c r="X48" i="38"/>
  <c r="Y48" i="38"/>
  <c r="Z48" i="38"/>
  <c r="AA48" i="38"/>
  <c r="AB48" i="38"/>
  <c r="AD48" i="38"/>
  <c r="AE48" i="38"/>
  <c r="AF48" i="38"/>
  <c r="AG48" i="38"/>
  <c r="V49" i="38"/>
  <c r="X49" i="38"/>
  <c r="Y49" i="38"/>
  <c r="Z49" i="38"/>
  <c r="AA49" i="38"/>
  <c r="AB49" i="38"/>
  <c r="AD49" i="38"/>
  <c r="AE49" i="38"/>
  <c r="AF49" i="38"/>
  <c r="AG49" i="38"/>
  <c r="V50" i="38"/>
  <c r="X50" i="38"/>
  <c r="Y50" i="38"/>
  <c r="Z50" i="38"/>
  <c r="AA50" i="38"/>
  <c r="AB50" i="38"/>
  <c r="AE50" i="38"/>
  <c r="AF50" i="38"/>
  <c r="AG50" i="38"/>
  <c r="U50" i="38"/>
  <c r="U49" i="38"/>
  <c r="U48" i="38"/>
  <c r="D48" i="38"/>
  <c r="E48" i="38"/>
  <c r="G48" i="38"/>
  <c r="H48" i="38"/>
  <c r="I48" i="38"/>
  <c r="J48" i="38"/>
  <c r="K48" i="38"/>
  <c r="L48" i="38"/>
  <c r="M48" i="38"/>
  <c r="N48" i="38"/>
  <c r="O48" i="38"/>
  <c r="P48" i="38"/>
  <c r="Q48" i="38"/>
  <c r="D49" i="38"/>
  <c r="E49" i="38"/>
  <c r="G49" i="38"/>
  <c r="H49" i="38"/>
  <c r="I49" i="38"/>
  <c r="J49" i="38"/>
  <c r="K49" i="38"/>
  <c r="L49" i="38"/>
  <c r="M49" i="38"/>
  <c r="N49" i="38"/>
  <c r="O49" i="38"/>
  <c r="P49" i="38"/>
  <c r="Q49" i="38"/>
  <c r="D50" i="38"/>
  <c r="E50" i="38"/>
  <c r="G50" i="38"/>
  <c r="H50" i="38"/>
  <c r="I50" i="38"/>
  <c r="J50" i="38"/>
  <c r="K50" i="38"/>
  <c r="L50" i="38"/>
  <c r="M50" i="38"/>
  <c r="N50" i="38"/>
  <c r="O50" i="38"/>
  <c r="P50" i="38"/>
  <c r="Q50" i="38"/>
  <c r="C50" i="38"/>
  <c r="C49" i="38"/>
  <c r="C48" i="38"/>
  <c r="V31" i="38"/>
  <c r="X31" i="38"/>
  <c r="Y31" i="38"/>
  <c r="Z31" i="38"/>
  <c r="AA31" i="38"/>
  <c r="AB31" i="38"/>
  <c r="AD31" i="38"/>
  <c r="AE31" i="38"/>
  <c r="AF31" i="38"/>
  <c r="AG31" i="38"/>
  <c r="V32" i="38"/>
  <c r="X32" i="38"/>
  <c r="Y32" i="38"/>
  <c r="Z32" i="38"/>
  <c r="AA32" i="38"/>
  <c r="AB32" i="38"/>
  <c r="AD32" i="38"/>
  <c r="AE32" i="38"/>
  <c r="AF32" i="38"/>
  <c r="AG32" i="38"/>
  <c r="V33" i="38"/>
  <c r="X33" i="38"/>
  <c r="Y33" i="38"/>
  <c r="Z33" i="38"/>
  <c r="AA33" i="38"/>
  <c r="AB33" i="38"/>
  <c r="AE33" i="38"/>
  <c r="AF33" i="38"/>
  <c r="AG33" i="38"/>
  <c r="U33" i="38"/>
  <c r="U32" i="38"/>
  <c r="U31" i="38"/>
  <c r="D31" i="38"/>
  <c r="E31" i="38"/>
  <c r="G31" i="38"/>
  <c r="H31" i="38"/>
  <c r="I31" i="38"/>
  <c r="J31" i="38"/>
  <c r="K31" i="38"/>
  <c r="L31" i="38"/>
  <c r="M31" i="38"/>
  <c r="N31" i="38"/>
  <c r="O31" i="38"/>
  <c r="P31" i="38"/>
  <c r="Q31" i="38"/>
  <c r="D32" i="38"/>
  <c r="E32" i="38"/>
  <c r="G32" i="38"/>
  <c r="H32" i="38"/>
  <c r="I32" i="38"/>
  <c r="J32" i="38"/>
  <c r="K32" i="38"/>
  <c r="L32" i="38"/>
  <c r="M32" i="38"/>
  <c r="N32" i="38"/>
  <c r="O32" i="38"/>
  <c r="P32" i="38"/>
  <c r="Q32" i="38"/>
  <c r="D33" i="38"/>
  <c r="E33" i="38"/>
  <c r="G33" i="38"/>
  <c r="H33" i="38"/>
  <c r="I33" i="38"/>
  <c r="J33" i="38"/>
  <c r="K33" i="38"/>
  <c r="L33" i="38"/>
  <c r="M33" i="38"/>
  <c r="N33" i="38"/>
  <c r="O33" i="38"/>
  <c r="P33" i="38"/>
  <c r="Q33" i="38"/>
  <c r="C33" i="38"/>
  <c r="C32" i="38"/>
  <c r="C31" i="38"/>
  <c r="U68" i="37"/>
  <c r="C15" i="23"/>
  <c r="T69" i="35" l="1"/>
  <c r="E19" i="23"/>
  <c r="D19" i="23"/>
  <c r="R67" i="38"/>
  <c r="S67" i="38" s="1"/>
  <c r="AH67" i="39"/>
  <c r="AI67" i="39" s="1"/>
  <c r="R67" i="39"/>
  <c r="S67" i="39" s="1"/>
  <c r="AJ67" i="39"/>
  <c r="T67" i="39"/>
  <c r="AH50" i="39"/>
  <c r="AI50" i="39" s="1"/>
  <c r="T50" i="39"/>
  <c r="R50" i="39"/>
  <c r="S50" i="39" s="1"/>
  <c r="AJ50" i="39"/>
  <c r="R33" i="39"/>
  <c r="S33" i="39" s="1"/>
  <c r="AJ33" i="39"/>
  <c r="AH33" i="39"/>
  <c r="AI33" i="39" s="1"/>
  <c r="T33" i="39"/>
  <c r="T67" i="38"/>
  <c r="AJ67" i="38"/>
  <c r="AH67" i="38"/>
  <c r="AI67" i="38" s="1"/>
  <c r="R50" i="38"/>
  <c r="S50" i="38" s="1"/>
  <c r="AJ50" i="38"/>
  <c r="AH50" i="38"/>
  <c r="AI50" i="38" s="1"/>
  <c r="T50" i="38"/>
  <c r="R33" i="38"/>
  <c r="S33" i="38" s="1"/>
  <c r="AJ33" i="38"/>
  <c r="AH33" i="38"/>
  <c r="AI33" i="38" s="1"/>
  <c r="T33" i="38"/>
  <c r="S68" i="37"/>
  <c r="T68" i="37"/>
  <c r="AI68" i="37"/>
  <c r="AJ68" i="37" s="1"/>
  <c r="AK68" i="37"/>
  <c r="S68" i="36"/>
  <c r="T68" i="36" s="1"/>
  <c r="U68" i="36"/>
  <c r="AI68" i="36"/>
  <c r="AJ68" i="36" s="1"/>
  <c r="AK68" i="36"/>
  <c r="S68" i="35"/>
  <c r="T68" i="35" s="1"/>
  <c r="U68" i="35"/>
  <c r="AI68" i="35"/>
  <c r="AJ68" i="35" s="1"/>
  <c r="AK68" i="35"/>
  <c r="S68" i="34"/>
  <c r="T68" i="34" s="1"/>
  <c r="U68" i="34"/>
  <c r="AI68" i="34"/>
  <c r="AJ68" i="34" s="1"/>
  <c r="AK68" i="34"/>
  <c r="S68" i="33"/>
  <c r="U68" i="33"/>
  <c r="AI68" i="33"/>
  <c r="AK68" i="33"/>
  <c r="S68" i="32"/>
  <c r="T68" i="32" s="1"/>
  <c r="U68" i="32"/>
  <c r="AI68" i="32"/>
  <c r="AJ68" i="32" s="1"/>
  <c r="AK68" i="32"/>
  <c r="C4" i="23"/>
  <c r="C9" i="23"/>
  <c r="C13" i="23"/>
  <c r="C10" i="23"/>
  <c r="C8" i="23"/>
  <c r="C6" i="23"/>
  <c r="C3" i="23"/>
  <c r="C14" i="23"/>
  <c r="C11" i="23"/>
  <c r="C5" i="23"/>
  <c r="C12" i="23"/>
  <c r="C7" i="23"/>
  <c r="S67" i="36"/>
  <c r="T67" i="36" s="1"/>
  <c r="U67" i="36"/>
  <c r="AI67" i="36"/>
  <c r="AJ67" i="36" s="1"/>
  <c r="AK67" i="36"/>
  <c r="S67" i="37"/>
  <c r="T67" i="37" s="1"/>
  <c r="U67" i="37"/>
  <c r="AI67" i="37"/>
  <c r="AJ67" i="37" s="1"/>
  <c r="AK67" i="37"/>
  <c r="S67" i="35"/>
  <c r="T67" i="35" s="1"/>
  <c r="U67" i="35"/>
  <c r="AI67" i="35"/>
  <c r="AJ67" i="35" s="1"/>
  <c r="AK67" i="35"/>
  <c r="S67" i="34"/>
  <c r="T67" i="34" s="1"/>
  <c r="U67" i="34"/>
  <c r="AI67" i="34"/>
  <c r="AJ67" i="34" s="1"/>
  <c r="AK67" i="34"/>
  <c r="S67" i="33"/>
  <c r="T67" i="33" s="1"/>
  <c r="U67" i="33"/>
  <c r="AI67" i="33"/>
  <c r="AJ67" i="33" s="1"/>
  <c r="AK67" i="33"/>
  <c r="S67" i="32"/>
  <c r="T67" i="32" s="1"/>
  <c r="U67" i="32"/>
  <c r="AI67" i="32"/>
  <c r="AJ67" i="32" s="1"/>
  <c r="AK67" i="32"/>
  <c r="S66" i="36"/>
  <c r="T66" i="36" s="1"/>
  <c r="U66" i="36"/>
  <c r="AI66" i="36"/>
  <c r="AJ66" i="36" s="1"/>
  <c r="AK66" i="36"/>
  <c r="S66" i="37"/>
  <c r="T66" i="37" s="1"/>
  <c r="U66" i="37"/>
  <c r="AI66" i="37"/>
  <c r="AJ66" i="37" s="1"/>
  <c r="AK66" i="37"/>
  <c r="S66" i="35"/>
  <c r="T66" i="35" s="1"/>
  <c r="U66" i="35"/>
  <c r="AI66" i="35"/>
  <c r="AJ66" i="35" s="1"/>
  <c r="AK66" i="35"/>
  <c r="S66" i="34"/>
  <c r="T66" i="34" s="1"/>
  <c r="U66" i="34"/>
  <c r="AI66" i="34"/>
  <c r="AJ66" i="34" s="1"/>
  <c r="AK66" i="34"/>
  <c r="S66" i="33"/>
  <c r="T66" i="33" s="1"/>
  <c r="U66" i="33"/>
  <c r="AI66" i="33"/>
  <c r="AJ66" i="33" s="1"/>
  <c r="AK66" i="33"/>
  <c r="S66" i="32"/>
  <c r="T66" i="32" s="1"/>
  <c r="U66" i="32"/>
  <c r="AI66" i="32"/>
  <c r="AJ66" i="32" s="1"/>
  <c r="AK66" i="32"/>
  <c r="T68" i="33" l="1"/>
  <c r="AJ68" i="33"/>
  <c r="R49" i="38"/>
  <c r="S49" i="38" s="1"/>
  <c r="R32" i="39"/>
  <c r="S32" i="39" s="1"/>
  <c r="AJ49" i="39"/>
  <c r="AH49" i="39"/>
  <c r="AI49" i="39" s="1"/>
  <c r="T49" i="39"/>
  <c r="R49" i="39"/>
  <c r="S49" i="39" s="1"/>
  <c r="AJ66" i="39"/>
  <c r="R66" i="39"/>
  <c r="S66" i="39" s="1"/>
  <c r="AH66" i="39"/>
  <c r="AI66" i="39" s="1"/>
  <c r="T66" i="39"/>
  <c r="T32" i="39"/>
  <c r="AJ32" i="39"/>
  <c r="AH32" i="39"/>
  <c r="AI32" i="39" s="1"/>
  <c r="R66" i="38"/>
  <c r="S66" i="38" s="1"/>
  <c r="AJ66" i="38"/>
  <c r="AH66" i="38"/>
  <c r="AI66" i="38" s="1"/>
  <c r="T66" i="38"/>
  <c r="T49" i="38"/>
  <c r="AH49" i="38"/>
  <c r="AI49" i="38" s="1"/>
  <c r="AJ49" i="38"/>
  <c r="R32" i="38"/>
  <c r="S32" i="38" s="1"/>
  <c r="AJ32" i="38"/>
  <c r="AH32" i="38"/>
  <c r="AI32" i="38" s="1"/>
  <c r="T32" i="38"/>
  <c r="R65" i="39" l="1"/>
  <c r="S65" i="39" s="1"/>
  <c r="R31" i="38"/>
  <c r="S31" i="38" s="1"/>
  <c r="AJ48" i="39"/>
  <c r="T31" i="38"/>
  <c r="R31" i="39"/>
  <c r="S31" i="39" s="1"/>
  <c r="AH65" i="39"/>
  <c r="AI65" i="39" s="1"/>
  <c r="T65" i="39"/>
  <c r="R48" i="39"/>
  <c r="S48" i="39" s="1"/>
  <c r="T48" i="39"/>
  <c r="AH48" i="39"/>
  <c r="AI48" i="39" s="1"/>
  <c r="AH31" i="39"/>
  <c r="AI31" i="39" s="1"/>
  <c r="AJ31" i="39"/>
  <c r="T31" i="39"/>
  <c r="AJ65" i="39"/>
  <c r="AH31" i="38"/>
  <c r="AI31" i="38" s="1"/>
  <c r="AJ31" i="38"/>
  <c r="R48" i="38"/>
  <c r="S48" i="38" s="1"/>
  <c r="R65" i="38"/>
  <c r="S65" i="38" s="1"/>
  <c r="AJ65" i="38"/>
  <c r="AH65" i="38"/>
  <c r="AI65" i="38" s="1"/>
  <c r="T65" i="38"/>
  <c r="AJ48" i="38"/>
  <c r="AH48" i="38"/>
  <c r="AI48" i="38" s="1"/>
  <c r="T48" i="38"/>
  <c r="S65" i="37" l="1"/>
  <c r="T65" i="37" s="1"/>
  <c r="U65" i="37"/>
  <c r="AI65" i="37"/>
  <c r="AJ65" i="37" s="1"/>
  <c r="AK65" i="37"/>
  <c r="S65" i="36"/>
  <c r="T65" i="36" s="1"/>
  <c r="U65" i="36"/>
  <c r="AI65" i="36"/>
  <c r="AJ65" i="36" s="1"/>
  <c r="AK65" i="36"/>
  <c r="S65" i="35"/>
  <c r="T65" i="35" s="1"/>
  <c r="U65" i="35"/>
  <c r="AI65" i="35"/>
  <c r="AJ65" i="35" s="1"/>
  <c r="AK65" i="35"/>
  <c r="S65" i="34"/>
  <c r="T65" i="34" s="1"/>
  <c r="U65" i="34"/>
  <c r="AI65" i="34"/>
  <c r="AJ65" i="34" s="1"/>
  <c r="AK65" i="34"/>
  <c r="S65" i="33"/>
  <c r="T65" i="33" s="1"/>
  <c r="U65" i="33"/>
  <c r="AI65" i="33"/>
  <c r="AJ65" i="33" s="1"/>
  <c r="AK65" i="33"/>
  <c r="S65" i="32"/>
  <c r="T65" i="32" s="1"/>
  <c r="U65" i="32"/>
  <c r="AI65" i="32"/>
  <c r="AJ65" i="32" s="1"/>
  <c r="AK65" i="32"/>
  <c r="S64" i="37"/>
  <c r="T64" i="37" s="1"/>
  <c r="U64" i="37"/>
  <c r="AI64" i="37"/>
  <c r="AJ64" i="37" s="1"/>
  <c r="AK64" i="37"/>
  <c r="S64" i="36"/>
  <c r="T64" i="36" s="1"/>
  <c r="U64" i="36"/>
  <c r="AI64" i="36"/>
  <c r="AJ64" i="36" s="1"/>
  <c r="AK64" i="36"/>
  <c r="S64" i="35"/>
  <c r="T64" i="35" s="1"/>
  <c r="U64" i="35"/>
  <c r="AI64" i="35"/>
  <c r="AJ64" i="35" s="1"/>
  <c r="AK64" i="35"/>
  <c r="S64" i="34"/>
  <c r="T64" i="34" s="1"/>
  <c r="U64" i="34"/>
  <c r="AI64" i="34"/>
  <c r="AJ64" i="34" s="1"/>
  <c r="AK64" i="34"/>
  <c r="S64" i="33"/>
  <c r="T64" i="33" s="1"/>
  <c r="U64" i="33"/>
  <c r="AI64" i="33"/>
  <c r="AJ64" i="33" s="1"/>
  <c r="AK64" i="33"/>
  <c r="S64" i="32"/>
  <c r="T64" i="32" s="1"/>
  <c r="U64" i="32"/>
  <c r="AI64" i="32"/>
  <c r="AJ64" i="32" s="1"/>
  <c r="AK64" i="32"/>
  <c r="AG61" i="39" l="1"/>
  <c r="AF61" i="39"/>
  <c r="AE61" i="39"/>
  <c r="AD61" i="39"/>
  <c r="AB61" i="39"/>
  <c r="AA61" i="39"/>
  <c r="Z61" i="39"/>
  <c r="Y61" i="39"/>
  <c r="X61" i="39"/>
  <c r="V61" i="39"/>
  <c r="U61" i="39"/>
  <c r="Q61" i="39"/>
  <c r="P61" i="39"/>
  <c r="O61" i="39"/>
  <c r="N61" i="39"/>
  <c r="L61" i="39"/>
  <c r="K61" i="39"/>
  <c r="J61" i="39"/>
  <c r="I61" i="39"/>
  <c r="H61" i="39"/>
  <c r="G61" i="39"/>
  <c r="E61" i="39"/>
  <c r="D61" i="39"/>
  <c r="C61" i="39"/>
  <c r="AG60" i="39"/>
  <c r="AF60" i="39"/>
  <c r="AE60" i="39"/>
  <c r="AD60" i="39"/>
  <c r="AB60" i="39"/>
  <c r="AA60" i="39"/>
  <c r="Z60" i="39"/>
  <c r="Y60" i="39"/>
  <c r="X60" i="39"/>
  <c r="V60" i="39"/>
  <c r="U60" i="39"/>
  <c r="Q60" i="39"/>
  <c r="P60" i="39"/>
  <c r="O60" i="39"/>
  <c r="N60" i="39"/>
  <c r="M60" i="39"/>
  <c r="L60" i="39"/>
  <c r="K60" i="39"/>
  <c r="J60" i="39"/>
  <c r="I60" i="39"/>
  <c r="H60" i="39"/>
  <c r="G60" i="39"/>
  <c r="E60" i="39"/>
  <c r="D60" i="39"/>
  <c r="C60" i="39"/>
  <c r="AG59" i="39"/>
  <c r="AF59" i="39"/>
  <c r="AE59" i="39"/>
  <c r="AD59" i="39"/>
  <c r="AB59" i="39"/>
  <c r="AA59" i="39"/>
  <c r="Z59" i="39"/>
  <c r="Y59" i="39"/>
  <c r="X59" i="39"/>
  <c r="V59" i="39"/>
  <c r="U59" i="39"/>
  <c r="Q59" i="39"/>
  <c r="P59" i="39"/>
  <c r="O59" i="39"/>
  <c r="N59" i="39"/>
  <c r="M59" i="39"/>
  <c r="L59" i="39"/>
  <c r="K59" i="39"/>
  <c r="J59" i="39"/>
  <c r="I59" i="39"/>
  <c r="H59" i="39"/>
  <c r="G59" i="39"/>
  <c r="E59" i="39"/>
  <c r="D59" i="39"/>
  <c r="C59" i="39"/>
  <c r="AG58" i="39"/>
  <c r="AF58" i="39"/>
  <c r="AE58" i="39"/>
  <c r="AD58" i="39"/>
  <c r="AB58" i="39"/>
  <c r="AA58" i="39"/>
  <c r="Z58" i="39"/>
  <c r="Y58" i="39"/>
  <c r="X58" i="39"/>
  <c r="V58" i="39"/>
  <c r="U58" i="39"/>
  <c r="Q58" i="39"/>
  <c r="P58" i="39"/>
  <c r="O58" i="39"/>
  <c r="N58" i="39"/>
  <c r="M58" i="39"/>
  <c r="L58" i="39"/>
  <c r="K58" i="39"/>
  <c r="J58" i="39"/>
  <c r="I58" i="39"/>
  <c r="H58" i="39"/>
  <c r="G58" i="39"/>
  <c r="E58" i="39"/>
  <c r="D58" i="39"/>
  <c r="C58" i="39"/>
  <c r="AG57" i="39"/>
  <c r="AF57" i="39"/>
  <c r="AE57" i="39"/>
  <c r="AD57" i="39"/>
  <c r="AB57" i="39"/>
  <c r="AA57" i="39"/>
  <c r="Z57" i="39"/>
  <c r="Y57" i="39"/>
  <c r="X57" i="39"/>
  <c r="V57" i="39"/>
  <c r="U57" i="39"/>
  <c r="Q57" i="39"/>
  <c r="P57" i="39"/>
  <c r="O57" i="39"/>
  <c r="N57" i="39"/>
  <c r="M57" i="39"/>
  <c r="L57" i="39"/>
  <c r="K57" i="39"/>
  <c r="J57" i="39"/>
  <c r="I57" i="39"/>
  <c r="H57" i="39"/>
  <c r="G57" i="39"/>
  <c r="E57" i="39"/>
  <c r="D57" i="39"/>
  <c r="C57" i="39"/>
  <c r="AG56" i="39"/>
  <c r="AF56" i="39"/>
  <c r="AE56" i="39"/>
  <c r="AD56" i="39"/>
  <c r="AB56" i="39"/>
  <c r="AA56" i="39"/>
  <c r="Z56" i="39"/>
  <c r="Y56" i="39"/>
  <c r="X56" i="39"/>
  <c r="V56" i="39"/>
  <c r="U56" i="39"/>
  <c r="Q56" i="39"/>
  <c r="P56" i="39"/>
  <c r="O56" i="39"/>
  <c r="N56" i="39"/>
  <c r="M56" i="39"/>
  <c r="L56" i="39"/>
  <c r="K56" i="39"/>
  <c r="J56" i="39"/>
  <c r="I56" i="39"/>
  <c r="H56" i="39"/>
  <c r="G56" i="39"/>
  <c r="E56" i="39"/>
  <c r="D56" i="39"/>
  <c r="C56" i="39"/>
  <c r="AG55" i="39"/>
  <c r="AF55" i="39"/>
  <c r="AE55" i="39"/>
  <c r="AD55" i="39"/>
  <c r="AB55" i="39"/>
  <c r="AA55" i="39"/>
  <c r="Z55" i="39"/>
  <c r="Y55" i="39"/>
  <c r="X55" i="39"/>
  <c r="V55" i="39"/>
  <c r="U55" i="39"/>
  <c r="Q55" i="39"/>
  <c r="P55" i="39"/>
  <c r="O55" i="39"/>
  <c r="N55" i="39"/>
  <c r="M55" i="39"/>
  <c r="L55" i="39"/>
  <c r="K55" i="39"/>
  <c r="J55" i="39"/>
  <c r="I55" i="39"/>
  <c r="H55" i="39"/>
  <c r="G55" i="39"/>
  <c r="E55" i="39"/>
  <c r="D55" i="39"/>
  <c r="C55" i="39"/>
  <c r="AG54" i="39"/>
  <c r="AF54" i="39"/>
  <c r="AE54" i="39"/>
  <c r="AD54" i="39"/>
  <c r="AB54" i="39"/>
  <c r="AA54" i="39"/>
  <c r="Z54" i="39"/>
  <c r="Y54" i="39"/>
  <c r="X54" i="39"/>
  <c r="V54" i="39"/>
  <c r="U54" i="39"/>
  <c r="Q54" i="39"/>
  <c r="P54" i="39"/>
  <c r="O54" i="39"/>
  <c r="N54" i="39"/>
  <c r="M54" i="39"/>
  <c r="L54" i="39"/>
  <c r="K54" i="39"/>
  <c r="J54" i="39"/>
  <c r="H54" i="39"/>
  <c r="G54" i="39"/>
  <c r="E54" i="39"/>
  <c r="D54" i="39"/>
  <c r="C54" i="39"/>
  <c r="AG53" i="39"/>
  <c r="AF53" i="39"/>
  <c r="AE53" i="39"/>
  <c r="AD53" i="39"/>
  <c r="AB53" i="39"/>
  <c r="AA53" i="39"/>
  <c r="Z53" i="39"/>
  <c r="Y53" i="39"/>
  <c r="X53" i="39"/>
  <c r="V53" i="39"/>
  <c r="U53" i="39"/>
  <c r="Q53" i="39"/>
  <c r="P53" i="39"/>
  <c r="O53" i="39"/>
  <c r="N53" i="39"/>
  <c r="M53" i="39"/>
  <c r="L53" i="39"/>
  <c r="K53" i="39"/>
  <c r="J53" i="39"/>
  <c r="H53" i="39"/>
  <c r="G53" i="39"/>
  <c r="E53" i="39"/>
  <c r="D53" i="39"/>
  <c r="C53" i="39"/>
  <c r="AG52" i="39"/>
  <c r="AF52" i="39"/>
  <c r="AE52" i="39"/>
  <c r="AD52" i="39"/>
  <c r="AB52" i="39"/>
  <c r="AA52" i="39"/>
  <c r="Z52" i="39"/>
  <c r="Y52" i="39"/>
  <c r="X52" i="39"/>
  <c r="V52" i="39"/>
  <c r="U52" i="39"/>
  <c r="Q52" i="39"/>
  <c r="P52" i="39"/>
  <c r="O52" i="39"/>
  <c r="N52" i="39"/>
  <c r="M52" i="39"/>
  <c r="L52" i="39"/>
  <c r="K52" i="39"/>
  <c r="J52" i="39"/>
  <c r="H52" i="39"/>
  <c r="G52" i="39"/>
  <c r="E52" i="39"/>
  <c r="D52" i="39"/>
  <c r="C52" i="39"/>
  <c r="AG51" i="39"/>
  <c r="AF51" i="39"/>
  <c r="AE51" i="39"/>
  <c r="AD51" i="39"/>
  <c r="AB51" i="39"/>
  <c r="AA51" i="39"/>
  <c r="Z51" i="39"/>
  <c r="Y51" i="39"/>
  <c r="X51" i="39"/>
  <c r="V51" i="39"/>
  <c r="U51" i="39"/>
  <c r="Q51" i="39"/>
  <c r="P51" i="39"/>
  <c r="O51" i="39"/>
  <c r="N51" i="39"/>
  <c r="L51" i="39"/>
  <c r="K51" i="39"/>
  <c r="J51" i="39"/>
  <c r="H51" i="39"/>
  <c r="G51" i="39"/>
  <c r="E51" i="39"/>
  <c r="D51" i="39"/>
  <c r="C51" i="39"/>
  <c r="AG44" i="39"/>
  <c r="AF44" i="39"/>
  <c r="AE44" i="39"/>
  <c r="AD44" i="39"/>
  <c r="AB44" i="39"/>
  <c r="AA44" i="39"/>
  <c r="Z44" i="39"/>
  <c r="Y44" i="39"/>
  <c r="X44" i="39"/>
  <c r="V44" i="39"/>
  <c r="U44" i="39"/>
  <c r="Q44" i="39"/>
  <c r="P44" i="39"/>
  <c r="O44" i="39"/>
  <c r="N44" i="39"/>
  <c r="M44" i="39"/>
  <c r="L44" i="39"/>
  <c r="K44" i="39"/>
  <c r="J44" i="39"/>
  <c r="I44" i="39"/>
  <c r="H44" i="39"/>
  <c r="G44" i="39"/>
  <c r="E44" i="39"/>
  <c r="D44" i="39"/>
  <c r="C44" i="39"/>
  <c r="AG43" i="39"/>
  <c r="AF43" i="39"/>
  <c r="AE43" i="39"/>
  <c r="AD43" i="39"/>
  <c r="AB43" i="39"/>
  <c r="AA43" i="39"/>
  <c r="Z43" i="39"/>
  <c r="Y43" i="39"/>
  <c r="X43" i="39"/>
  <c r="V43" i="39"/>
  <c r="U43" i="39"/>
  <c r="Q43" i="39"/>
  <c r="P43" i="39"/>
  <c r="O43" i="39"/>
  <c r="N43" i="39"/>
  <c r="M43" i="39"/>
  <c r="L43" i="39"/>
  <c r="K43" i="39"/>
  <c r="J43" i="39"/>
  <c r="I43" i="39"/>
  <c r="H43" i="39"/>
  <c r="G43" i="39"/>
  <c r="E43" i="39"/>
  <c r="D43" i="39"/>
  <c r="C43" i="39"/>
  <c r="AG42" i="39"/>
  <c r="AF42" i="39"/>
  <c r="AE42" i="39"/>
  <c r="AD42" i="39"/>
  <c r="AB42" i="39"/>
  <c r="AA42" i="39"/>
  <c r="Z42" i="39"/>
  <c r="Y42" i="39"/>
  <c r="X42" i="39"/>
  <c r="V42" i="39"/>
  <c r="U42" i="39"/>
  <c r="Q42" i="39"/>
  <c r="P42" i="39"/>
  <c r="O42" i="39"/>
  <c r="N42" i="39"/>
  <c r="M42" i="39"/>
  <c r="L42" i="39"/>
  <c r="K42" i="39"/>
  <c r="J42" i="39"/>
  <c r="I42" i="39"/>
  <c r="H42" i="39"/>
  <c r="G42" i="39"/>
  <c r="E42" i="39"/>
  <c r="D42" i="39"/>
  <c r="C42" i="39"/>
  <c r="AG41" i="39"/>
  <c r="AF41" i="39"/>
  <c r="AE41" i="39"/>
  <c r="AD41" i="39"/>
  <c r="AB41" i="39"/>
  <c r="AA41" i="39"/>
  <c r="Z41" i="39"/>
  <c r="Y41" i="39"/>
  <c r="X41" i="39"/>
  <c r="V41" i="39"/>
  <c r="U41" i="39"/>
  <c r="Q41" i="39"/>
  <c r="P41" i="39"/>
  <c r="O41" i="39"/>
  <c r="N41" i="39"/>
  <c r="M41" i="39"/>
  <c r="L41" i="39"/>
  <c r="K41" i="39"/>
  <c r="J41" i="39"/>
  <c r="I41" i="39"/>
  <c r="H41" i="39"/>
  <c r="G41" i="39"/>
  <c r="E41" i="39"/>
  <c r="D41" i="39"/>
  <c r="C41" i="39"/>
  <c r="AG40" i="39"/>
  <c r="AF40" i="39"/>
  <c r="AE40" i="39"/>
  <c r="AD40" i="39"/>
  <c r="AB40" i="39"/>
  <c r="AA40" i="39"/>
  <c r="Z40" i="39"/>
  <c r="Y40" i="39"/>
  <c r="X40" i="39"/>
  <c r="V40" i="39"/>
  <c r="U40" i="39"/>
  <c r="Q40" i="39"/>
  <c r="P40" i="39"/>
  <c r="O40" i="39"/>
  <c r="N40" i="39"/>
  <c r="M40" i="39"/>
  <c r="L40" i="39"/>
  <c r="K40" i="39"/>
  <c r="J40" i="39"/>
  <c r="I40" i="39"/>
  <c r="H40" i="39"/>
  <c r="G40" i="39"/>
  <c r="E40" i="39"/>
  <c r="D40" i="39"/>
  <c r="C40" i="39"/>
  <c r="AG39" i="39"/>
  <c r="AF39" i="39"/>
  <c r="AE39" i="39"/>
  <c r="AD39" i="39"/>
  <c r="AB39" i="39"/>
  <c r="AA39" i="39"/>
  <c r="Z39" i="39"/>
  <c r="Y39" i="39"/>
  <c r="X39" i="39"/>
  <c r="V39" i="39"/>
  <c r="U39" i="39"/>
  <c r="Q39" i="39"/>
  <c r="P39" i="39"/>
  <c r="O39" i="39"/>
  <c r="N39" i="39"/>
  <c r="M39" i="39"/>
  <c r="L39" i="39"/>
  <c r="K39" i="39"/>
  <c r="J39" i="39"/>
  <c r="I39" i="39"/>
  <c r="H39" i="39"/>
  <c r="G39" i="39"/>
  <c r="E39" i="39"/>
  <c r="D39" i="39"/>
  <c r="C39" i="39"/>
  <c r="AG38" i="39"/>
  <c r="AF38" i="39"/>
  <c r="AE38" i="39"/>
  <c r="AD38" i="39"/>
  <c r="AB38" i="39"/>
  <c r="AA38" i="39"/>
  <c r="Z38" i="39"/>
  <c r="Y38" i="39"/>
  <c r="X38" i="39"/>
  <c r="V38" i="39"/>
  <c r="U38" i="39"/>
  <c r="Q38" i="39"/>
  <c r="P38" i="39"/>
  <c r="O38" i="39"/>
  <c r="N38" i="39"/>
  <c r="M38" i="39"/>
  <c r="L38" i="39"/>
  <c r="K38" i="39"/>
  <c r="J38" i="39"/>
  <c r="I38" i="39"/>
  <c r="H38" i="39"/>
  <c r="G38" i="39"/>
  <c r="E38" i="39"/>
  <c r="D38" i="39"/>
  <c r="C38" i="39"/>
  <c r="AG37" i="39"/>
  <c r="AF37" i="39"/>
  <c r="AE37" i="39"/>
  <c r="AD37" i="39"/>
  <c r="AB37" i="39"/>
  <c r="AA37" i="39"/>
  <c r="Z37" i="39"/>
  <c r="Y37" i="39"/>
  <c r="X37" i="39"/>
  <c r="V37" i="39"/>
  <c r="U37" i="39"/>
  <c r="Q37" i="39"/>
  <c r="P37" i="39"/>
  <c r="O37" i="39"/>
  <c r="N37" i="39"/>
  <c r="M37" i="39"/>
  <c r="L37" i="39"/>
  <c r="K37" i="39"/>
  <c r="J37" i="39"/>
  <c r="H37" i="39"/>
  <c r="G37" i="39"/>
  <c r="E37" i="39"/>
  <c r="D37" i="39"/>
  <c r="C37" i="39"/>
  <c r="AG36" i="39"/>
  <c r="AF36" i="39"/>
  <c r="AE36" i="39"/>
  <c r="AD36" i="39"/>
  <c r="AB36" i="39"/>
  <c r="AA36" i="39"/>
  <c r="Z36" i="39"/>
  <c r="Y36" i="39"/>
  <c r="X36" i="39"/>
  <c r="V36" i="39"/>
  <c r="U36" i="39"/>
  <c r="Q36" i="39"/>
  <c r="P36" i="39"/>
  <c r="O36" i="39"/>
  <c r="N36" i="39"/>
  <c r="M36" i="39"/>
  <c r="L36" i="39"/>
  <c r="K36" i="39"/>
  <c r="J36" i="39"/>
  <c r="H36" i="39"/>
  <c r="G36" i="39"/>
  <c r="E36" i="39"/>
  <c r="D36" i="39"/>
  <c r="C36" i="39"/>
  <c r="AG35" i="39"/>
  <c r="AF35" i="39"/>
  <c r="AE35" i="39"/>
  <c r="AD35" i="39"/>
  <c r="AB35" i="39"/>
  <c r="AA35" i="39"/>
  <c r="Z35" i="39"/>
  <c r="Y35" i="39"/>
  <c r="X35" i="39"/>
  <c r="V35" i="39"/>
  <c r="U35" i="39"/>
  <c r="Q35" i="39"/>
  <c r="P35" i="39"/>
  <c r="O35" i="39"/>
  <c r="N35" i="39"/>
  <c r="M35" i="39"/>
  <c r="L35" i="39"/>
  <c r="K35" i="39"/>
  <c r="J35" i="39"/>
  <c r="H35" i="39"/>
  <c r="G35" i="39"/>
  <c r="E35" i="39"/>
  <c r="D35" i="39"/>
  <c r="C35" i="39"/>
  <c r="AG34" i="39"/>
  <c r="AF34" i="39"/>
  <c r="AE34" i="39"/>
  <c r="AD34" i="39"/>
  <c r="AB34" i="39"/>
  <c r="AA34" i="39"/>
  <c r="Z34" i="39"/>
  <c r="Y34" i="39"/>
  <c r="X34" i="39"/>
  <c r="V34" i="39"/>
  <c r="U34" i="39"/>
  <c r="Q34" i="39"/>
  <c r="P34" i="39"/>
  <c r="O34" i="39"/>
  <c r="N34" i="39"/>
  <c r="M34" i="39"/>
  <c r="L34" i="39"/>
  <c r="K34" i="39"/>
  <c r="J34" i="39"/>
  <c r="H34" i="39"/>
  <c r="G34" i="39"/>
  <c r="E34" i="39"/>
  <c r="D34" i="39"/>
  <c r="C34" i="39"/>
  <c r="AG27" i="39"/>
  <c r="AF27" i="39"/>
  <c r="AE27" i="39"/>
  <c r="AD27" i="39"/>
  <c r="AB27" i="39"/>
  <c r="AA27" i="39"/>
  <c r="Z27" i="39"/>
  <c r="Y27" i="39"/>
  <c r="X27" i="39"/>
  <c r="V27" i="39"/>
  <c r="U27" i="39"/>
  <c r="Q27" i="39"/>
  <c r="P27" i="39"/>
  <c r="O27" i="39"/>
  <c r="N27" i="39"/>
  <c r="M27" i="39"/>
  <c r="L27" i="39"/>
  <c r="K27" i="39"/>
  <c r="J27" i="39"/>
  <c r="I27" i="39"/>
  <c r="H27" i="39"/>
  <c r="G27" i="39"/>
  <c r="E27" i="39"/>
  <c r="D27" i="39"/>
  <c r="C27" i="39"/>
  <c r="AG26" i="39"/>
  <c r="AF26" i="39"/>
  <c r="AE26" i="39"/>
  <c r="AD26" i="39"/>
  <c r="AB26" i="39"/>
  <c r="AA26" i="39"/>
  <c r="Z26" i="39"/>
  <c r="Y26" i="39"/>
  <c r="X26" i="39"/>
  <c r="V26" i="39"/>
  <c r="U26" i="39"/>
  <c r="Q26" i="39"/>
  <c r="P26" i="39"/>
  <c r="O26" i="39"/>
  <c r="N26" i="39"/>
  <c r="M26" i="39"/>
  <c r="L26" i="39"/>
  <c r="K26" i="39"/>
  <c r="J26" i="39"/>
  <c r="I26" i="39"/>
  <c r="H26" i="39"/>
  <c r="G26" i="39"/>
  <c r="E26" i="39"/>
  <c r="D26" i="39"/>
  <c r="C26" i="39"/>
  <c r="AG25" i="39"/>
  <c r="AF25" i="39"/>
  <c r="AE25" i="39"/>
  <c r="AD25" i="39"/>
  <c r="AB25" i="39"/>
  <c r="AA25" i="39"/>
  <c r="Z25" i="39"/>
  <c r="Y25" i="39"/>
  <c r="X25" i="39"/>
  <c r="V25" i="39"/>
  <c r="U25" i="39"/>
  <c r="Q25" i="39"/>
  <c r="P25" i="39"/>
  <c r="O25" i="39"/>
  <c r="N25" i="39"/>
  <c r="M25" i="39"/>
  <c r="L25" i="39"/>
  <c r="K25" i="39"/>
  <c r="J25" i="39"/>
  <c r="I25" i="39"/>
  <c r="H25" i="39"/>
  <c r="G25" i="39"/>
  <c r="E25" i="39"/>
  <c r="D25" i="39"/>
  <c r="C25" i="39"/>
  <c r="AG24" i="39"/>
  <c r="AF24" i="39"/>
  <c r="AE24" i="39"/>
  <c r="AD24" i="39"/>
  <c r="AB24" i="39"/>
  <c r="AA24" i="39"/>
  <c r="Z24" i="39"/>
  <c r="Y24" i="39"/>
  <c r="X24" i="39"/>
  <c r="V24" i="39"/>
  <c r="U24" i="39"/>
  <c r="Q24" i="39"/>
  <c r="P24" i="39"/>
  <c r="O24" i="39"/>
  <c r="N24" i="39"/>
  <c r="M24" i="39"/>
  <c r="L24" i="39"/>
  <c r="K24" i="39"/>
  <c r="J24" i="39"/>
  <c r="I24" i="39"/>
  <c r="H24" i="39"/>
  <c r="G24" i="39"/>
  <c r="E24" i="39"/>
  <c r="D24" i="39"/>
  <c r="C24" i="39"/>
  <c r="AG23" i="39"/>
  <c r="AF23" i="39"/>
  <c r="AE23" i="39"/>
  <c r="AD23" i="39"/>
  <c r="AB23" i="39"/>
  <c r="AA23" i="39"/>
  <c r="Z23" i="39"/>
  <c r="Y23" i="39"/>
  <c r="X23" i="39"/>
  <c r="V23" i="39"/>
  <c r="U23" i="39"/>
  <c r="Q23" i="39"/>
  <c r="P23" i="39"/>
  <c r="O23" i="39"/>
  <c r="N23" i="39"/>
  <c r="M23" i="39"/>
  <c r="L23" i="39"/>
  <c r="K23" i="39"/>
  <c r="J23" i="39"/>
  <c r="I23" i="39"/>
  <c r="H23" i="39"/>
  <c r="G23" i="39"/>
  <c r="E23" i="39"/>
  <c r="D23" i="39"/>
  <c r="C23" i="39"/>
  <c r="AG22" i="39"/>
  <c r="AF22" i="39"/>
  <c r="AE22" i="39"/>
  <c r="AD22" i="39"/>
  <c r="AB22" i="39"/>
  <c r="AA22" i="39"/>
  <c r="Z22" i="39"/>
  <c r="Y22" i="39"/>
  <c r="X22" i="39"/>
  <c r="V22" i="39"/>
  <c r="U22" i="39"/>
  <c r="Q22" i="39"/>
  <c r="P22" i="39"/>
  <c r="O22" i="39"/>
  <c r="N22" i="39"/>
  <c r="M22" i="39"/>
  <c r="L22" i="39"/>
  <c r="K22" i="39"/>
  <c r="J22" i="39"/>
  <c r="I22" i="39"/>
  <c r="H22" i="39"/>
  <c r="G22" i="39"/>
  <c r="E22" i="39"/>
  <c r="D22" i="39"/>
  <c r="C22" i="39"/>
  <c r="AG21" i="39"/>
  <c r="AF21" i="39"/>
  <c r="AE21" i="39"/>
  <c r="AD21" i="39"/>
  <c r="AB21" i="39"/>
  <c r="AA21" i="39"/>
  <c r="Z21" i="39"/>
  <c r="Y21" i="39"/>
  <c r="X21" i="39"/>
  <c r="V21" i="39"/>
  <c r="U21" i="39"/>
  <c r="Q21" i="39"/>
  <c r="P21" i="39"/>
  <c r="O21" i="39"/>
  <c r="N21" i="39"/>
  <c r="M21" i="39"/>
  <c r="L21" i="39"/>
  <c r="K21" i="39"/>
  <c r="J21" i="39"/>
  <c r="I21" i="39"/>
  <c r="H21" i="39"/>
  <c r="G21" i="39"/>
  <c r="E21" i="39"/>
  <c r="D21" i="39"/>
  <c r="C21" i="39"/>
  <c r="AG20" i="39"/>
  <c r="AF20" i="39"/>
  <c r="AE20" i="39"/>
  <c r="AD20" i="39"/>
  <c r="AB20" i="39"/>
  <c r="AA20" i="39"/>
  <c r="Z20" i="39"/>
  <c r="Y20" i="39"/>
  <c r="X20" i="39"/>
  <c r="V20" i="39"/>
  <c r="U20" i="39"/>
  <c r="Q20" i="39"/>
  <c r="P20" i="39"/>
  <c r="O20" i="39"/>
  <c r="N20" i="39"/>
  <c r="M20" i="39"/>
  <c r="L20" i="39"/>
  <c r="K20" i="39"/>
  <c r="J20" i="39"/>
  <c r="H20" i="39"/>
  <c r="G20" i="39"/>
  <c r="E20" i="39"/>
  <c r="D20" i="39"/>
  <c r="C20" i="39"/>
  <c r="AG19" i="39"/>
  <c r="AF19" i="39"/>
  <c r="AE19" i="39"/>
  <c r="AD19" i="39"/>
  <c r="AB19" i="39"/>
  <c r="AA19" i="39"/>
  <c r="Z19" i="39"/>
  <c r="Y19" i="39"/>
  <c r="X19" i="39"/>
  <c r="V19" i="39"/>
  <c r="U19" i="39"/>
  <c r="Q19" i="39"/>
  <c r="P19" i="39"/>
  <c r="O19" i="39"/>
  <c r="N19" i="39"/>
  <c r="M19" i="39"/>
  <c r="L19" i="39"/>
  <c r="K19" i="39"/>
  <c r="J19" i="39"/>
  <c r="H19" i="39"/>
  <c r="G19" i="39"/>
  <c r="E19" i="39"/>
  <c r="D19" i="39"/>
  <c r="C19" i="39"/>
  <c r="AG18" i="39"/>
  <c r="AF18" i="39"/>
  <c r="AE18" i="39"/>
  <c r="AD18" i="39"/>
  <c r="AB18" i="39"/>
  <c r="AA18" i="39"/>
  <c r="Z18" i="39"/>
  <c r="Y18" i="39"/>
  <c r="X18" i="39"/>
  <c r="V18" i="39"/>
  <c r="U18" i="39"/>
  <c r="Q18" i="39"/>
  <c r="P18" i="39"/>
  <c r="O18" i="39"/>
  <c r="N18" i="39"/>
  <c r="M18" i="39"/>
  <c r="L18" i="39"/>
  <c r="K18" i="39"/>
  <c r="J18" i="39"/>
  <c r="H18" i="39"/>
  <c r="G18" i="39"/>
  <c r="E18" i="39"/>
  <c r="D18" i="39"/>
  <c r="C18" i="39"/>
  <c r="AG17" i="39"/>
  <c r="AF17" i="39"/>
  <c r="AE17" i="39"/>
  <c r="AD17" i="39"/>
  <c r="AB17" i="39"/>
  <c r="AA17" i="39"/>
  <c r="Z17" i="39"/>
  <c r="Y17" i="39"/>
  <c r="X17" i="39"/>
  <c r="V17" i="39"/>
  <c r="U17" i="39"/>
  <c r="Q17" i="39"/>
  <c r="P17" i="39"/>
  <c r="O17" i="39"/>
  <c r="N17" i="39"/>
  <c r="M17" i="39"/>
  <c r="L17" i="39"/>
  <c r="K17" i="39"/>
  <c r="J17" i="39"/>
  <c r="H17" i="39"/>
  <c r="G17" i="39"/>
  <c r="E17" i="39"/>
  <c r="D17" i="39"/>
  <c r="C17" i="39"/>
  <c r="AG61" i="38"/>
  <c r="AF61" i="38"/>
  <c r="AE61" i="38"/>
  <c r="AD61" i="38"/>
  <c r="AB61" i="38"/>
  <c r="AA61" i="38"/>
  <c r="Z61" i="38"/>
  <c r="Y61" i="38"/>
  <c r="X61" i="38"/>
  <c r="V61" i="38"/>
  <c r="U61" i="38"/>
  <c r="Q61" i="38"/>
  <c r="P61" i="38"/>
  <c r="O61" i="38"/>
  <c r="N61" i="38"/>
  <c r="L61" i="38"/>
  <c r="K61" i="38"/>
  <c r="J61" i="38"/>
  <c r="I61" i="38"/>
  <c r="H61" i="38"/>
  <c r="G61" i="38"/>
  <c r="E61" i="38"/>
  <c r="D61" i="38"/>
  <c r="C61" i="38"/>
  <c r="AG60" i="38"/>
  <c r="AF60" i="38"/>
  <c r="AE60" i="38"/>
  <c r="AD60" i="38"/>
  <c r="AB60" i="38"/>
  <c r="AA60" i="38"/>
  <c r="Z60" i="38"/>
  <c r="Y60" i="38"/>
  <c r="X60" i="38"/>
  <c r="V60" i="38"/>
  <c r="U60" i="38"/>
  <c r="Q60" i="38"/>
  <c r="P60" i="38"/>
  <c r="O60" i="38"/>
  <c r="N60" i="38"/>
  <c r="M60" i="38"/>
  <c r="L60" i="38"/>
  <c r="K60" i="38"/>
  <c r="J60" i="38"/>
  <c r="I60" i="38"/>
  <c r="H60" i="38"/>
  <c r="G60" i="38"/>
  <c r="E60" i="38"/>
  <c r="D60" i="38"/>
  <c r="C60" i="38"/>
  <c r="AG59" i="38"/>
  <c r="AF59" i="38"/>
  <c r="AE59" i="38"/>
  <c r="AD59" i="38"/>
  <c r="AB59" i="38"/>
  <c r="AA59" i="38"/>
  <c r="Z59" i="38"/>
  <c r="Y59" i="38"/>
  <c r="X59" i="38"/>
  <c r="V59" i="38"/>
  <c r="U59" i="38"/>
  <c r="Q59" i="38"/>
  <c r="P59" i="38"/>
  <c r="O59" i="38"/>
  <c r="N59" i="38"/>
  <c r="M59" i="38"/>
  <c r="L59" i="38"/>
  <c r="K59" i="38"/>
  <c r="J59" i="38"/>
  <c r="I59" i="38"/>
  <c r="H59" i="38"/>
  <c r="G59" i="38"/>
  <c r="E59" i="38"/>
  <c r="D59" i="38"/>
  <c r="C59" i="38"/>
  <c r="AG58" i="38"/>
  <c r="AF58" i="38"/>
  <c r="AE58" i="38"/>
  <c r="AD58" i="38"/>
  <c r="AB58" i="38"/>
  <c r="AA58" i="38"/>
  <c r="Z58" i="38"/>
  <c r="Y58" i="38"/>
  <c r="X58" i="38"/>
  <c r="V58" i="38"/>
  <c r="U58" i="38"/>
  <c r="Q58" i="38"/>
  <c r="P58" i="38"/>
  <c r="O58" i="38"/>
  <c r="N58" i="38"/>
  <c r="M58" i="38"/>
  <c r="L58" i="38"/>
  <c r="K58" i="38"/>
  <c r="J58" i="38"/>
  <c r="I58" i="38"/>
  <c r="H58" i="38"/>
  <c r="G58" i="38"/>
  <c r="E58" i="38"/>
  <c r="D58" i="38"/>
  <c r="C58" i="38"/>
  <c r="AG57" i="38"/>
  <c r="AF57" i="38"/>
  <c r="AE57" i="38"/>
  <c r="AD57" i="38"/>
  <c r="AB57" i="38"/>
  <c r="AA57" i="38"/>
  <c r="Z57" i="38"/>
  <c r="Y57" i="38"/>
  <c r="X57" i="38"/>
  <c r="V57" i="38"/>
  <c r="U57" i="38"/>
  <c r="Q57" i="38"/>
  <c r="P57" i="38"/>
  <c r="O57" i="38"/>
  <c r="N57" i="38"/>
  <c r="M57" i="38"/>
  <c r="L57" i="38"/>
  <c r="K57" i="38"/>
  <c r="J57" i="38"/>
  <c r="I57" i="38"/>
  <c r="H57" i="38"/>
  <c r="G57" i="38"/>
  <c r="E57" i="38"/>
  <c r="D57" i="38"/>
  <c r="C57" i="38"/>
  <c r="AG56" i="38"/>
  <c r="AF56" i="38"/>
  <c r="AE56" i="38"/>
  <c r="AD56" i="38"/>
  <c r="AB56" i="38"/>
  <c r="AA56" i="38"/>
  <c r="Z56" i="38"/>
  <c r="Y56" i="38"/>
  <c r="X56" i="38"/>
  <c r="V56" i="38"/>
  <c r="U56" i="38"/>
  <c r="Q56" i="38"/>
  <c r="P56" i="38"/>
  <c r="O56" i="38"/>
  <c r="N56" i="38"/>
  <c r="M56" i="38"/>
  <c r="L56" i="38"/>
  <c r="K56" i="38"/>
  <c r="J56" i="38"/>
  <c r="I56" i="38"/>
  <c r="H56" i="38"/>
  <c r="G56" i="38"/>
  <c r="E56" i="38"/>
  <c r="D56" i="38"/>
  <c r="C56" i="38"/>
  <c r="AG55" i="38"/>
  <c r="AF55" i="38"/>
  <c r="AE55" i="38"/>
  <c r="AD55" i="38"/>
  <c r="AB55" i="38"/>
  <c r="AA55" i="38"/>
  <c r="Z55" i="38"/>
  <c r="Y55" i="38"/>
  <c r="X55" i="38"/>
  <c r="V55" i="38"/>
  <c r="U55" i="38"/>
  <c r="Q55" i="38"/>
  <c r="P55" i="38"/>
  <c r="O55" i="38"/>
  <c r="N55" i="38"/>
  <c r="M55" i="38"/>
  <c r="L55" i="38"/>
  <c r="K55" i="38"/>
  <c r="J55" i="38"/>
  <c r="I55" i="38"/>
  <c r="H55" i="38"/>
  <c r="G55" i="38"/>
  <c r="E55" i="38"/>
  <c r="D55" i="38"/>
  <c r="C55" i="38"/>
  <c r="AG54" i="38"/>
  <c r="AF54" i="38"/>
  <c r="AE54" i="38"/>
  <c r="AD54" i="38"/>
  <c r="AB54" i="38"/>
  <c r="AA54" i="38"/>
  <c r="Z54" i="38"/>
  <c r="Y54" i="38"/>
  <c r="X54" i="38"/>
  <c r="V54" i="38"/>
  <c r="U54" i="38"/>
  <c r="Q54" i="38"/>
  <c r="P54" i="38"/>
  <c r="O54" i="38"/>
  <c r="N54" i="38"/>
  <c r="M54" i="38"/>
  <c r="L54" i="38"/>
  <c r="K54" i="38"/>
  <c r="J54" i="38"/>
  <c r="H54" i="38"/>
  <c r="G54" i="38"/>
  <c r="E54" i="38"/>
  <c r="D54" i="38"/>
  <c r="C54" i="38"/>
  <c r="AG53" i="38"/>
  <c r="AF53" i="38"/>
  <c r="AE53" i="38"/>
  <c r="AD53" i="38"/>
  <c r="AB53" i="38"/>
  <c r="AA53" i="38"/>
  <c r="Z53" i="38"/>
  <c r="Y53" i="38"/>
  <c r="X53" i="38"/>
  <c r="V53" i="38"/>
  <c r="U53" i="38"/>
  <c r="Q53" i="38"/>
  <c r="P53" i="38"/>
  <c r="O53" i="38"/>
  <c r="N53" i="38"/>
  <c r="M53" i="38"/>
  <c r="L53" i="38"/>
  <c r="K53" i="38"/>
  <c r="J53" i="38"/>
  <c r="H53" i="38"/>
  <c r="G53" i="38"/>
  <c r="E53" i="38"/>
  <c r="D53" i="38"/>
  <c r="C53" i="38"/>
  <c r="AG52" i="38"/>
  <c r="AF52" i="38"/>
  <c r="AE52" i="38"/>
  <c r="AD52" i="38"/>
  <c r="AB52" i="38"/>
  <c r="AA52" i="38"/>
  <c r="Z52" i="38"/>
  <c r="Y52" i="38"/>
  <c r="X52" i="38"/>
  <c r="V52" i="38"/>
  <c r="U52" i="38"/>
  <c r="Q52" i="38"/>
  <c r="P52" i="38"/>
  <c r="O52" i="38"/>
  <c r="N52" i="38"/>
  <c r="M52" i="38"/>
  <c r="L52" i="38"/>
  <c r="K52" i="38"/>
  <c r="J52" i="38"/>
  <c r="H52" i="38"/>
  <c r="G52" i="38"/>
  <c r="E52" i="38"/>
  <c r="D52" i="38"/>
  <c r="C52" i="38"/>
  <c r="AG51" i="38"/>
  <c r="AF51" i="38"/>
  <c r="AE51" i="38"/>
  <c r="AD51" i="38"/>
  <c r="AB51" i="38"/>
  <c r="AA51" i="38"/>
  <c r="Z51" i="38"/>
  <c r="Y51" i="38"/>
  <c r="X51" i="38"/>
  <c r="V51" i="38"/>
  <c r="U51" i="38"/>
  <c r="Q51" i="38"/>
  <c r="P51" i="38"/>
  <c r="O51" i="38"/>
  <c r="N51" i="38"/>
  <c r="L51" i="38"/>
  <c r="K51" i="38"/>
  <c r="J51" i="38"/>
  <c r="H51" i="38"/>
  <c r="G51" i="38"/>
  <c r="E51" i="38"/>
  <c r="D51" i="38"/>
  <c r="C51" i="38"/>
  <c r="AG44" i="38"/>
  <c r="AF44" i="38"/>
  <c r="AE44" i="38"/>
  <c r="AD44" i="38"/>
  <c r="AB44" i="38"/>
  <c r="AA44" i="38"/>
  <c r="Z44" i="38"/>
  <c r="Y44" i="38"/>
  <c r="X44" i="38"/>
  <c r="V44" i="38"/>
  <c r="U44" i="38"/>
  <c r="Q44" i="38"/>
  <c r="P44" i="38"/>
  <c r="O44" i="38"/>
  <c r="N44" i="38"/>
  <c r="M44" i="38"/>
  <c r="L44" i="38"/>
  <c r="K44" i="38"/>
  <c r="J44" i="38"/>
  <c r="I44" i="38"/>
  <c r="H44" i="38"/>
  <c r="G44" i="38"/>
  <c r="E44" i="38"/>
  <c r="D44" i="38"/>
  <c r="C44" i="38"/>
  <c r="AG43" i="38"/>
  <c r="AF43" i="38"/>
  <c r="AE43" i="38"/>
  <c r="AD43" i="38"/>
  <c r="AB43" i="38"/>
  <c r="AA43" i="38"/>
  <c r="Z43" i="38"/>
  <c r="Y43" i="38"/>
  <c r="X43" i="38"/>
  <c r="V43" i="38"/>
  <c r="U43" i="38"/>
  <c r="Q43" i="38"/>
  <c r="P43" i="38"/>
  <c r="O43" i="38"/>
  <c r="N43" i="38"/>
  <c r="M43" i="38"/>
  <c r="L43" i="38"/>
  <c r="K43" i="38"/>
  <c r="J43" i="38"/>
  <c r="I43" i="38"/>
  <c r="H43" i="38"/>
  <c r="G43" i="38"/>
  <c r="E43" i="38"/>
  <c r="D43" i="38"/>
  <c r="C43" i="38"/>
  <c r="AG42" i="38"/>
  <c r="AF42" i="38"/>
  <c r="AE42" i="38"/>
  <c r="AD42" i="38"/>
  <c r="AB42" i="38"/>
  <c r="AA42" i="38"/>
  <c r="Z42" i="38"/>
  <c r="Y42" i="38"/>
  <c r="X42" i="38"/>
  <c r="V42" i="38"/>
  <c r="U42" i="38"/>
  <c r="Q42" i="38"/>
  <c r="P42" i="38"/>
  <c r="O42" i="38"/>
  <c r="N42" i="38"/>
  <c r="M42" i="38"/>
  <c r="L42" i="38"/>
  <c r="K42" i="38"/>
  <c r="J42" i="38"/>
  <c r="I42" i="38"/>
  <c r="H42" i="38"/>
  <c r="G42" i="38"/>
  <c r="E42" i="38"/>
  <c r="D42" i="38"/>
  <c r="C42" i="38"/>
  <c r="AG41" i="38"/>
  <c r="AF41" i="38"/>
  <c r="AE41" i="38"/>
  <c r="AD41" i="38"/>
  <c r="AB41" i="38"/>
  <c r="AA41" i="38"/>
  <c r="Z41" i="38"/>
  <c r="Y41" i="38"/>
  <c r="X41" i="38"/>
  <c r="V41" i="38"/>
  <c r="U41" i="38"/>
  <c r="Q41" i="38"/>
  <c r="P41" i="38"/>
  <c r="O41" i="38"/>
  <c r="N41" i="38"/>
  <c r="M41" i="38"/>
  <c r="L41" i="38"/>
  <c r="K41" i="38"/>
  <c r="J41" i="38"/>
  <c r="I41" i="38"/>
  <c r="H41" i="38"/>
  <c r="G41" i="38"/>
  <c r="E41" i="38"/>
  <c r="D41" i="38"/>
  <c r="C41" i="38"/>
  <c r="AG40" i="38"/>
  <c r="AF40" i="38"/>
  <c r="AE40" i="38"/>
  <c r="AD40" i="38"/>
  <c r="AB40" i="38"/>
  <c r="AA40" i="38"/>
  <c r="Z40" i="38"/>
  <c r="Y40" i="38"/>
  <c r="X40" i="38"/>
  <c r="V40" i="38"/>
  <c r="U40" i="38"/>
  <c r="Q40" i="38"/>
  <c r="P40" i="38"/>
  <c r="O40" i="38"/>
  <c r="N40" i="38"/>
  <c r="M40" i="38"/>
  <c r="L40" i="38"/>
  <c r="K40" i="38"/>
  <c r="J40" i="38"/>
  <c r="I40" i="38"/>
  <c r="H40" i="38"/>
  <c r="G40" i="38"/>
  <c r="E40" i="38"/>
  <c r="D40" i="38"/>
  <c r="C40" i="38"/>
  <c r="AG39" i="38"/>
  <c r="AF39" i="38"/>
  <c r="AE39" i="38"/>
  <c r="AD39" i="38"/>
  <c r="AB39" i="38"/>
  <c r="AA39" i="38"/>
  <c r="Z39" i="38"/>
  <c r="Y39" i="38"/>
  <c r="X39" i="38"/>
  <c r="V39" i="38"/>
  <c r="U39" i="38"/>
  <c r="Q39" i="38"/>
  <c r="P39" i="38"/>
  <c r="O39" i="38"/>
  <c r="N39" i="38"/>
  <c r="M39" i="38"/>
  <c r="L39" i="38"/>
  <c r="K39" i="38"/>
  <c r="J39" i="38"/>
  <c r="I39" i="38"/>
  <c r="H39" i="38"/>
  <c r="G39" i="38"/>
  <c r="E39" i="38"/>
  <c r="D39" i="38"/>
  <c r="C39" i="38"/>
  <c r="AG38" i="38"/>
  <c r="AF38" i="38"/>
  <c r="AE38" i="38"/>
  <c r="AD38" i="38"/>
  <c r="AB38" i="38"/>
  <c r="AA38" i="38"/>
  <c r="Z38" i="38"/>
  <c r="Y38" i="38"/>
  <c r="X38" i="38"/>
  <c r="V38" i="38"/>
  <c r="U38" i="38"/>
  <c r="Q38" i="38"/>
  <c r="P38" i="38"/>
  <c r="O38" i="38"/>
  <c r="N38" i="38"/>
  <c r="M38" i="38"/>
  <c r="L38" i="38"/>
  <c r="K38" i="38"/>
  <c r="J38" i="38"/>
  <c r="I38" i="38"/>
  <c r="H38" i="38"/>
  <c r="G38" i="38"/>
  <c r="E38" i="38"/>
  <c r="D38" i="38"/>
  <c r="C38" i="38"/>
  <c r="AG37" i="38"/>
  <c r="AF37" i="38"/>
  <c r="AE37" i="38"/>
  <c r="AD37" i="38"/>
  <c r="AB37" i="38"/>
  <c r="AA37" i="38"/>
  <c r="Z37" i="38"/>
  <c r="Y37" i="38"/>
  <c r="X37" i="38"/>
  <c r="V37" i="38"/>
  <c r="U37" i="38"/>
  <c r="Q37" i="38"/>
  <c r="P37" i="38"/>
  <c r="O37" i="38"/>
  <c r="N37" i="38"/>
  <c r="M37" i="38"/>
  <c r="L37" i="38"/>
  <c r="K37" i="38"/>
  <c r="J37" i="38"/>
  <c r="H37" i="38"/>
  <c r="G37" i="38"/>
  <c r="E37" i="38"/>
  <c r="D37" i="38"/>
  <c r="C37" i="38"/>
  <c r="AG36" i="38"/>
  <c r="AF36" i="38"/>
  <c r="AE36" i="38"/>
  <c r="AD36" i="38"/>
  <c r="AB36" i="38"/>
  <c r="AA36" i="38"/>
  <c r="Z36" i="38"/>
  <c r="Y36" i="38"/>
  <c r="X36" i="38"/>
  <c r="V36" i="38"/>
  <c r="U36" i="38"/>
  <c r="Q36" i="38"/>
  <c r="P36" i="38"/>
  <c r="O36" i="38"/>
  <c r="N36" i="38"/>
  <c r="M36" i="38"/>
  <c r="L36" i="38"/>
  <c r="K36" i="38"/>
  <c r="J36" i="38"/>
  <c r="H36" i="38"/>
  <c r="G36" i="38"/>
  <c r="E36" i="38"/>
  <c r="D36" i="38"/>
  <c r="C36" i="38"/>
  <c r="AG35" i="38"/>
  <c r="AF35" i="38"/>
  <c r="AE35" i="38"/>
  <c r="AD35" i="38"/>
  <c r="AB35" i="38"/>
  <c r="AA35" i="38"/>
  <c r="Z35" i="38"/>
  <c r="Y35" i="38"/>
  <c r="X35" i="38"/>
  <c r="V35" i="38"/>
  <c r="U35" i="38"/>
  <c r="Q35" i="38"/>
  <c r="P35" i="38"/>
  <c r="O35" i="38"/>
  <c r="N35" i="38"/>
  <c r="M35" i="38"/>
  <c r="L35" i="38"/>
  <c r="K35" i="38"/>
  <c r="J35" i="38"/>
  <c r="H35" i="38"/>
  <c r="G35" i="38"/>
  <c r="E35" i="38"/>
  <c r="D35" i="38"/>
  <c r="C35" i="38"/>
  <c r="AG34" i="38"/>
  <c r="AF34" i="38"/>
  <c r="AE34" i="38"/>
  <c r="AD34" i="38"/>
  <c r="AB34" i="38"/>
  <c r="AA34" i="38"/>
  <c r="Z34" i="38"/>
  <c r="Y34" i="38"/>
  <c r="X34" i="38"/>
  <c r="V34" i="38"/>
  <c r="U34" i="38"/>
  <c r="Q34" i="38"/>
  <c r="P34" i="38"/>
  <c r="O34" i="38"/>
  <c r="N34" i="38"/>
  <c r="M34" i="38"/>
  <c r="L34" i="38"/>
  <c r="K34" i="38"/>
  <c r="J34" i="38"/>
  <c r="H34" i="38"/>
  <c r="G34" i="38"/>
  <c r="E34" i="38"/>
  <c r="D34" i="38"/>
  <c r="C34" i="38"/>
  <c r="AG27" i="38"/>
  <c r="AF27" i="38"/>
  <c r="AE27" i="38"/>
  <c r="AD27" i="38"/>
  <c r="AB27" i="38"/>
  <c r="AA27" i="38"/>
  <c r="Z27" i="38"/>
  <c r="Y27" i="38"/>
  <c r="X27" i="38"/>
  <c r="V27" i="38"/>
  <c r="U27" i="38"/>
  <c r="Q27" i="38"/>
  <c r="P27" i="38"/>
  <c r="O27" i="38"/>
  <c r="N27" i="38"/>
  <c r="M27" i="38"/>
  <c r="L27" i="38"/>
  <c r="K27" i="38"/>
  <c r="J27" i="38"/>
  <c r="I27" i="38"/>
  <c r="H27" i="38"/>
  <c r="G27" i="38"/>
  <c r="E27" i="38"/>
  <c r="D27" i="38"/>
  <c r="C27" i="38"/>
  <c r="AG26" i="38"/>
  <c r="AF26" i="38"/>
  <c r="AE26" i="38"/>
  <c r="AD26" i="38"/>
  <c r="AB26" i="38"/>
  <c r="AA26" i="38"/>
  <c r="Z26" i="38"/>
  <c r="Y26" i="38"/>
  <c r="X26" i="38"/>
  <c r="V26" i="38"/>
  <c r="U26" i="38"/>
  <c r="Q26" i="38"/>
  <c r="P26" i="38"/>
  <c r="O26" i="38"/>
  <c r="N26" i="38"/>
  <c r="M26" i="38"/>
  <c r="L26" i="38"/>
  <c r="K26" i="38"/>
  <c r="J26" i="38"/>
  <c r="I26" i="38"/>
  <c r="H26" i="38"/>
  <c r="G26" i="38"/>
  <c r="E26" i="38"/>
  <c r="D26" i="38"/>
  <c r="C26" i="38"/>
  <c r="AG25" i="38"/>
  <c r="AF25" i="38"/>
  <c r="AE25" i="38"/>
  <c r="AD25" i="38"/>
  <c r="AB25" i="38"/>
  <c r="AA25" i="38"/>
  <c r="Z25" i="38"/>
  <c r="Y25" i="38"/>
  <c r="X25" i="38"/>
  <c r="V25" i="38"/>
  <c r="U25" i="38"/>
  <c r="Q25" i="38"/>
  <c r="P25" i="38"/>
  <c r="O25" i="38"/>
  <c r="N25" i="38"/>
  <c r="M25" i="38"/>
  <c r="L25" i="38"/>
  <c r="K25" i="38"/>
  <c r="J25" i="38"/>
  <c r="I25" i="38"/>
  <c r="H25" i="38"/>
  <c r="G25" i="38"/>
  <c r="E25" i="38"/>
  <c r="D25" i="38"/>
  <c r="C25" i="38"/>
  <c r="AG24" i="38"/>
  <c r="AF24" i="38"/>
  <c r="AE24" i="38"/>
  <c r="AD24" i="38"/>
  <c r="AB24" i="38"/>
  <c r="AA24" i="38"/>
  <c r="Z24" i="38"/>
  <c r="Y24" i="38"/>
  <c r="X24" i="38"/>
  <c r="V24" i="38"/>
  <c r="U24" i="38"/>
  <c r="Q24" i="38"/>
  <c r="P24" i="38"/>
  <c r="O24" i="38"/>
  <c r="N24" i="38"/>
  <c r="M24" i="38"/>
  <c r="L24" i="38"/>
  <c r="K24" i="38"/>
  <c r="J24" i="38"/>
  <c r="I24" i="38"/>
  <c r="H24" i="38"/>
  <c r="G24" i="38"/>
  <c r="E24" i="38"/>
  <c r="D24" i="38"/>
  <c r="C24" i="38"/>
  <c r="AG23" i="38"/>
  <c r="AF23" i="38"/>
  <c r="AE23" i="38"/>
  <c r="AD23" i="38"/>
  <c r="AB23" i="38"/>
  <c r="AA23" i="38"/>
  <c r="Z23" i="38"/>
  <c r="Y23" i="38"/>
  <c r="X23" i="38"/>
  <c r="V23" i="38"/>
  <c r="U23" i="38"/>
  <c r="Q23" i="38"/>
  <c r="P23" i="38"/>
  <c r="O23" i="38"/>
  <c r="N23" i="38"/>
  <c r="M23" i="38"/>
  <c r="L23" i="38"/>
  <c r="K23" i="38"/>
  <c r="J23" i="38"/>
  <c r="I23" i="38"/>
  <c r="H23" i="38"/>
  <c r="G23" i="38"/>
  <c r="E23" i="38"/>
  <c r="D23" i="38"/>
  <c r="C23" i="38"/>
  <c r="AG22" i="38"/>
  <c r="AF22" i="38"/>
  <c r="AE22" i="38"/>
  <c r="AD22" i="38"/>
  <c r="AB22" i="38"/>
  <c r="AA22" i="38"/>
  <c r="Z22" i="38"/>
  <c r="Y22" i="38"/>
  <c r="X22" i="38"/>
  <c r="V22" i="38"/>
  <c r="U22" i="38"/>
  <c r="Q22" i="38"/>
  <c r="P22" i="38"/>
  <c r="O22" i="38"/>
  <c r="N22" i="38"/>
  <c r="M22" i="38"/>
  <c r="L22" i="38"/>
  <c r="K22" i="38"/>
  <c r="J22" i="38"/>
  <c r="I22" i="38"/>
  <c r="H22" i="38"/>
  <c r="G22" i="38"/>
  <c r="E22" i="38"/>
  <c r="D22" i="38"/>
  <c r="C22" i="38"/>
  <c r="AG21" i="38"/>
  <c r="AF21" i="38"/>
  <c r="AE21" i="38"/>
  <c r="AD21" i="38"/>
  <c r="AB21" i="38"/>
  <c r="AA21" i="38"/>
  <c r="Z21" i="38"/>
  <c r="Y21" i="38"/>
  <c r="X21" i="38"/>
  <c r="V21" i="38"/>
  <c r="U21" i="38"/>
  <c r="Q21" i="38"/>
  <c r="P21" i="38"/>
  <c r="O21" i="38"/>
  <c r="N21" i="38"/>
  <c r="M21" i="38"/>
  <c r="L21" i="38"/>
  <c r="K21" i="38"/>
  <c r="J21" i="38"/>
  <c r="I21" i="38"/>
  <c r="H21" i="38"/>
  <c r="G21" i="38"/>
  <c r="E21" i="38"/>
  <c r="D21" i="38"/>
  <c r="C21" i="38"/>
  <c r="AG20" i="38"/>
  <c r="AF20" i="38"/>
  <c r="AE20" i="38"/>
  <c r="AD20" i="38"/>
  <c r="AB20" i="38"/>
  <c r="AA20" i="38"/>
  <c r="Z20" i="38"/>
  <c r="Y20" i="38"/>
  <c r="X20" i="38"/>
  <c r="V20" i="38"/>
  <c r="U20" i="38"/>
  <c r="Q20" i="38"/>
  <c r="P20" i="38"/>
  <c r="O20" i="38"/>
  <c r="N20" i="38"/>
  <c r="M20" i="38"/>
  <c r="L20" i="38"/>
  <c r="K20" i="38"/>
  <c r="J20" i="38"/>
  <c r="H20" i="38"/>
  <c r="G20" i="38"/>
  <c r="E20" i="38"/>
  <c r="D20" i="38"/>
  <c r="C20" i="38"/>
  <c r="AG19" i="38"/>
  <c r="AF19" i="38"/>
  <c r="AE19" i="38"/>
  <c r="AD19" i="38"/>
  <c r="AB19" i="38"/>
  <c r="AA19" i="38"/>
  <c r="Z19" i="38"/>
  <c r="Y19" i="38"/>
  <c r="X19" i="38"/>
  <c r="V19" i="38"/>
  <c r="U19" i="38"/>
  <c r="Q19" i="38"/>
  <c r="P19" i="38"/>
  <c r="O19" i="38"/>
  <c r="N19" i="38"/>
  <c r="M19" i="38"/>
  <c r="L19" i="38"/>
  <c r="K19" i="38"/>
  <c r="J19" i="38"/>
  <c r="H19" i="38"/>
  <c r="G19" i="38"/>
  <c r="E19" i="38"/>
  <c r="D19" i="38"/>
  <c r="C19" i="38"/>
  <c r="AG18" i="38"/>
  <c r="AF18" i="38"/>
  <c r="AE18" i="38"/>
  <c r="AD18" i="38"/>
  <c r="AB18" i="38"/>
  <c r="AA18" i="38"/>
  <c r="Z18" i="38"/>
  <c r="Y18" i="38"/>
  <c r="X18" i="38"/>
  <c r="V18" i="38"/>
  <c r="U18" i="38"/>
  <c r="Q18" i="38"/>
  <c r="P18" i="38"/>
  <c r="O18" i="38"/>
  <c r="N18" i="38"/>
  <c r="M18" i="38"/>
  <c r="L18" i="38"/>
  <c r="K18" i="38"/>
  <c r="J18" i="38"/>
  <c r="H18" i="38"/>
  <c r="G18" i="38"/>
  <c r="E18" i="38"/>
  <c r="D18" i="38"/>
  <c r="C18" i="38"/>
  <c r="AG17" i="38"/>
  <c r="AF17" i="38"/>
  <c r="AE17" i="38"/>
  <c r="AD17" i="38"/>
  <c r="AB17" i="38"/>
  <c r="AA17" i="38"/>
  <c r="Z17" i="38"/>
  <c r="Y17" i="38"/>
  <c r="X17" i="38"/>
  <c r="V17" i="38"/>
  <c r="U17" i="38"/>
  <c r="Q17" i="38"/>
  <c r="P17" i="38"/>
  <c r="O17" i="38"/>
  <c r="N17" i="38"/>
  <c r="M17" i="38"/>
  <c r="L17" i="38"/>
  <c r="K17" i="38"/>
  <c r="J17" i="38"/>
  <c r="H17" i="38"/>
  <c r="G17" i="38"/>
  <c r="E17" i="38"/>
  <c r="D17" i="38"/>
  <c r="C17" i="38"/>
  <c r="AG64" i="39"/>
  <c r="AG63" i="39"/>
  <c r="AG62" i="39"/>
  <c r="AF63" i="39"/>
  <c r="AF62" i="39"/>
  <c r="AE64" i="39"/>
  <c r="AE63" i="39"/>
  <c r="AE62" i="39"/>
  <c r="AD64" i="39"/>
  <c r="AD63" i="39"/>
  <c r="AD62" i="39"/>
  <c r="AB64" i="39"/>
  <c r="Z64" i="39"/>
  <c r="X64" i="39"/>
  <c r="AB63" i="39"/>
  <c r="Z63" i="39"/>
  <c r="X63" i="39"/>
  <c r="AB62" i="39"/>
  <c r="Z62" i="39"/>
  <c r="X62" i="39"/>
  <c r="U64" i="39"/>
  <c r="V62" i="39"/>
  <c r="U62" i="39"/>
  <c r="Q64" i="39"/>
  <c r="O64" i="39"/>
  <c r="Q63" i="39"/>
  <c r="O63" i="39"/>
  <c r="Q62" i="39"/>
  <c r="O62" i="39"/>
  <c r="L64" i="39"/>
  <c r="J64" i="39"/>
  <c r="G64" i="39"/>
  <c r="K63" i="39"/>
  <c r="H63" i="39"/>
  <c r="L62" i="39"/>
  <c r="J62" i="39"/>
  <c r="G62" i="39"/>
  <c r="E64" i="39"/>
  <c r="D64" i="39"/>
  <c r="E62" i="39"/>
  <c r="D62" i="39"/>
  <c r="C64" i="39"/>
  <c r="C63" i="39"/>
  <c r="C62" i="39"/>
  <c r="AG64" i="38"/>
  <c r="AE64" i="38"/>
  <c r="AE63" i="38"/>
  <c r="AG62" i="38"/>
  <c r="AD64" i="38"/>
  <c r="AD63" i="38"/>
  <c r="AB64" i="38"/>
  <c r="Z64" i="38"/>
  <c r="X64" i="38"/>
  <c r="AB63" i="38"/>
  <c r="Z63" i="38"/>
  <c r="AB62" i="38"/>
  <c r="X62" i="38"/>
  <c r="U64" i="38"/>
  <c r="U62" i="38"/>
  <c r="Q64" i="38"/>
  <c r="O64" i="38"/>
  <c r="Q63" i="38"/>
  <c r="O63" i="38"/>
  <c r="Q62" i="38"/>
  <c r="O62" i="38"/>
  <c r="L64" i="38"/>
  <c r="J64" i="38"/>
  <c r="G64" i="38"/>
  <c r="K63" i="38"/>
  <c r="H63" i="38"/>
  <c r="L62" i="38"/>
  <c r="J62" i="38"/>
  <c r="G62" i="38"/>
  <c r="D64" i="38"/>
  <c r="D62" i="38"/>
  <c r="C64" i="38"/>
  <c r="C63" i="38"/>
  <c r="AE47" i="39"/>
  <c r="AB47" i="39"/>
  <c r="Z47" i="39"/>
  <c r="Y47" i="39"/>
  <c r="U47" i="39"/>
  <c r="AG46" i="39"/>
  <c r="AF46" i="39"/>
  <c r="AB46" i="39"/>
  <c r="Z46" i="39"/>
  <c r="X46" i="39"/>
  <c r="V46" i="39"/>
  <c r="AE45" i="39"/>
  <c r="AD45" i="39"/>
  <c r="Z45" i="39"/>
  <c r="U45" i="39"/>
  <c r="Q47" i="39"/>
  <c r="M47" i="39"/>
  <c r="L47" i="39"/>
  <c r="I47" i="39"/>
  <c r="O46" i="39"/>
  <c r="K46" i="39"/>
  <c r="J46" i="39"/>
  <c r="G46" i="39"/>
  <c r="Q45" i="39"/>
  <c r="M45" i="39"/>
  <c r="I45" i="39"/>
  <c r="H45" i="39"/>
  <c r="D46" i="39"/>
  <c r="C46" i="39"/>
  <c r="AG47" i="38"/>
  <c r="AB47" i="38"/>
  <c r="X47" i="38"/>
  <c r="U47" i="38"/>
  <c r="AE46" i="38"/>
  <c r="AB46" i="38"/>
  <c r="Z46" i="38"/>
  <c r="U46" i="38"/>
  <c r="AG45" i="38"/>
  <c r="AB45" i="38"/>
  <c r="X45" i="38"/>
  <c r="Q47" i="38"/>
  <c r="K47" i="38"/>
  <c r="J47" i="38"/>
  <c r="I47" i="38"/>
  <c r="G47" i="38"/>
  <c r="Q46" i="38"/>
  <c r="M46" i="38"/>
  <c r="L46" i="38"/>
  <c r="I46" i="38"/>
  <c r="D46" i="38"/>
  <c r="O45" i="38"/>
  <c r="N45" i="38"/>
  <c r="K45" i="38"/>
  <c r="G45" i="38"/>
  <c r="E45" i="38"/>
  <c r="C45" i="38"/>
  <c r="AE30" i="39"/>
  <c r="AB30" i="39"/>
  <c r="Z30" i="39"/>
  <c r="X30" i="39"/>
  <c r="U30" i="39"/>
  <c r="AE29" i="39"/>
  <c r="AB29" i="39"/>
  <c r="Z29" i="39"/>
  <c r="U29" i="39"/>
  <c r="AG28" i="39"/>
  <c r="AB28" i="39"/>
  <c r="X28" i="39"/>
  <c r="Q30" i="39"/>
  <c r="O30" i="39"/>
  <c r="K30" i="39"/>
  <c r="I30" i="39"/>
  <c r="G30" i="39"/>
  <c r="Q29" i="39"/>
  <c r="O29" i="39"/>
  <c r="M29" i="39"/>
  <c r="I29" i="39"/>
  <c r="G29" i="39"/>
  <c r="O28" i="39"/>
  <c r="N28" i="39"/>
  <c r="M28" i="39"/>
  <c r="K28" i="39"/>
  <c r="G28" i="39"/>
  <c r="E29" i="39"/>
  <c r="C30" i="39"/>
  <c r="C29" i="39"/>
  <c r="C28" i="39"/>
  <c r="AG30" i="38"/>
  <c r="AE30" i="38"/>
  <c r="Z30" i="38"/>
  <c r="X30" i="38"/>
  <c r="U30" i="38"/>
  <c r="AG29" i="38"/>
  <c r="AE29" i="38"/>
  <c r="AB29" i="38"/>
  <c r="Z29" i="38"/>
  <c r="X29" i="38"/>
  <c r="U29" i="38"/>
  <c r="AE28" i="38"/>
  <c r="AB28" i="38"/>
  <c r="Z28" i="38"/>
  <c r="U28" i="38"/>
  <c r="Q30" i="38"/>
  <c r="O30" i="38"/>
  <c r="M30" i="38"/>
  <c r="K30" i="38"/>
  <c r="I30" i="38"/>
  <c r="G30" i="38"/>
  <c r="Q29" i="38"/>
  <c r="O29" i="38"/>
  <c r="K29" i="38"/>
  <c r="I29" i="38"/>
  <c r="G29" i="38"/>
  <c r="Q28" i="38"/>
  <c r="O28" i="38"/>
  <c r="M28" i="38"/>
  <c r="I28" i="38"/>
  <c r="G28" i="38"/>
  <c r="C30" i="38"/>
  <c r="C29" i="38"/>
  <c r="S14" i="36"/>
  <c r="T14" i="36" s="1"/>
  <c r="U14" i="36"/>
  <c r="H28" i="38" l="1"/>
  <c r="P28" i="38"/>
  <c r="J29" i="38"/>
  <c r="L30" i="38"/>
  <c r="AD28" i="38"/>
  <c r="V29" i="38"/>
  <c r="AF29" i="38"/>
  <c r="Y30" i="38"/>
  <c r="N30" i="39"/>
  <c r="Y29" i="39"/>
  <c r="Y45" i="38"/>
  <c r="AA46" i="38"/>
  <c r="AD47" i="38"/>
  <c r="C45" i="39"/>
  <c r="N45" i="39"/>
  <c r="H46" i="39"/>
  <c r="P46" i="39"/>
  <c r="J47" i="39"/>
  <c r="AA45" i="39"/>
  <c r="X45" i="39"/>
  <c r="AG45" i="39"/>
  <c r="AD46" i="39"/>
  <c r="V47" i="39"/>
  <c r="E63" i="38"/>
  <c r="AF64" i="38"/>
  <c r="I62" i="38"/>
  <c r="I64" i="38"/>
  <c r="I62" i="39"/>
  <c r="I64" i="39"/>
  <c r="L29" i="38"/>
  <c r="N30" i="38"/>
  <c r="V28" i="38"/>
  <c r="AF28" i="38"/>
  <c r="Y29" i="38"/>
  <c r="AA30" i="38"/>
  <c r="E28" i="39"/>
  <c r="E30" i="39"/>
  <c r="AF63" i="38"/>
  <c r="K62" i="38"/>
  <c r="N62" i="38"/>
  <c r="N63" i="38"/>
  <c r="N64" i="38"/>
  <c r="E29" i="38"/>
  <c r="N29" i="38"/>
  <c r="AD30" i="38"/>
  <c r="H29" i="39"/>
  <c r="P29" i="39"/>
  <c r="J30" i="39"/>
  <c r="AA28" i="39"/>
  <c r="AD29" i="39"/>
  <c r="V30" i="39"/>
  <c r="AF30" i="39"/>
  <c r="J45" i="39"/>
  <c r="L46" i="39"/>
  <c r="N47" i="39"/>
  <c r="V45" i="39"/>
  <c r="AF45" i="39"/>
  <c r="Y46" i="39"/>
  <c r="AA47" i="39"/>
  <c r="D29" i="39"/>
  <c r="AG30" i="39"/>
  <c r="C47" i="38"/>
  <c r="O47" i="38"/>
  <c r="D47" i="39"/>
  <c r="E30" i="38"/>
  <c r="E28" i="38"/>
  <c r="D30" i="38"/>
  <c r="D28" i="38"/>
  <c r="N28" i="38"/>
  <c r="H29" i="38"/>
  <c r="P29" i="38"/>
  <c r="J30" i="38"/>
  <c r="AA28" i="38"/>
  <c r="AD29" i="38"/>
  <c r="V30" i="38"/>
  <c r="AF30" i="38"/>
  <c r="H28" i="39"/>
  <c r="P28" i="39"/>
  <c r="J29" i="39"/>
  <c r="L30" i="39"/>
  <c r="AD28" i="39"/>
  <c r="V29" i="39"/>
  <c r="AF29" i="39"/>
  <c r="Y30" i="39"/>
  <c r="L45" i="38"/>
  <c r="J46" i="38"/>
  <c r="L45" i="39"/>
  <c r="N46" i="39"/>
  <c r="H47" i="39"/>
  <c r="P47" i="39"/>
  <c r="AA46" i="39"/>
  <c r="AD47" i="39"/>
  <c r="J63" i="38"/>
  <c r="V64" i="38"/>
  <c r="X63" i="38"/>
  <c r="AA64" i="38"/>
  <c r="AG63" i="38"/>
  <c r="J63" i="39"/>
  <c r="U63" i="39"/>
  <c r="D63" i="39"/>
  <c r="E63" i="39"/>
  <c r="H62" i="39"/>
  <c r="L63" i="39"/>
  <c r="H64" i="39"/>
  <c r="V63" i="39"/>
  <c r="Y62" i="39"/>
  <c r="S63" i="37"/>
  <c r="T63" i="37" s="1"/>
  <c r="U59" i="37"/>
  <c r="U61" i="37"/>
  <c r="U63" i="37"/>
  <c r="AA62" i="39"/>
  <c r="Y63" i="39"/>
  <c r="K62" i="39"/>
  <c r="G63" i="39"/>
  <c r="K64" i="39"/>
  <c r="N62" i="39"/>
  <c r="N63" i="39"/>
  <c r="N64" i="39"/>
  <c r="V64" i="39"/>
  <c r="AA63" i="39"/>
  <c r="Y64" i="39"/>
  <c r="I63" i="39"/>
  <c r="P62" i="39"/>
  <c r="P63" i="39"/>
  <c r="P64" i="39"/>
  <c r="AF64" i="39"/>
  <c r="S61" i="37"/>
  <c r="T61" i="37" s="1"/>
  <c r="AA64" i="39"/>
  <c r="S59" i="37"/>
  <c r="T59" i="37" s="1"/>
  <c r="S58" i="37"/>
  <c r="T58" i="37" s="1"/>
  <c r="S60" i="37"/>
  <c r="T60" i="37" s="1"/>
  <c r="S62" i="37"/>
  <c r="T62" i="37" s="1"/>
  <c r="U58" i="37"/>
  <c r="U62" i="37"/>
  <c r="AK63" i="36"/>
  <c r="AA62" i="38"/>
  <c r="Y63" i="38"/>
  <c r="G63" i="38"/>
  <c r="K64" i="38"/>
  <c r="AE62" i="38"/>
  <c r="E62" i="38"/>
  <c r="E64" i="38"/>
  <c r="V62" i="38"/>
  <c r="AA63" i="38"/>
  <c r="Y64" i="38"/>
  <c r="AF62" i="38"/>
  <c r="Z62" i="38"/>
  <c r="C62" i="38"/>
  <c r="I63" i="38"/>
  <c r="P62" i="38"/>
  <c r="P63" i="38"/>
  <c r="P64" i="38"/>
  <c r="AD62" i="38"/>
  <c r="D63" i="38"/>
  <c r="S63" i="36"/>
  <c r="T63" i="36" s="1"/>
  <c r="U63" i="38"/>
  <c r="H62" i="38"/>
  <c r="L63" i="38"/>
  <c r="H64" i="38"/>
  <c r="V63" i="38"/>
  <c r="Y62" i="38"/>
  <c r="D45" i="39"/>
  <c r="K45" i="39"/>
  <c r="M46" i="39"/>
  <c r="G47" i="39"/>
  <c r="O47" i="39"/>
  <c r="E45" i="39"/>
  <c r="E47" i="39"/>
  <c r="Y45" i="39"/>
  <c r="AF47" i="39"/>
  <c r="G45" i="39"/>
  <c r="O45" i="39"/>
  <c r="I46" i="39"/>
  <c r="Q46" i="39"/>
  <c r="K47" i="39"/>
  <c r="AB45" i="39"/>
  <c r="U46" i="39"/>
  <c r="AE46" i="39"/>
  <c r="X47" i="39"/>
  <c r="AG47" i="39"/>
  <c r="E46" i="39"/>
  <c r="P45" i="39"/>
  <c r="C47" i="39"/>
  <c r="Z45" i="38"/>
  <c r="AE47" i="38"/>
  <c r="H45" i="38"/>
  <c r="P45" i="38"/>
  <c r="E46" i="38"/>
  <c r="L47" i="38"/>
  <c r="AA45" i="38"/>
  <c r="AD46" i="38"/>
  <c r="V47" i="38"/>
  <c r="AF47" i="38"/>
  <c r="I45" i="38"/>
  <c r="AD45" i="38"/>
  <c r="V46" i="38"/>
  <c r="AF46" i="38"/>
  <c r="Y47" i="38"/>
  <c r="H47" i="38"/>
  <c r="P47" i="38"/>
  <c r="V45" i="38"/>
  <c r="AF45" i="38"/>
  <c r="N46" i="38"/>
  <c r="C46" i="38"/>
  <c r="Q45" i="38"/>
  <c r="G46" i="38"/>
  <c r="O46" i="38"/>
  <c r="D47" i="38"/>
  <c r="M47" i="38"/>
  <c r="AI60" i="34"/>
  <c r="P46" i="38"/>
  <c r="E47" i="38"/>
  <c r="N47" i="38"/>
  <c r="U63" i="34"/>
  <c r="AE45" i="38"/>
  <c r="X46" i="38"/>
  <c r="AG46" i="38"/>
  <c r="Z47" i="38"/>
  <c r="J45" i="38"/>
  <c r="AI63" i="34"/>
  <c r="AJ63" i="34" s="1"/>
  <c r="Y46" i="38"/>
  <c r="AA47" i="38"/>
  <c r="D45" i="38"/>
  <c r="M45" i="38"/>
  <c r="K46" i="38"/>
  <c r="AI58" i="34"/>
  <c r="S63" i="34"/>
  <c r="T63" i="34" s="1"/>
  <c r="AI61" i="34"/>
  <c r="AI59" i="34"/>
  <c r="H46" i="38"/>
  <c r="U45" i="38"/>
  <c r="Z28" i="39"/>
  <c r="I28" i="39"/>
  <c r="Q28" i="39"/>
  <c r="K29" i="39"/>
  <c r="M30" i="39"/>
  <c r="U28" i="39"/>
  <c r="AE28" i="39"/>
  <c r="X29" i="39"/>
  <c r="AG29" i="39"/>
  <c r="J28" i="39"/>
  <c r="L29" i="39"/>
  <c r="V28" i="39"/>
  <c r="AF28" i="39"/>
  <c r="AA30" i="39"/>
  <c r="D28" i="39"/>
  <c r="D30" i="39"/>
  <c r="L28" i="39"/>
  <c r="N29" i="39"/>
  <c r="H30" i="39"/>
  <c r="P30" i="39"/>
  <c r="Y28" i="39"/>
  <c r="AA29" i="39"/>
  <c r="AD30" i="39"/>
  <c r="AK63" i="33"/>
  <c r="D29" i="38"/>
  <c r="J28" i="38"/>
  <c r="K28" i="38"/>
  <c r="M29" i="38"/>
  <c r="X28" i="38"/>
  <c r="AG28" i="38"/>
  <c r="AB30" i="38"/>
  <c r="L28" i="38"/>
  <c r="H30" i="38"/>
  <c r="P30" i="38"/>
  <c r="Y28" i="38"/>
  <c r="AA29" i="38"/>
  <c r="C28" i="38"/>
  <c r="U60" i="37"/>
  <c r="AK63" i="37"/>
  <c r="AI63" i="37"/>
  <c r="AJ63" i="37" s="1"/>
  <c r="U63" i="36"/>
  <c r="AI63" i="36"/>
  <c r="AJ63" i="36" s="1"/>
  <c r="AK63" i="35"/>
  <c r="S63" i="35"/>
  <c r="T63" i="35" s="1"/>
  <c r="AI63" i="35"/>
  <c r="AJ63" i="35" s="1"/>
  <c r="U63" i="35"/>
  <c r="AI62" i="34"/>
  <c r="AK63" i="34"/>
  <c r="AI63" i="33"/>
  <c r="AJ63" i="33" s="1"/>
  <c r="S63" i="33"/>
  <c r="T63" i="33" s="1"/>
  <c r="U63" i="33"/>
  <c r="S63" i="32"/>
  <c r="T63" i="32" s="1"/>
  <c r="AI63" i="32"/>
  <c r="AJ63" i="32" s="1"/>
  <c r="U63" i="32"/>
  <c r="AK63" i="32"/>
  <c r="U62" i="34"/>
  <c r="T64" i="38" l="1"/>
  <c r="AJ47" i="39"/>
  <c r="AH47" i="39"/>
  <c r="AI47" i="39" s="1"/>
  <c r="AH30" i="38"/>
  <c r="AI30" i="38" s="1"/>
  <c r="AH64" i="38"/>
  <c r="AI64" i="38" s="1"/>
  <c r="AJ30" i="39"/>
  <c r="R47" i="38"/>
  <c r="S47" i="38" s="1"/>
  <c r="R47" i="39"/>
  <c r="S47" i="39" s="1"/>
  <c r="AJ64" i="38"/>
  <c r="R30" i="38"/>
  <c r="S30" i="38" s="1"/>
  <c r="AJ30" i="38"/>
  <c r="AH64" i="39"/>
  <c r="AI64" i="39" s="1"/>
  <c r="T30" i="38"/>
  <c r="T47" i="39"/>
  <c r="R64" i="39"/>
  <c r="S64" i="39" s="1"/>
  <c r="AJ64" i="39"/>
  <c r="T64" i="39"/>
  <c r="R64" i="38"/>
  <c r="S64" i="38" s="1"/>
  <c r="T47" i="38"/>
  <c r="AJ47" i="38"/>
  <c r="AH47" i="38"/>
  <c r="AI47" i="38" s="1"/>
  <c r="AH30" i="39"/>
  <c r="AI30" i="39" s="1"/>
  <c r="R30" i="39"/>
  <c r="S30" i="39" s="1"/>
  <c r="T30" i="39"/>
  <c r="AI62" i="37"/>
  <c r="AJ62" i="37" s="1"/>
  <c r="AK62" i="37"/>
  <c r="S62" i="36"/>
  <c r="T62" i="36" s="1"/>
  <c r="U62" i="36"/>
  <c r="AI62" i="36"/>
  <c r="AJ62" i="36" s="1"/>
  <c r="AK62" i="36"/>
  <c r="S62" i="35"/>
  <c r="T62" i="35" s="1"/>
  <c r="U62" i="35"/>
  <c r="AI62" i="35"/>
  <c r="AJ62" i="35" s="1"/>
  <c r="AK62" i="35"/>
  <c r="S62" i="34"/>
  <c r="T62" i="34" s="1"/>
  <c r="AJ62" i="34"/>
  <c r="AK62" i="34"/>
  <c r="S62" i="33"/>
  <c r="T62" i="33" s="1"/>
  <c r="U62" i="33"/>
  <c r="AI62" i="33"/>
  <c r="AJ62" i="33" s="1"/>
  <c r="AK62" i="33"/>
  <c r="S62" i="32"/>
  <c r="T62" i="32" s="1"/>
  <c r="U62" i="32"/>
  <c r="AI62" i="32"/>
  <c r="AJ62" i="32" s="1"/>
  <c r="AK62" i="32"/>
  <c r="S14" i="33"/>
  <c r="T14" i="33" s="1"/>
  <c r="U14" i="33"/>
  <c r="S15" i="33"/>
  <c r="T15" i="33" s="1"/>
  <c r="U15" i="33"/>
  <c r="S16" i="33"/>
  <c r="T16" i="33" s="1"/>
  <c r="U16" i="33"/>
  <c r="S17" i="33"/>
  <c r="T17" i="33" s="1"/>
  <c r="U17" i="33"/>
  <c r="S18" i="33"/>
  <c r="T18" i="33" s="1"/>
  <c r="U18" i="33"/>
  <c r="S19" i="33"/>
  <c r="T19" i="33" s="1"/>
  <c r="U19" i="33"/>
  <c r="S20" i="33"/>
  <c r="T20" i="33" s="1"/>
  <c r="U20" i="33"/>
  <c r="S21" i="33"/>
  <c r="T21" i="33" s="1"/>
  <c r="U21" i="33"/>
  <c r="S22" i="33"/>
  <c r="T22" i="33" s="1"/>
  <c r="U22" i="33"/>
  <c r="S23" i="33"/>
  <c r="T23" i="33" s="1"/>
  <c r="U23" i="33"/>
  <c r="S24" i="33"/>
  <c r="T24" i="33" s="1"/>
  <c r="U24" i="33"/>
  <c r="S25" i="33"/>
  <c r="T25" i="33" s="1"/>
  <c r="U25" i="33"/>
  <c r="S26" i="33"/>
  <c r="T26" i="33" s="1"/>
  <c r="U26" i="33"/>
  <c r="S27" i="33"/>
  <c r="T27" i="33" s="1"/>
  <c r="U27" i="33"/>
  <c r="S28" i="33"/>
  <c r="T28" i="33" s="1"/>
  <c r="U28" i="33"/>
  <c r="AI28" i="33"/>
  <c r="AJ28" i="33" s="1"/>
  <c r="AK28" i="33"/>
  <c r="S29" i="33"/>
  <c r="T29" i="33" s="1"/>
  <c r="U29" i="33"/>
  <c r="AI29" i="33"/>
  <c r="AJ29" i="33" s="1"/>
  <c r="AK29" i="33"/>
  <c r="S30" i="33"/>
  <c r="T30" i="33" s="1"/>
  <c r="U30" i="33"/>
  <c r="AI30" i="33"/>
  <c r="AJ30" i="33" s="1"/>
  <c r="AK30" i="33"/>
  <c r="S31" i="33"/>
  <c r="T31" i="33" s="1"/>
  <c r="U31" i="33"/>
  <c r="AI31" i="33"/>
  <c r="AJ31" i="33" s="1"/>
  <c r="AK31" i="33"/>
  <c r="S32" i="33"/>
  <c r="T32" i="33" s="1"/>
  <c r="U32" i="33"/>
  <c r="AI32" i="33"/>
  <c r="AJ32" i="33" s="1"/>
  <c r="AK32" i="33"/>
  <c r="S35" i="33"/>
  <c r="T35" i="33" s="1"/>
  <c r="U35" i="33"/>
  <c r="AI35" i="33"/>
  <c r="AJ35" i="33" s="1"/>
  <c r="AK35" i="33"/>
  <c r="S36" i="33"/>
  <c r="T36" i="33" s="1"/>
  <c r="U36" i="33"/>
  <c r="AI36" i="33"/>
  <c r="AJ36" i="33" s="1"/>
  <c r="AK36" i="33"/>
  <c r="S37" i="33"/>
  <c r="T37" i="33" s="1"/>
  <c r="U37" i="33"/>
  <c r="AI37" i="33"/>
  <c r="AJ37" i="33" s="1"/>
  <c r="AK37" i="33"/>
  <c r="S38" i="33"/>
  <c r="T38" i="33" s="1"/>
  <c r="U38" i="33"/>
  <c r="AI38" i="33"/>
  <c r="AJ38" i="33" s="1"/>
  <c r="AK38" i="33"/>
  <c r="S39" i="33"/>
  <c r="T39" i="33" s="1"/>
  <c r="U39" i="33"/>
  <c r="AI39" i="33"/>
  <c r="AJ39" i="33" s="1"/>
  <c r="AK39" i="33"/>
  <c r="S40" i="33"/>
  <c r="T40" i="33" s="1"/>
  <c r="U40" i="33"/>
  <c r="AI40" i="33"/>
  <c r="AJ40" i="33" s="1"/>
  <c r="AK40" i="33"/>
  <c r="S41" i="33"/>
  <c r="T41" i="33" s="1"/>
  <c r="U41" i="33"/>
  <c r="AI41" i="33"/>
  <c r="AJ41" i="33" s="1"/>
  <c r="AK41" i="33"/>
  <c r="S42" i="33"/>
  <c r="T42" i="33" s="1"/>
  <c r="U42" i="33"/>
  <c r="AI42" i="33"/>
  <c r="AJ42" i="33" s="1"/>
  <c r="AK42" i="33"/>
  <c r="S43" i="33"/>
  <c r="T43" i="33" s="1"/>
  <c r="U43" i="33"/>
  <c r="AI43" i="33"/>
  <c r="AJ43" i="33" s="1"/>
  <c r="AK43" i="33"/>
  <c r="S44" i="33"/>
  <c r="T44" i="33" s="1"/>
  <c r="U44" i="33"/>
  <c r="AI44" i="33"/>
  <c r="AJ44" i="33" s="1"/>
  <c r="AK44" i="33"/>
  <c r="S45" i="33"/>
  <c r="T45" i="33" s="1"/>
  <c r="U45" i="33"/>
  <c r="AI45" i="33"/>
  <c r="AJ45" i="33" s="1"/>
  <c r="AK45" i="33"/>
  <c r="S46" i="33"/>
  <c r="T46" i="33" s="1"/>
  <c r="U46" i="33"/>
  <c r="AI46" i="33"/>
  <c r="AJ46" i="33" s="1"/>
  <c r="AK46" i="33"/>
  <c r="S47" i="33"/>
  <c r="T47" i="33" s="1"/>
  <c r="U47" i="33"/>
  <c r="AI47" i="33"/>
  <c r="AJ47" i="33" s="1"/>
  <c r="AK47" i="33"/>
  <c r="S48" i="33"/>
  <c r="T48" i="33" s="1"/>
  <c r="U48" i="33"/>
  <c r="AI48" i="33"/>
  <c r="AJ48" i="33" s="1"/>
  <c r="AK48" i="33"/>
  <c r="S49" i="33"/>
  <c r="T49" i="33" s="1"/>
  <c r="U49" i="33"/>
  <c r="AI49" i="33"/>
  <c r="AJ49" i="33" s="1"/>
  <c r="AK49" i="33"/>
  <c r="S50" i="33"/>
  <c r="T50" i="33" s="1"/>
  <c r="U50" i="33"/>
  <c r="AI50" i="33"/>
  <c r="AJ50" i="33" s="1"/>
  <c r="AK50" i="33"/>
  <c r="S51" i="33"/>
  <c r="T51" i="33" s="1"/>
  <c r="U51" i="33"/>
  <c r="AI51" i="33"/>
  <c r="AJ51" i="33" s="1"/>
  <c r="AK51" i="33"/>
  <c r="S52" i="33"/>
  <c r="T52" i="33" s="1"/>
  <c r="U52" i="33"/>
  <c r="AI52" i="33"/>
  <c r="AJ52" i="33" s="1"/>
  <c r="AK52" i="33"/>
  <c r="S53" i="33"/>
  <c r="T53" i="33" s="1"/>
  <c r="U53" i="33"/>
  <c r="AI53" i="33"/>
  <c r="AJ53" i="33" s="1"/>
  <c r="AK53" i="33"/>
  <c r="S54" i="33"/>
  <c r="T54" i="33" s="1"/>
  <c r="U54" i="33"/>
  <c r="AI54" i="33"/>
  <c r="AJ54" i="33" s="1"/>
  <c r="AK54" i="33"/>
  <c r="S55" i="33"/>
  <c r="T55" i="33" s="1"/>
  <c r="U55" i="33"/>
  <c r="AI55" i="33"/>
  <c r="AJ55" i="33" s="1"/>
  <c r="AK55" i="33"/>
  <c r="S56" i="33"/>
  <c r="T56" i="33" s="1"/>
  <c r="U56" i="33"/>
  <c r="AI56" i="33"/>
  <c r="AJ56" i="33" s="1"/>
  <c r="AK56" i="33"/>
  <c r="S57" i="33"/>
  <c r="T57" i="33" s="1"/>
  <c r="U57" i="33"/>
  <c r="AI57" i="33"/>
  <c r="AJ57" i="33" s="1"/>
  <c r="AK57" i="33"/>
  <c r="S58" i="33"/>
  <c r="T58" i="33" s="1"/>
  <c r="U58" i="33"/>
  <c r="AI58" i="33"/>
  <c r="AJ58" i="33" s="1"/>
  <c r="AK58" i="33"/>
  <c r="S59" i="33"/>
  <c r="T59" i="33" s="1"/>
  <c r="U59" i="33"/>
  <c r="AI59" i="33"/>
  <c r="AJ59" i="33" s="1"/>
  <c r="AK59" i="33"/>
  <c r="S60" i="33"/>
  <c r="T60" i="33" s="1"/>
  <c r="U60" i="33"/>
  <c r="AI60" i="33"/>
  <c r="AJ60" i="33" s="1"/>
  <c r="AK60" i="33"/>
  <c r="S61" i="33"/>
  <c r="T61" i="33" s="1"/>
  <c r="U61" i="33"/>
  <c r="AI61" i="33"/>
  <c r="AJ61" i="33" s="1"/>
  <c r="AK61" i="33"/>
  <c r="AH37" i="38" l="1"/>
  <c r="AI37" i="38" s="1"/>
  <c r="R54" i="39"/>
  <c r="S54" i="39" s="1"/>
  <c r="AJ56" i="39"/>
  <c r="T59" i="39"/>
  <c r="R60" i="39"/>
  <c r="S60" i="39" s="1"/>
  <c r="AJ58" i="38"/>
  <c r="T35" i="39"/>
  <c r="AH41" i="39"/>
  <c r="AI41" i="39" s="1"/>
  <c r="AH42" i="39"/>
  <c r="AI42" i="39" s="1"/>
  <c r="T24" i="39"/>
  <c r="R18" i="38"/>
  <c r="S18" i="38" s="1"/>
  <c r="AJ59" i="39"/>
  <c r="T60" i="39"/>
  <c r="AH36" i="39"/>
  <c r="AI36" i="39" s="1"/>
  <c r="AH37" i="39"/>
  <c r="AI37" i="39" s="1"/>
  <c r="AH38" i="39"/>
  <c r="AI38" i="39" s="1"/>
  <c r="AJ41" i="39"/>
  <c r="AJ42" i="39"/>
  <c r="AH45" i="39"/>
  <c r="AI45" i="39" s="1"/>
  <c r="AH46" i="39"/>
  <c r="AI46" i="39" s="1"/>
  <c r="T52" i="39"/>
  <c r="T53" i="39"/>
  <c r="R55" i="39"/>
  <c r="S55" i="39" s="1"/>
  <c r="T56" i="39"/>
  <c r="AH22" i="39"/>
  <c r="AI22" i="39" s="1"/>
  <c r="T23" i="39"/>
  <c r="AJ25" i="39"/>
  <c r="AJ57" i="39"/>
  <c r="T28" i="39"/>
  <c r="T26" i="39"/>
  <c r="T29" i="39"/>
  <c r="T27" i="39"/>
  <c r="AJ27" i="39"/>
  <c r="T55" i="39"/>
  <c r="AJ60" i="39"/>
  <c r="AH29" i="39"/>
  <c r="AI29" i="39" s="1"/>
  <c r="AH40" i="39"/>
  <c r="AI40" i="39" s="1"/>
  <c r="AJ39" i="39"/>
  <c r="AJ37" i="39"/>
  <c r="AJ45" i="39"/>
  <c r="AJ58" i="39"/>
  <c r="AJ46" i="39"/>
  <c r="AH44" i="39"/>
  <c r="AI44" i="39" s="1"/>
  <c r="R34" i="39"/>
  <c r="S34" i="39" s="1"/>
  <c r="T17" i="39"/>
  <c r="T18" i="39"/>
  <c r="AH19" i="39"/>
  <c r="AI19" i="39" s="1"/>
  <c r="T20" i="39"/>
  <c r="T21" i="39"/>
  <c r="AH43" i="39"/>
  <c r="AI43" i="39" s="1"/>
  <c r="T54" i="39"/>
  <c r="AH59" i="38"/>
  <c r="AI59" i="38" s="1"/>
  <c r="AJ60" i="38"/>
  <c r="T61" i="38"/>
  <c r="AH62" i="38"/>
  <c r="AI62" i="38" s="1"/>
  <c r="AJ36" i="38"/>
  <c r="R37" i="38"/>
  <c r="S37" i="38" s="1"/>
  <c r="R38" i="38"/>
  <c r="S38" i="38" s="1"/>
  <c r="AJ41" i="38"/>
  <c r="R42" i="38"/>
  <c r="S42" i="38" s="1"/>
  <c r="T52" i="38"/>
  <c r="T53" i="38"/>
  <c r="AJ55" i="38"/>
  <c r="AJ56" i="38"/>
  <c r="T27" i="38"/>
  <c r="T28" i="38"/>
  <c r="AJ42" i="38"/>
  <c r="AJ57" i="38"/>
  <c r="T21" i="38"/>
  <c r="R22" i="38"/>
  <c r="S22" i="38" s="1"/>
  <c r="T23" i="38"/>
  <c r="T26" i="38"/>
  <c r="T24" i="38"/>
  <c r="AH35" i="38"/>
  <c r="AI35" i="38" s="1"/>
  <c r="AH61" i="38"/>
  <c r="AI61" i="38" s="1"/>
  <c r="R23" i="38"/>
  <c r="S23" i="38" s="1"/>
  <c r="T60" i="38"/>
  <c r="T34" i="38"/>
  <c r="AJ40" i="38"/>
  <c r="AH60" i="38"/>
  <c r="AI60" i="38" s="1"/>
  <c r="R39" i="38"/>
  <c r="S39" i="38" s="1"/>
  <c r="R25" i="38"/>
  <c r="S25" i="38" s="1"/>
  <c r="AJ37" i="38"/>
  <c r="AJ45" i="38"/>
  <c r="AH58" i="38"/>
  <c r="AI58" i="38" s="1"/>
  <c r="T29" i="38"/>
  <c r="R27" i="38"/>
  <c r="S27" i="38" s="1"/>
  <c r="T56" i="38"/>
  <c r="AJ62" i="38"/>
  <c r="R26" i="38"/>
  <c r="S26" i="38" s="1"/>
  <c r="AJ38" i="38"/>
  <c r="AJ46" i="38"/>
  <c r="AJ59" i="38"/>
  <c r="AH56" i="38"/>
  <c r="AI56" i="38" s="1"/>
  <c r="AJ44" i="38"/>
  <c r="AH34" i="38"/>
  <c r="AI34" i="38" s="1"/>
  <c r="T17" i="38"/>
  <c r="AH18" i="38"/>
  <c r="AI18" i="38" s="1"/>
  <c r="T20" i="38"/>
  <c r="R21" i="38"/>
  <c r="S21" i="38" s="1"/>
  <c r="AJ43" i="38"/>
  <c r="AJ54" i="38"/>
  <c r="AJ63" i="38"/>
  <c r="AH61" i="39"/>
  <c r="AI61" i="39" s="1"/>
  <c r="T62" i="39"/>
  <c r="AH63" i="39"/>
  <c r="AI63" i="39" s="1"/>
  <c r="T51" i="39"/>
  <c r="R18" i="39"/>
  <c r="S18" i="39" s="1"/>
  <c r="T61" i="39"/>
  <c r="T58" i="39"/>
  <c r="AH21" i="39"/>
  <c r="AI21" i="39" s="1"/>
  <c r="AH24" i="39"/>
  <c r="AI24" i="39" s="1"/>
  <c r="AH51" i="39"/>
  <c r="AI51" i="39" s="1"/>
  <c r="AJ20" i="39"/>
  <c r="T22" i="39"/>
  <c r="AH25" i="39"/>
  <c r="AI25" i="39" s="1"/>
  <c r="AJ28" i="39"/>
  <c r="AH35" i="39"/>
  <c r="AI35" i="39" s="1"/>
  <c r="AJ38" i="39"/>
  <c r="AJ40" i="39"/>
  <c r="AH20" i="39"/>
  <c r="AI20" i="39" s="1"/>
  <c r="AJ23" i="39"/>
  <c r="T25" i="39"/>
  <c r="AH28" i="39"/>
  <c r="AI28" i="39" s="1"/>
  <c r="AJ17" i="39"/>
  <c r="AH23" i="39"/>
  <c r="AI23" i="39" s="1"/>
  <c r="AJ26" i="39"/>
  <c r="AH18" i="39"/>
  <c r="AI18" i="39" s="1"/>
  <c r="AJ21" i="39"/>
  <c r="AH26" i="39"/>
  <c r="AI26" i="39" s="1"/>
  <c r="AJ29" i="39"/>
  <c r="R37" i="39"/>
  <c r="S37" i="39" s="1"/>
  <c r="AJ24" i="39"/>
  <c r="R19" i="39"/>
  <c r="S19" i="39" s="1"/>
  <c r="AJ22" i="39"/>
  <c r="AH27" i="39"/>
  <c r="AI27" i="39" s="1"/>
  <c r="T34" i="39"/>
  <c r="R38" i="39"/>
  <c r="S38" i="39" s="1"/>
  <c r="AJ44" i="39"/>
  <c r="AJ51" i="39"/>
  <c r="AH62" i="39"/>
  <c r="AI62" i="39" s="1"/>
  <c r="AJ52" i="39"/>
  <c r="R39" i="39"/>
  <c r="S39" i="39" s="1"/>
  <c r="AJ63" i="39"/>
  <c r="AH39" i="39"/>
  <c r="AI39" i="39" s="1"/>
  <c r="R53" i="39"/>
  <c r="S53" i="39" s="1"/>
  <c r="T57" i="39"/>
  <c r="AJ43" i="39"/>
  <c r="R17" i="39"/>
  <c r="S17" i="39" s="1"/>
  <c r="R51" i="39"/>
  <c r="S51" i="39" s="1"/>
  <c r="AH17" i="39"/>
  <c r="AI17" i="39" s="1"/>
  <c r="AJ18" i="39"/>
  <c r="T19" i="39"/>
  <c r="AH34" i="39"/>
  <c r="AI34" i="39" s="1"/>
  <c r="R36" i="39"/>
  <c r="S36" i="39" s="1"/>
  <c r="AJ36" i="39"/>
  <c r="AH54" i="39"/>
  <c r="AI54" i="39" s="1"/>
  <c r="AH55" i="39"/>
  <c r="AI55" i="39" s="1"/>
  <c r="AH56" i="39"/>
  <c r="AI56" i="39" s="1"/>
  <c r="AH57" i="39"/>
  <c r="AI57" i="39" s="1"/>
  <c r="AH58" i="39"/>
  <c r="AI58" i="39" s="1"/>
  <c r="AH59" i="39"/>
  <c r="AI59" i="39" s="1"/>
  <c r="AH60" i="39"/>
  <c r="AI60" i="39" s="1"/>
  <c r="R62" i="39"/>
  <c r="S62" i="39" s="1"/>
  <c r="AJ62" i="39"/>
  <c r="R35" i="39"/>
  <c r="S35" i="39" s="1"/>
  <c r="AJ35" i="39"/>
  <c r="T37" i="39"/>
  <c r="T38" i="39"/>
  <c r="T39" i="39"/>
  <c r="T40" i="39"/>
  <c r="T41" i="39"/>
  <c r="T42" i="39"/>
  <c r="T43" i="39"/>
  <c r="T44" i="39"/>
  <c r="T45" i="39"/>
  <c r="T46" i="39"/>
  <c r="AH53" i="39"/>
  <c r="AI53" i="39" s="1"/>
  <c r="R61" i="39"/>
  <c r="S61" i="39" s="1"/>
  <c r="AJ61" i="39"/>
  <c r="T63" i="39"/>
  <c r="AJ34" i="39"/>
  <c r="T36" i="39"/>
  <c r="AJ54" i="39"/>
  <c r="AJ55" i="39"/>
  <c r="R57" i="39"/>
  <c r="S57" i="39" s="1"/>
  <c r="R58" i="39"/>
  <c r="S58" i="39" s="1"/>
  <c r="R59" i="39"/>
  <c r="S59" i="39" s="1"/>
  <c r="AJ53" i="39"/>
  <c r="AH52" i="39"/>
  <c r="AI52" i="39" s="1"/>
  <c r="R56" i="39"/>
  <c r="S56" i="39" s="1"/>
  <c r="R20" i="39"/>
  <c r="S20" i="39" s="1"/>
  <c r="R21" i="39"/>
  <c r="S21" i="39" s="1"/>
  <c r="R22" i="39"/>
  <c r="S22" i="39" s="1"/>
  <c r="R23" i="39"/>
  <c r="S23" i="39" s="1"/>
  <c r="R24" i="39"/>
  <c r="S24" i="39" s="1"/>
  <c r="R25" i="39"/>
  <c r="S25" i="39" s="1"/>
  <c r="R26" i="39"/>
  <c r="S26" i="39" s="1"/>
  <c r="R27" i="39"/>
  <c r="S27" i="39" s="1"/>
  <c r="R28" i="39"/>
  <c r="S28" i="39" s="1"/>
  <c r="R29" i="39"/>
  <c r="S29" i="39" s="1"/>
  <c r="R52" i="39"/>
  <c r="S52" i="39" s="1"/>
  <c r="AJ19" i="39"/>
  <c r="R40" i="39"/>
  <c r="S40" i="39" s="1"/>
  <c r="R41" i="39"/>
  <c r="S41" i="39" s="1"/>
  <c r="R42" i="39"/>
  <c r="S42" i="39" s="1"/>
  <c r="R43" i="39"/>
  <c r="S43" i="39" s="1"/>
  <c r="R44" i="39"/>
  <c r="S44" i="39" s="1"/>
  <c r="R45" i="39"/>
  <c r="S45" i="39" s="1"/>
  <c r="R46" i="39"/>
  <c r="S46" i="39" s="1"/>
  <c r="R63" i="39"/>
  <c r="S63" i="39" s="1"/>
  <c r="T51" i="38"/>
  <c r="R19" i="38"/>
  <c r="S19" i="38" s="1"/>
  <c r="R43" i="38"/>
  <c r="S43" i="38" s="1"/>
  <c r="T59" i="38"/>
  <c r="T54" i="38"/>
  <c r="T19" i="38"/>
  <c r="R28" i="38"/>
  <c r="S28" i="38" s="1"/>
  <c r="AH36" i="38"/>
  <c r="AI36" i="38" s="1"/>
  <c r="AJ39" i="38"/>
  <c r="R44" i="38"/>
  <c r="S44" i="38" s="1"/>
  <c r="AH54" i="38"/>
  <c r="AI54" i="38" s="1"/>
  <c r="T57" i="38"/>
  <c r="R17" i="38"/>
  <c r="S17" i="38" s="1"/>
  <c r="AJ19" i="38"/>
  <c r="R24" i="38"/>
  <c r="S24" i="38" s="1"/>
  <c r="R40" i="38"/>
  <c r="S40" i="38" s="1"/>
  <c r="AH57" i="38"/>
  <c r="AI57" i="38" s="1"/>
  <c r="AH63" i="38"/>
  <c r="AI63" i="38" s="1"/>
  <c r="AH17" i="38"/>
  <c r="AI17" i="38" s="1"/>
  <c r="R20" i="38"/>
  <c r="S20" i="38" s="1"/>
  <c r="R29" i="38"/>
  <c r="S29" i="38" s="1"/>
  <c r="T55" i="38"/>
  <c r="R63" i="38"/>
  <c r="S63" i="38" s="1"/>
  <c r="AH55" i="38"/>
  <c r="AI55" i="38" s="1"/>
  <c r="T58" i="38"/>
  <c r="AJ18" i="38"/>
  <c r="R62" i="38"/>
  <c r="S62" i="38" s="1"/>
  <c r="R35" i="38"/>
  <c r="S35" i="38" s="1"/>
  <c r="AJ35" i="38"/>
  <c r="T37" i="38"/>
  <c r="T38" i="38"/>
  <c r="T39" i="38"/>
  <c r="T40" i="38"/>
  <c r="T41" i="38"/>
  <c r="T42" i="38"/>
  <c r="T43" i="38"/>
  <c r="T44" i="38"/>
  <c r="T45" i="38"/>
  <c r="T46" i="38"/>
  <c r="AH53" i="38"/>
  <c r="AI53" i="38" s="1"/>
  <c r="R61" i="38"/>
  <c r="S61" i="38" s="1"/>
  <c r="AJ61" i="38"/>
  <c r="T63" i="38"/>
  <c r="AJ17" i="38"/>
  <c r="T18" i="38"/>
  <c r="AH20" i="38"/>
  <c r="AI20" i="38" s="1"/>
  <c r="AH21" i="38"/>
  <c r="AI21" i="38" s="1"/>
  <c r="AH22" i="38"/>
  <c r="AI22" i="38" s="1"/>
  <c r="AH23" i="38"/>
  <c r="AI23" i="38" s="1"/>
  <c r="AH24" i="38"/>
  <c r="AI24" i="38" s="1"/>
  <c r="AH25" i="38"/>
  <c r="AI25" i="38" s="1"/>
  <c r="AH26" i="38"/>
  <c r="AI26" i="38" s="1"/>
  <c r="AH27" i="38"/>
  <c r="AI27" i="38" s="1"/>
  <c r="AH28" i="38"/>
  <c r="AI28" i="38" s="1"/>
  <c r="AH29" i="38"/>
  <c r="AI29" i="38" s="1"/>
  <c r="R34" i="38"/>
  <c r="S34" i="38" s="1"/>
  <c r="AJ34" i="38"/>
  <c r="T36" i="38"/>
  <c r="AH52" i="38"/>
  <c r="AI52" i="38" s="1"/>
  <c r="R54" i="38"/>
  <c r="S54" i="38" s="1"/>
  <c r="R55" i="38"/>
  <c r="S55" i="38" s="1"/>
  <c r="R56" i="38"/>
  <c r="S56" i="38" s="1"/>
  <c r="R57" i="38"/>
  <c r="S57" i="38" s="1"/>
  <c r="R58" i="38"/>
  <c r="S58" i="38" s="1"/>
  <c r="R59" i="38"/>
  <c r="S59" i="38" s="1"/>
  <c r="R60" i="38"/>
  <c r="S60" i="38" s="1"/>
  <c r="T62" i="38"/>
  <c r="AH51" i="38"/>
  <c r="AI51" i="38" s="1"/>
  <c r="R53" i="38"/>
  <c r="S53" i="38" s="1"/>
  <c r="AJ53" i="38"/>
  <c r="T35" i="38"/>
  <c r="AH19" i="38"/>
  <c r="AI19" i="38" s="1"/>
  <c r="AJ20" i="38"/>
  <c r="AJ21" i="38"/>
  <c r="AJ22" i="38"/>
  <c r="AJ23" i="38"/>
  <c r="AJ24" i="38"/>
  <c r="AJ25" i="38"/>
  <c r="AJ26" i="38"/>
  <c r="AJ27" i="38"/>
  <c r="AJ28" i="38"/>
  <c r="AJ29" i="38"/>
  <c r="R52" i="38"/>
  <c r="S52" i="38" s="1"/>
  <c r="AJ52" i="38"/>
  <c r="AH38" i="38"/>
  <c r="AI38" i="38" s="1"/>
  <c r="AH39" i="38"/>
  <c r="AI39" i="38" s="1"/>
  <c r="AH40" i="38"/>
  <c r="AI40" i="38" s="1"/>
  <c r="AH41" i="38"/>
  <c r="AI41" i="38" s="1"/>
  <c r="AH42" i="38"/>
  <c r="AI42" i="38" s="1"/>
  <c r="AH43" i="38"/>
  <c r="AI43" i="38" s="1"/>
  <c r="AH44" i="38"/>
  <c r="AI44" i="38" s="1"/>
  <c r="AH45" i="38"/>
  <c r="AI45" i="38" s="1"/>
  <c r="AH46" i="38"/>
  <c r="AI46" i="38" s="1"/>
  <c r="R51" i="38"/>
  <c r="S51" i="38" s="1"/>
  <c r="AJ51" i="38"/>
  <c r="T22" i="38"/>
  <c r="T25" i="38"/>
  <c r="R36" i="38"/>
  <c r="S36" i="38" s="1"/>
  <c r="R41" i="38"/>
  <c r="S41" i="38" s="1"/>
  <c r="R45" i="38"/>
  <c r="S45" i="38" s="1"/>
  <c r="R46" i="38"/>
  <c r="S46" i="38" s="1"/>
  <c r="AK61" i="37" l="1"/>
  <c r="AI61" i="37"/>
  <c r="AJ61" i="37" s="1"/>
  <c r="AK60" i="37"/>
  <c r="AI60" i="37"/>
  <c r="AJ60" i="37" s="1"/>
  <c r="AK59" i="37"/>
  <c r="AI59" i="37"/>
  <c r="AJ59" i="37" s="1"/>
  <c r="AK58" i="37"/>
  <c r="AI58" i="37"/>
  <c r="AJ58" i="37" s="1"/>
  <c r="AK57" i="37"/>
  <c r="AI57" i="37"/>
  <c r="AJ57" i="37" s="1"/>
  <c r="U57" i="37"/>
  <c r="S57" i="37"/>
  <c r="T57" i="37" s="1"/>
  <c r="AK56" i="37"/>
  <c r="AI56" i="37"/>
  <c r="AJ56" i="37" s="1"/>
  <c r="U56" i="37"/>
  <c r="S56" i="37"/>
  <c r="T56" i="37" s="1"/>
  <c r="AK55" i="37"/>
  <c r="AI55" i="37"/>
  <c r="AJ55" i="37" s="1"/>
  <c r="U55" i="37"/>
  <c r="S55" i="37"/>
  <c r="T55" i="37" s="1"/>
  <c r="AK54" i="37"/>
  <c r="AI54" i="37"/>
  <c r="AJ54" i="37" s="1"/>
  <c r="U54" i="37"/>
  <c r="S54" i="37"/>
  <c r="T54" i="37" s="1"/>
  <c r="AK53" i="37"/>
  <c r="AI53" i="37"/>
  <c r="AJ53" i="37" s="1"/>
  <c r="U53" i="37"/>
  <c r="S53" i="37"/>
  <c r="T53" i="37" s="1"/>
  <c r="AK52" i="37"/>
  <c r="AI52" i="37"/>
  <c r="AJ52" i="37" s="1"/>
  <c r="U52" i="37"/>
  <c r="S52" i="37"/>
  <c r="T52" i="37" s="1"/>
  <c r="AK51" i="37"/>
  <c r="AI51" i="37"/>
  <c r="AJ51" i="37" s="1"/>
  <c r="U51" i="37"/>
  <c r="S51" i="37"/>
  <c r="T51" i="37" s="1"/>
  <c r="AK50" i="37"/>
  <c r="AI50" i="37"/>
  <c r="AJ50" i="37" s="1"/>
  <c r="U50" i="37"/>
  <c r="S50" i="37"/>
  <c r="T50" i="37" s="1"/>
  <c r="AK49" i="37"/>
  <c r="AI49" i="37"/>
  <c r="AJ49" i="37" s="1"/>
  <c r="U49" i="37"/>
  <c r="S49" i="37"/>
  <c r="T49" i="37" s="1"/>
  <c r="AK48" i="37"/>
  <c r="AI48" i="37"/>
  <c r="AJ48" i="37" s="1"/>
  <c r="U48" i="37"/>
  <c r="S48" i="37"/>
  <c r="T48" i="37" s="1"/>
  <c r="AK47" i="37"/>
  <c r="AI47" i="37"/>
  <c r="AJ47" i="37" s="1"/>
  <c r="U47" i="37"/>
  <c r="S47" i="37"/>
  <c r="T47" i="37" s="1"/>
  <c r="AK46" i="37"/>
  <c r="AI46" i="37"/>
  <c r="AJ46" i="37" s="1"/>
  <c r="U46" i="37"/>
  <c r="S46" i="37"/>
  <c r="T46" i="37" s="1"/>
  <c r="AK45" i="37"/>
  <c r="AI45" i="37"/>
  <c r="AJ45" i="37" s="1"/>
  <c r="U45" i="37"/>
  <c r="S45" i="37"/>
  <c r="T45" i="37" s="1"/>
  <c r="AK44" i="37"/>
  <c r="AI44" i="37"/>
  <c r="AJ44" i="37" s="1"/>
  <c r="U44" i="37"/>
  <c r="S44" i="37"/>
  <c r="T44" i="37" s="1"/>
  <c r="AK43" i="37"/>
  <c r="AI43" i="37"/>
  <c r="AJ43" i="37" s="1"/>
  <c r="U43" i="37"/>
  <c r="S43" i="37"/>
  <c r="T43" i="37" s="1"/>
  <c r="AK42" i="37"/>
  <c r="AI42" i="37"/>
  <c r="AJ42" i="37" s="1"/>
  <c r="U42" i="37"/>
  <c r="S42" i="37"/>
  <c r="T42" i="37" s="1"/>
  <c r="AK41" i="37"/>
  <c r="AI41" i="37"/>
  <c r="AJ41" i="37" s="1"/>
  <c r="U41" i="37"/>
  <c r="S41" i="37"/>
  <c r="T41" i="37" s="1"/>
  <c r="AK40" i="37"/>
  <c r="AI40" i="37"/>
  <c r="AJ40" i="37" s="1"/>
  <c r="U40" i="37"/>
  <c r="S40" i="37"/>
  <c r="T40" i="37" s="1"/>
  <c r="AK39" i="37"/>
  <c r="AI39" i="37"/>
  <c r="AJ39" i="37" s="1"/>
  <c r="U39" i="37"/>
  <c r="S39" i="37"/>
  <c r="T39" i="37" s="1"/>
  <c r="AK38" i="37"/>
  <c r="AI38" i="37"/>
  <c r="AJ38" i="37" s="1"/>
  <c r="U38" i="37"/>
  <c r="S38" i="37"/>
  <c r="T38" i="37" s="1"/>
  <c r="AK37" i="37"/>
  <c r="AI37" i="37"/>
  <c r="AJ37" i="37" s="1"/>
  <c r="U37" i="37"/>
  <c r="S37" i="37"/>
  <c r="T37" i="37" s="1"/>
  <c r="AK36" i="37"/>
  <c r="AI36" i="37"/>
  <c r="AJ36" i="37" s="1"/>
  <c r="U36" i="37"/>
  <c r="S36" i="37"/>
  <c r="T36" i="37" s="1"/>
  <c r="AK35" i="37"/>
  <c r="AI35" i="37"/>
  <c r="AJ35" i="37" s="1"/>
  <c r="U35" i="37"/>
  <c r="S35" i="37"/>
  <c r="T35" i="37" s="1"/>
  <c r="AK32" i="37"/>
  <c r="AI32" i="37"/>
  <c r="AJ32" i="37" s="1"/>
  <c r="U32" i="37"/>
  <c r="S32" i="37"/>
  <c r="T32" i="37" s="1"/>
  <c r="AK31" i="37"/>
  <c r="AI31" i="37"/>
  <c r="AJ31" i="37" s="1"/>
  <c r="U31" i="37"/>
  <c r="S31" i="37"/>
  <c r="T31" i="37" s="1"/>
  <c r="AK30" i="37"/>
  <c r="AI30" i="37"/>
  <c r="AJ30" i="37" s="1"/>
  <c r="U30" i="37"/>
  <c r="S30" i="37"/>
  <c r="T30" i="37" s="1"/>
  <c r="AK29" i="37"/>
  <c r="AI29" i="37"/>
  <c r="AJ29" i="37" s="1"/>
  <c r="U29" i="37"/>
  <c r="S29" i="37"/>
  <c r="T29" i="37" s="1"/>
  <c r="AK28" i="37"/>
  <c r="AI28" i="37"/>
  <c r="AJ28" i="37" s="1"/>
  <c r="U28" i="37"/>
  <c r="S28" i="37"/>
  <c r="T28" i="37" s="1"/>
  <c r="U27" i="37"/>
  <c r="S27" i="37"/>
  <c r="T27" i="37" s="1"/>
  <c r="U26" i="37"/>
  <c r="S26" i="37"/>
  <c r="T26" i="37" s="1"/>
  <c r="U25" i="37"/>
  <c r="S25" i="37"/>
  <c r="T25" i="37" s="1"/>
  <c r="U24" i="37"/>
  <c r="S24" i="37"/>
  <c r="T24" i="37" s="1"/>
  <c r="U23" i="37"/>
  <c r="S23" i="37"/>
  <c r="T23" i="37" s="1"/>
  <c r="U22" i="37"/>
  <c r="S22" i="37"/>
  <c r="T22" i="37" s="1"/>
  <c r="U21" i="37"/>
  <c r="S21" i="37"/>
  <c r="T21" i="37" s="1"/>
  <c r="U20" i="37"/>
  <c r="S20" i="37"/>
  <c r="T20" i="37" s="1"/>
  <c r="U19" i="37"/>
  <c r="S19" i="37"/>
  <c r="T19" i="37" s="1"/>
  <c r="U18" i="37"/>
  <c r="S18" i="37"/>
  <c r="T18" i="37" s="1"/>
  <c r="U17" i="37"/>
  <c r="S17" i="37"/>
  <c r="T17" i="37" s="1"/>
  <c r="U16" i="37"/>
  <c r="S16" i="37"/>
  <c r="T16" i="37" s="1"/>
  <c r="U15" i="37"/>
  <c r="S15" i="37"/>
  <c r="T15" i="37" s="1"/>
  <c r="U14" i="37"/>
  <c r="S14" i="37"/>
  <c r="T14" i="37" s="1"/>
  <c r="AK61" i="36"/>
  <c r="AI61" i="36"/>
  <c r="AJ61" i="36" s="1"/>
  <c r="U61" i="36"/>
  <c r="S61" i="36"/>
  <c r="T61" i="36" s="1"/>
  <c r="AK60" i="36"/>
  <c r="AI60" i="36"/>
  <c r="AJ60" i="36" s="1"/>
  <c r="U60" i="36"/>
  <c r="S60" i="36"/>
  <c r="T60" i="36" s="1"/>
  <c r="AK59" i="36"/>
  <c r="AI59" i="36"/>
  <c r="AJ59" i="36" s="1"/>
  <c r="U59" i="36"/>
  <c r="S59" i="36"/>
  <c r="T59" i="36" s="1"/>
  <c r="AK58" i="36"/>
  <c r="AI58" i="36"/>
  <c r="AJ58" i="36" s="1"/>
  <c r="U58" i="36"/>
  <c r="S58" i="36"/>
  <c r="T58" i="36" s="1"/>
  <c r="AK57" i="36"/>
  <c r="AI57" i="36"/>
  <c r="AJ57" i="36" s="1"/>
  <c r="U57" i="36"/>
  <c r="S57" i="36"/>
  <c r="T57" i="36" s="1"/>
  <c r="AK56" i="36"/>
  <c r="AI56" i="36"/>
  <c r="AJ56" i="36" s="1"/>
  <c r="U56" i="36"/>
  <c r="S56" i="36"/>
  <c r="T56" i="36" s="1"/>
  <c r="AK55" i="36"/>
  <c r="AI55" i="36"/>
  <c r="AJ55" i="36" s="1"/>
  <c r="U55" i="36"/>
  <c r="S55" i="36"/>
  <c r="T55" i="36" s="1"/>
  <c r="AK54" i="36"/>
  <c r="AI54" i="36"/>
  <c r="AJ54" i="36" s="1"/>
  <c r="U54" i="36"/>
  <c r="S54" i="36"/>
  <c r="T54" i="36" s="1"/>
  <c r="AK53" i="36"/>
  <c r="AI53" i="36"/>
  <c r="AJ53" i="36" s="1"/>
  <c r="U53" i="36"/>
  <c r="S53" i="36"/>
  <c r="T53" i="36" s="1"/>
  <c r="AK52" i="36"/>
  <c r="AI52" i="36"/>
  <c r="AJ52" i="36" s="1"/>
  <c r="U52" i="36"/>
  <c r="S52" i="36"/>
  <c r="T52" i="36" s="1"/>
  <c r="AK51" i="36"/>
  <c r="AI51" i="36"/>
  <c r="AJ51" i="36" s="1"/>
  <c r="U51" i="36"/>
  <c r="S51" i="36"/>
  <c r="T51" i="36" s="1"/>
  <c r="AK50" i="36"/>
  <c r="AI50" i="36"/>
  <c r="AJ50" i="36" s="1"/>
  <c r="U50" i="36"/>
  <c r="S50" i="36"/>
  <c r="T50" i="36" s="1"/>
  <c r="AK49" i="36"/>
  <c r="AI49" i="36"/>
  <c r="AJ49" i="36" s="1"/>
  <c r="U49" i="36"/>
  <c r="S49" i="36"/>
  <c r="T49" i="36" s="1"/>
  <c r="AK48" i="36"/>
  <c r="AI48" i="36"/>
  <c r="AJ48" i="36" s="1"/>
  <c r="U48" i="36"/>
  <c r="S48" i="36"/>
  <c r="T48" i="36" s="1"/>
  <c r="AK47" i="36"/>
  <c r="AI47" i="36"/>
  <c r="AJ47" i="36" s="1"/>
  <c r="U47" i="36"/>
  <c r="S47" i="36"/>
  <c r="T47" i="36" s="1"/>
  <c r="AK46" i="36"/>
  <c r="AI46" i="36"/>
  <c r="AJ46" i="36" s="1"/>
  <c r="U46" i="36"/>
  <c r="S46" i="36"/>
  <c r="T46" i="36" s="1"/>
  <c r="AK45" i="36"/>
  <c r="AI45" i="36"/>
  <c r="AJ45" i="36" s="1"/>
  <c r="U45" i="36"/>
  <c r="S45" i="36"/>
  <c r="T45" i="36" s="1"/>
  <c r="AK44" i="36"/>
  <c r="AI44" i="36"/>
  <c r="AJ44" i="36" s="1"/>
  <c r="U44" i="36"/>
  <c r="S44" i="36"/>
  <c r="T44" i="36" s="1"/>
  <c r="AK43" i="36"/>
  <c r="AI43" i="36"/>
  <c r="AJ43" i="36" s="1"/>
  <c r="U43" i="36"/>
  <c r="S43" i="36"/>
  <c r="T43" i="36" s="1"/>
  <c r="AK42" i="36"/>
  <c r="AI42" i="36"/>
  <c r="AJ42" i="36" s="1"/>
  <c r="U42" i="36"/>
  <c r="S42" i="36"/>
  <c r="T42" i="36" s="1"/>
  <c r="AK41" i="36"/>
  <c r="AI41" i="36"/>
  <c r="AJ41" i="36" s="1"/>
  <c r="U41" i="36"/>
  <c r="S41" i="36"/>
  <c r="T41" i="36" s="1"/>
  <c r="AK40" i="36"/>
  <c r="AI40" i="36"/>
  <c r="AJ40" i="36" s="1"/>
  <c r="U40" i="36"/>
  <c r="S40" i="36"/>
  <c r="T40" i="36" s="1"/>
  <c r="AK39" i="36"/>
  <c r="AI39" i="36"/>
  <c r="AJ39" i="36" s="1"/>
  <c r="U39" i="36"/>
  <c r="S39" i="36"/>
  <c r="T39" i="36" s="1"/>
  <c r="AK38" i="36"/>
  <c r="AI38" i="36"/>
  <c r="AJ38" i="36" s="1"/>
  <c r="U38" i="36"/>
  <c r="S38" i="36"/>
  <c r="T38" i="36" s="1"/>
  <c r="AK37" i="36"/>
  <c r="AI37" i="36"/>
  <c r="AJ37" i="36" s="1"/>
  <c r="U37" i="36"/>
  <c r="S37" i="36"/>
  <c r="T37" i="36" s="1"/>
  <c r="AK36" i="36"/>
  <c r="AI36" i="36"/>
  <c r="AJ36" i="36" s="1"/>
  <c r="U36" i="36"/>
  <c r="S36" i="36"/>
  <c r="T36" i="36" s="1"/>
  <c r="AK35" i="36"/>
  <c r="AI35" i="36"/>
  <c r="AJ35" i="36" s="1"/>
  <c r="U35" i="36"/>
  <c r="S35" i="36"/>
  <c r="T35" i="36" s="1"/>
  <c r="AK32" i="36"/>
  <c r="AI32" i="36"/>
  <c r="AJ32" i="36" s="1"/>
  <c r="U32" i="36"/>
  <c r="S32" i="36"/>
  <c r="T32" i="36" s="1"/>
  <c r="AK31" i="36"/>
  <c r="AI31" i="36"/>
  <c r="AJ31" i="36" s="1"/>
  <c r="U31" i="36"/>
  <c r="S31" i="36"/>
  <c r="T31" i="36" s="1"/>
  <c r="AK30" i="36"/>
  <c r="AI30" i="36"/>
  <c r="AJ30" i="36" s="1"/>
  <c r="U30" i="36"/>
  <c r="S30" i="36"/>
  <c r="T30" i="36" s="1"/>
  <c r="AK29" i="36"/>
  <c r="AI29" i="36"/>
  <c r="AJ29" i="36" s="1"/>
  <c r="U29" i="36"/>
  <c r="S29" i="36"/>
  <c r="T29" i="36" s="1"/>
  <c r="AK28" i="36"/>
  <c r="AI28" i="36"/>
  <c r="AJ28" i="36" s="1"/>
  <c r="U28" i="36"/>
  <c r="S28" i="36"/>
  <c r="T28" i="36" s="1"/>
  <c r="U27" i="36"/>
  <c r="S27" i="36"/>
  <c r="T27" i="36" s="1"/>
  <c r="U26" i="36"/>
  <c r="S26" i="36"/>
  <c r="T26" i="36" s="1"/>
  <c r="U25" i="36"/>
  <c r="S25" i="36"/>
  <c r="T25" i="36" s="1"/>
  <c r="U24" i="36"/>
  <c r="S24" i="36"/>
  <c r="T24" i="36" s="1"/>
  <c r="U23" i="36"/>
  <c r="S23" i="36"/>
  <c r="T23" i="36" s="1"/>
  <c r="U22" i="36"/>
  <c r="S22" i="36"/>
  <c r="T22" i="36" s="1"/>
  <c r="U21" i="36"/>
  <c r="S21" i="36"/>
  <c r="T21" i="36" s="1"/>
  <c r="U20" i="36"/>
  <c r="S20" i="36"/>
  <c r="T20" i="36" s="1"/>
  <c r="U19" i="36"/>
  <c r="S19" i="36"/>
  <c r="T19" i="36" s="1"/>
  <c r="U18" i="36"/>
  <c r="S18" i="36"/>
  <c r="T18" i="36" s="1"/>
  <c r="U17" i="36"/>
  <c r="S17" i="36"/>
  <c r="T17" i="36" s="1"/>
  <c r="U16" i="36"/>
  <c r="S16" i="36"/>
  <c r="T16" i="36" s="1"/>
  <c r="U15" i="36"/>
  <c r="S15" i="36"/>
  <c r="T15" i="36" s="1"/>
  <c r="AK61" i="35"/>
  <c r="AI61" i="35"/>
  <c r="AJ61" i="35" s="1"/>
  <c r="U61" i="35"/>
  <c r="S61" i="35"/>
  <c r="T61" i="35" s="1"/>
  <c r="AK60" i="35"/>
  <c r="AI60" i="35"/>
  <c r="AJ60" i="35" s="1"/>
  <c r="U60" i="35"/>
  <c r="S60" i="35"/>
  <c r="T60" i="35" s="1"/>
  <c r="AK59" i="35"/>
  <c r="AI59" i="35"/>
  <c r="AJ59" i="35" s="1"/>
  <c r="U59" i="35"/>
  <c r="S59" i="35"/>
  <c r="T59" i="35" s="1"/>
  <c r="AK58" i="35"/>
  <c r="AI58" i="35"/>
  <c r="AJ58" i="35" s="1"/>
  <c r="U58" i="35"/>
  <c r="S58" i="35"/>
  <c r="T58" i="35" s="1"/>
  <c r="AK57" i="35"/>
  <c r="AI57" i="35"/>
  <c r="AJ57" i="35" s="1"/>
  <c r="U57" i="35"/>
  <c r="S57" i="35"/>
  <c r="T57" i="35" s="1"/>
  <c r="AK56" i="35"/>
  <c r="AI56" i="35"/>
  <c r="AJ56" i="35" s="1"/>
  <c r="U56" i="35"/>
  <c r="S56" i="35"/>
  <c r="T56" i="35" s="1"/>
  <c r="AK55" i="35"/>
  <c r="AI55" i="35"/>
  <c r="AJ55" i="35" s="1"/>
  <c r="U55" i="35"/>
  <c r="S55" i="35"/>
  <c r="T55" i="35" s="1"/>
  <c r="AK54" i="35"/>
  <c r="AI54" i="35"/>
  <c r="AJ54" i="35" s="1"/>
  <c r="U54" i="35"/>
  <c r="S54" i="35"/>
  <c r="T54" i="35" s="1"/>
  <c r="AK53" i="35"/>
  <c r="AI53" i="35"/>
  <c r="AJ53" i="35" s="1"/>
  <c r="U53" i="35"/>
  <c r="S53" i="35"/>
  <c r="T53" i="35" s="1"/>
  <c r="AK52" i="35"/>
  <c r="AI52" i="35"/>
  <c r="AJ52" i="35" s="1"/>
  <c r="U52" i="35"/>
  <c r="S52" i="35"/>
  <c r="T52" i="35" s="1"/>
  <c r="AK51" i="35"/>
  <c r="AI51" i="35"/>
  <c r="AJ51" i="35" s="1"/>
  <c r="U51" i="35"/>
  <c r="S51" i="35"/>
  <c r="T51" i="35" s="1"/>
  <c r="AK50" i="35"/>
  <c r="AI50" i="35"/>
  <c r="AJ50" i="35" s="1"/>
  <c r="U50" i="35"/>
  <c r="S50" i="35"/>
  <c r="T50" i="35" s="1"/>
  <c r="AK49" i="35"/>
  <c r="AI49" i="35"/>
  <c r="AJ49" i="35" s="1"/>
  <c r="U49" i="35"/>
  <c r="S49" i="35"/>
  <c r="T49" i="35" s="1"/>
  <c r="AK48" i="35"/>
  <c r="AI48" i="35"/>
  <c r="AJ48" i="35" s="1"/>
  <c r="U48" i="35"/>
  <c r="S48" i="35"/>
  <c r="T48" i="35" s="1"/>
  <c r="AK47" i="35"/>
  <c r="AI47" i="35"/>
  <c r="AJ47" i="35" s="1"/>
  <c r="U47" i="35"/>
  <c r="S47" i="35"/>
  <c r="T47" i="35" s="1"/>
  <c r="AK46" i="35"/>
  <c r="AI46" i="35"/>
  <c r="AJ46" i="35" s="1"/>
  <c r="U46" i="35"/>
  <c r="S46" i="35"/>
  <c r="T46" i="35" s="1"/>
  <c r="AK45" i="35"/>
  <c r="AI45" i="35"/>
  <c r="AJ45" i="35" s="1"/>
  <c r="U45" i="35"/>
  <c r="S45" i="35"/>
  <c r="T45" i="35" s="1"/>
  <c r="AK44" i="35"/>
  <c r="AI44" i="35"/>
  <c r="AJ44" i="35" s="1"/>
  <c r="U44" i="35"/>
  <c r="S44" i="35"/>
  <c r="T44" i="35" s="1"/>
  <c r="AK43" i="35"/>
  <c r="AI43" i="35"/>
  <c r="AJ43" i="35" s="1"/>
  <c r="U43" i="35"/>
  <c r="S43" i="35"/>
  <c r="T43" i="35" s="1"/>
  <c r="AK42" i="35"/>
  <c r="AI42" i="35"/>
  <c r="AJ42" i="35" s="1"/>
  <c r="U42" i="35"/>
  <c r="S42" i="35"/>
  <c r="T42" i="35" s="1"/>
  <c r="AK41" i="35"/>
  <c r="AI41" i="35"/>
  <c r="AJ41" i="35" s="1"/>
  <c r="U41" i="35"/>
  <c r="S41" i="35"/>
  <c r="T41" i="35" s="1"/>
  <c r="AK40" i="35"/>
  <c r="AI40" i="35"/>
  <c r="AJ40" i="35" s="1"/>
  <c r="U40" i="35"/>
  <c r="S40" i="35"/>
  <c r="T40" i="35" s="1"/>
  <c r="AK39" i="35"/>
  <c r="AI39" i="35"/>
  <c r="AJ39" i="35" s="1"/>
  <c r="U39" i="35"/>
  <c r="S39" i="35"/>
  <c r="T39" i="35" s="1"/>
  <c r="AK38" i="35"/>
  <c r="AI38" i="35"/>
  <c r="AJ38" i="35" s="1"/>
  <c r="U38" i="35"/>
  <c r="S38" i="35"/>
  <c r="T38" i="35" s="1"/>
  <c r="AK37" i="35"/>
  <c r="AI37" i="35"/>
  <c r="AJ37" i="35" s="1"/>
  <c r="U37" i="35"/>
  <c r="S37" i="35"/>
  <c r="T37" i="35" s="1"/>
  <c r="AK36" i="35"/>
  <c r="AI36" i="35"/>
  <c r="AJ36" i="35" s="1"/>
  <c r="U36" i="35"/>
  <c r="S36" i="35"/>
  <c r="T36" i="35" s="1"/>
  <c r="AK35" i="35"/>
  <c r="AI35" i="35"/>
  <c r="AJ35" i="35" s="1"/>
  <c r="U35" i="35"/>
  <c r="S35" i="35"/>
  <c r="T35" i="35" s="1"/>
  <c r="AK32" i="35"/>
  <c r="AI32" i="35"/>
  <c r="AJ32" i="35" s="1"/>
  <c r="U32" i="35"/>
  <c r="S32" i="35"/>
  <c r="T32" i="35" s="1"/>
  <c r="AK31" i="35"/>
  <c r="AI31" i="35"/>
  <c r="AJ31" i="35" s="1"/>
  <c r="U31" i="35"/>
  <c r="S31" i="35"/>
  <c r="T31" i="35" s="1"/>
  <c r="AK30" i="35"/>
  <c r="AI30" i="35"/>
  <c r="AJ30" i="35" s="1"/>
  <c r="U30" i="35"/>
  <c r="S30" i="35"/>
  <c r="T30" i="35" s="1"/>
  <c r="AK29" i="35"/>
  <c r="AI29" i="35"/>
  <c r="AJ29" i="35" s="1"/>
  <c r="U29" i="35"/>
  <c r="S29" i="35"/>
  <c r="T29" i="35" s="1"/>
  <c r="AK28" i="35"/>
  <c r="AI28" i="35"/>
  <c r="AJ28" i="35" s="1"/>
  <c r="U28" i="35"/>
  <c r="S28" i="35"/>
  <c r="T28" i="35" s="1"/>
  <c r="U27" i="35"/>
  <c r="S27" i="35"/>
  <c r="T27" i="35" s="1"/>
  <c r="U26" i="35"/>
  <c r="S26" i="35"/>
  <c r="T26" i="35" s="1"/>
  <c r="U25" i="35"/>
  <c r="S25" i="35"/>
  <c r="T25" i="35" s="1"/>
  <c r="U24" i="35"/>
  <c r="S24" i="35"/>
  <c r="T24" i="35" s="1"/>
  <c r="U23" i="35"/>
  <c r="S23" i="35"/>
  <c r="T23" i="35" s="1"/>
  <c r="U22" i="35"/>
  <c r="S22" i="35"/>
  <c r="T22" i="35" s="1"/>
  <c r="U21" i="35"/>
  <c r="S21" i="35"/>
  <c r="T21" i="35" s="1"/>
  <c r="U20" i="35"/>
  <c r="S20" i="35"/>
  <c r="T20" i="35" s="1"/>
  <c r="U19" i="35"/>
  <c r="S19" i="35"/>
  <c r="T19" i="35" s="1"/>
  <c r="U18" i="35"/>
  <c r="S18" i="35"/>
  <c r="T18" i="35" s="1"/>
  <c r="U17" i="35"/>
  <c r="S17" i="35"/>
  <c r="T17" i="35" s="1"/>
  <c r="U16" i="35"/>
  <c r="S16" i="35"/>
  <c r="T16" i="35" s="1"/>
  <c r="U15" i="35"/>
  <c r="S15" i="35"/>
  <c r="T15" i="35" s="1"/>
  <c r="AK61" i="34"/>
  <c r="AJ61" i="34"/>
  <c r="U61" i="34"/>
  <c r="S61" i="34"/>
  <c r="T61" i="34" s="1"/>
  <c r="AK60" i="34"/>
  <c r="AJ60" i="34"/>
  <c r="U60" i="34"/>
  <c r="S60" i="34"/>
  <c r="T60" i="34" s="1"/>
  <c r="AK59" i="34"/>
  <c r="AJ59" i="34"/>
  <c r="U59" i="34"/>
  <c r="S59" i="34"/>
  <c r="T59" i="34" s="1"/>
  <c r="AK58" i="34"/>
  <c r="AJ58" i="34"/>
  <c r="U58" i="34"/>
  <c r="S58" i="34"/>
  <c r="T58" i="34" s="1"/>
  <c r="AK57" i="34"/>
  <c r="AI57" i="34"/>
  <c r="AJ57" i="34" s="1"/>
  <c r="U57" i="34"/>
  <c r="S57" i="34"/>
  <c r="T57" i="34" s="1"/>
  <c r="AK56" i="34"/>
  <c r="AI56" i="34"/>
  <c r="AJ56" i="34" s="1"/>
  <c r="U56" i="34"/>
  <c r="S56" i="34"/>
  <c r="T56" i="34" s="1"/>
  <c r="AK55" i="34"/>
  <c r="AI55" i="34"/>
  <c r="AJ55" i="34" s="1"/>
  <c r="U55" i="34"/>
  <c r="S55" i="34"/>
  <c r="T55" i="34" s="1"/>
  <c r="AK54" i="34"/>
  <c r="AI54" i="34"/>
  <c r="AJ54" i="34" s="1"/>
  <c r="U54" i="34"/>
  <c r="S54" i="34"/>
  <c r="T54" i="34" s="1"/>
  <c r="AK53" i="34"/>
  <c r="AI53" i="34"/>
  <c r="AJ53" i="34" s="1"/>
  <c r="U53" i="34"/>
  <c r="S53" i="34"/>
  <c r="T53" i="34" s="1"/>
  <c r="AK52" i="34"/>
  <c r="AI52" i="34"/>
  <c r="AJ52" i="34" s="1"/>
  <c r="U52" i="34"/>
  <c r="S52" i="34"/>
  <c r="T52" i="34" s="1"/>
  <c r="AK51" i="34"/>
  <c r="AI51" i="34"/>
  <c r="AJ51" i="34" s="1"/>
  <c r="U51" i="34"/>
  <c r="S51" i="34"/>
  <c r="T51" i="34" s="1"/>
  <c r="AK50" i="34"/>
  <c r="AI50" i="34"/>
  <c r="AJ50" i="34" s="1"/>
  <c r="U50" i="34"/>
  <c r="S50" i="34"/>
  <c r="T50" i="34" s="1"/>
  <c r="AK49" i="34"/>
  <c r="AI49" i="34"/>
  <c r="AJ49" i="34" s="1"/>
  <c r="U49" i="34"/>
  <c r="S49" i="34"/>
  <c r="T49" i="34" s="1"/>
  <c r="AK48" i="34"/>
  <c r="AI48" i="34"/>
  <c r="AJ48" i="34" s="1"/>
  <c r="U48" i="34"/>
  <c r="S48" i="34"/>
  <c r="T48" i="34" s="1"/>
  <c r="AK47" i="34"/>
  <c r="AI47" i="34"/>
  <c r="AJ47" i="34" s="1"/>
  <c r="U47" i="34"/>
  <c r="S47" i="34"/>
  <c r="T47" i="34" s="1"/>
  <c r="AK46" i="34"/>
  <c r="AI46" i="34"/>
  <c r="AJ46" i="34" s="1"/>
  <c r="U46" i="34"/>
  <c r="S46" i="34"/>
  <c r="T46" i="34" s="1"/>
  <c r="AK45" i="34"/>
  <c r="AI45" i="34"/>
  <c r="AJ45" i="34" s="1"/>
  <c r="U45" i="34"/>
  <c r="S45" i="34"/>
  <c r="T45" i="34" s="1"/>
  <c r="AK44" i="34"/>
  <c r="AI44" i="34"/>
  <c r="AJ44" i="34" s="1"/>
  <c r="U44" i="34"/>
  <c r="S44" i="34"/>
  <c r="T44" i="34" s="1"/>
  <c r="AK43" i="34"/>
  <c r="AI43" i="34"/>
  <c r="AJ43" i="34" s="1"/>
  <c r="U43" i="34"/>
  <c r="S43" i="34"/>
  <c r="T43" i="34" s="1"/>
  <c r="AK42" i="34"/>
  <c r="AI42" i="34"/>
  <c r="AJ42" i="34" s="1"/>
  <c r="U42" i="34"/>
  <c r="S42" i="34"/>
  <c r="T42" i="34" s="1"/>
  <c r="AK41" i="34"/>
  <c r="AI41" i="34"/>
  <c r="AJ41" i="34" s="1"/>
  <c r="U41" i="34"/>
  <c r="S41" i="34"/>
  <c r="T41" i="34" s="1"/>
  <c r="AK40" i="34"/>
  <c r="AI40" i="34"/>
  <c r="AJ40" i="34" s="1"/>
  <c r="U40" i="34"/>
  <c r="S40" i="34"/>
  <c r="T40" i="34" s="1"/>
  <c r="AK39" i="34"/>
  <c r="AI39" i="34"/>
  <c r="AJ39" i="34" s="1"/>
  <c r="U39" i="34"/>
  <c r="S39" i="34"/>
  <c r="T39" i="34" s="1"/>
  <c r="AK38" i="34"/>
  <c r="AI38" i="34"/>
  <c r="AJ38" i="34" s="1"/>
  <c r="U38" i="34"/>
  <c r="S38" i="34"/>
  <c r="T38" i="34" s="1"/>
  <c r="AK37" i="34"/>
  <c r="AI37" i="34"/>
  <c r="AJ37" i="34" s="1"/>
  <c r="U37" i="34"/>
  <c r="S37" i="34"/>
  <c r="T37" i="34" s="1"/>
  <c r="AK36" i="34"/>
  <c r="AI36" i="34"/>
  <c r="AJ36" i="34" s="1"/>
  <c r="U36" i="34"/>
  <c r="S36" i="34"/>
  <c r="T36" i="34" s="1"/>
  <c r="AK35" i="34"/>
  <c r="AI35" i="34"/>
  <c r="AJ35" i="34" s="1"/>
  <c r="U35" i="34"/>
  <c r="S35" i="34"/>
  <c r="T35" i="34" s="1"/>
  <c r="AK32" i="34"/>
  <c r="AI32" i="34"/>
  <c r="AJ32" i="34" s="1"/>
  <c r="U32" i="34"/>
  <c r="S32" i="34"/>
  <c r="T32" i="34" s="1"/>
  <c r="AK31" i="34"/>
  <c r="AI31" i="34"/>
  <c r="AJ31" i="34" s="1"/>
  <c r="U31" i="34"/>
  <c r="S31" i="34"/>
  <c r="T31" i="34" s="1"/>
  <c r="AK30" i="34"/>
  <c r="AI30" i="34"/>
  <c r="AJ30" i="34" s="1"/>
  <c r="U30" i="34"/>
  <c r="S30" i="34"/>
  <c r="T30" i="34" s="1"/>
  <c r="AK29" i="34"/>
  <c r="AI29" i="34"/>
  <c r="AJ29" i="34" s="1"/>
  <c r="U29" i="34"/>
  <c r="S29" i="34"/>
  <c r="T29" i="34" s="1"/>
  <c r="AK28" i="34"/>
  <c r="AI28" i="34"/>
  <c r="AJ28" i="34" s="1"/>
  <c r="U28" i="34"/>
  <c r="S28" i="34"/>
  <c r="T28" i="34" s="1"/>
  <c r="U27" i="34"/>
  <c r="S27" i="34"/>
  <c r="T27" i="34" s="1"/>
  <c r="U26" i="34"/>
  <c r="S26" i="34"/>
  <c r="T26" i="34" s="1"/>
  <c r="U25" i="34"/>
  <c r="S25" i="34"/>
  <c r="T25" i="34" s="1"/>
  <c r="U24" i="34"/>
  <c r="S24" i="34"/>
  <c r="T24" i="34" s="1"/>
  <c r="U23" i="34"/>
  <c r="S23" i="34"/>
  <c r="T23" i="34" s="1"/>
  <c r="U22" i="34"/>
  <c r="S22" i="34"/>
  <c r="T22" i="34" s="1"/>
  <c r="U21" i="34"/>
  <c r="S21" i="34"/>
  <c r="T21" i="34" s="1"/>
  <c r="U20" i="34"/>
  <c r="S20" i="34"/>
  <c r="T20" i="34" s="1"/>
  <c r="U19" i="34"/>
  <c r="S19" i="34"/>
  <c r="T19" i="34" s="1"/>
  <c r="U18" i="34"/>
  <c r="S18" i="34"/>
  <c r="T18" i="34" s="1"/>
  <c r="U17" i="34"/>
  <c r="S17" i="34"/>
  <c r="T17" i="34" s="1"/>
  <c r="U16" i="34"/>
  <c r="S16" i="34"/>
  <c r="T16" i="34" s="1"/>
  <c r="U15" i="34"/>
  <c r="S15" i="34"/>
  <c r="T15" i="34" s="1"/>
  <c r="AK61" i="32"/>
  <c r="AI61" i="32"/>
  <c r="AJ61" i="32" s="1"/>
  <c r="U61" i="32"/>
  <c r="S61" i="32"/>
  <c r="T61" i="32" s="1"/>
  <c r="AK60" i="32"/>
  <c r="AI60" i="32"/>
  <c r="AJ60" i="32" s="1"/>
  <c r="U60" i="32"/>
  <c r="S60" i="32"/>
  <c r="T60" i="32" s="1"/>
  <c r="AK59" i="32"/>
  <c r="AI59" i="32"/>
  <c r="AJ59" i="32" s="1"/>
  <c r="U59" i="32"/>
  <c r="S59" i="32"/>
  <c r="T59" i="32" s="1"/>
  <c r="AK58" i="32"/>
  <c r="AI58" i="32"/>
  <c r="AJ58" i="32" s="1"/>
  <c r="U58" i="32"/>
  <c r="S58" i="32"/>
  <c r="T58" i="32" s="1"/>
  <c r="AK57" i="32"/>
  <c r="AI57" i="32"/>
  <c r="AJ57" i="32" s="1"/>
  <c r="U57" i="32"/>
  <c r="S57" i="32"/>
  <c r="T57" i="32" s="1"/>
  <c r="AK56" i="32"/>
  <c r="AI56" i="32"/>
  <c r="AJ56" i="32" s="1"/>
  <c r="U56" i="32"/>
  <c r="S56" i="32"/>
  <c r="T56" i="32" s="1"/>
  <c r="AK55" i="32"/>
  <c r="AI55" i="32"/>
  <c r="AJ55" i="32" s="1"/>
  <c r="U55" i="32"/>
  <c r="S55" i="32"/>
  <c r="T55" i="32" s="1"/>
  <c r="AK54" i="32"/>
  <c r="AI54" i="32"/>
  <c r="AJ54" i="32" s="1"/>
  <c r="U54" i="32"/>
  <c r="S54" i="32"/>
  <c r="T54" i="32" s="1"/>
  <c r="AK53" i="32"/>
  <c r="AI53" i="32"/>
  <c r="AJ53" i="32" s="1"/>
  <c r="U53" i="32"/>
  <c r="S53" i="32"/>
  <c r="T53" i="32" s="1"/>
  <c r="AK52" i="32"/>
  <c r="AI52" i="32"/>
  <c r="AJ52" i="32" s="1"/>
  <c r="U52" i="32"/>
  <c r="S52" i="32"/>
  <c r="T52" i="32" s="1"/>
  <c r="AK51" i="32"/>
  <c r="AI51" i="32"/>
  <c r="AJ51" i="32" s="1"/>
  <c r="U51" i="32"/>
  <c r="S51" i="32"/>
  <c r="T51" i="32" s="1"/>
  <c r="AK50" i="32"/>
  <c r="AI50" i="32"/>
  <c r="AJ50" i="32" s="1"/>
  <c r="U50" i="32"/>
  <c r="S50" i="32"/>
  <c r="T50" i="32" s="1"/>
  <c r="AK49" i="32"/>
  <c r="AI49" i="32"/>
  <c r="AJ49" i="32" s="1"/>
  <c r="U49" i="32"/>
  <c r="S49" i="32"/>
  <c r="T49" i="32" s="1"/>
  <c r="AK48" i="32"/>
  <c r="AI48" i="32"/>
  <c r="AJ48" i="32" s="1"/>
  <c r="U48" i="32"/>
  <c r="S48" i="32"/>
  <c r="T48" i="32" s="1"/>
  <c r="AK47" i="32"/>
  <c r="AI47" i="32"/>
  <c r="AJ47" i="32" s="1"/>
  <c r="U47" i="32"/>
  <c r="S47" i="32"/>
  <c r="T47" i="32" s="1"/>
  <c r="AK46" i="32"/>
  <c r="AI46" i="32"/>
  <c r="AJ46" i="32" s="1"/>
  <c r="U46" i="32"/>
  <c r="S46" i="32"/>
  <c r="T46" i="32" s="1"/>
  <c r="AK45" i="32"/>
  <c r="AI45" i="32"/>
  <c r="AJ45" i="32" s="1"/>
  <c r="U45" i="32"/>
  <c r="S45" i="32"/>
  <c r="T45" i="32" s="1"/>
  <c r="AK44" i="32"/>
  <c r="AI44" i="32"/>
  <c r="AJ44" i="32" s="1"/>
  <c r="U44" i="32"/>
  <c r="S44" i="32"/>
  <c r="T44" i="32" s="1"/>
  <c r="AK43" i="32"/>
  <c r="AI43" i="32"/>
  <c r="AJ43" i="32" s="1"/>
  <c r="U43" i="32"/>
  <c r="S43" i="32"/>
  <c r="T43" i="32" s="1"/>
  <c r="AK42" i="32"/>
  <c r="AI42" i="32"/>
  <c r="AJ42" i="32" s="1"/>
  <c r="U42" i="32"/>
  <c r="S42" i="32"/>
  <c r="T42" i="32" s="1"/>
  <c r="AK41" i="32"/>
  <c r="AI41" i="32"/>
  <c r="AJ41" i="32" s="1"/>
  <c r="U41" i="32"/>
  <c r="S41" i="32"/>
  <c r="T41" i="32" s="1"/>
  <c r="AK40" i="32"/>
  <c r="AI40" i="32"/>
  <c r="AJ40" i="32" s="1"/>
  <c r="U40" i="32"/>
  <c r="S40" i="32"/>
  <c r="T40" i="32" s="1"/>
  <c r="AK39" i="32"/>
  <c r="AI39" i="32"/>
  <c r="AJ39" i="32" s="1"/>
  <c r="U39" i="32"/>
  <c r="S39" i="32"/>
  <c r="T39" i="32" s="1"/>
  <c r="AK38" i="32"/>
  <c r="AI38" i="32"/>
  <c r="AJ38" i="32" s="1"/>
  <c r="U38" i="32"/>
  <c r="S38" i="32"/>
  <c r="T38" i="32" s="1"/>
  <c r="AK37" i="32"/>
  <c r="AI37" i="32"/>
  <c r="AJ37" i="32" s="1"/>
  <c r="U37" i="32"/>
  <c r="S37" i="32"/>
  <c r="T37" i="32" s="1"/>
  <c r="AK36" i="32"/>
  <c r="AI36" i="32"/>
  <c r="AJ36" i="32" s="1"/>
  <c r="U36" i="32"/>
  <c r="S36" i="32"/>
  <c r="T36" i="32" s="1"/>
  <c r="AK35" i="32"/>
  <c r="AI35" i="32"/>
  <c r="AJ35" i="32" s="1"/>
  <c r="U35" i="32"/>
  <c r="S35" i="32"/>
  <c r="T35" i="32" s="1"/>
  <c r="AK32" i="32"/>
  <c r="AI32" i="32"/>
  <c r="AJ32" i="32" s="1"/>
  <c r="U32" i="32"/>
  <c r="S32" i="32"/>
  <c r="T32" i="32" s="1"/>
  <c r="AK31" i="32"/>
  <c r="AI31" i="32"/>
  <c r="AJ31" i="32" s="1"/>
  <c r="U31" i="32"/>
  <c r="S31" i="32"/>
  <c r="T31" i="32" s="1"/>
  <c r="AK30" i="32"/>
  <c r="AI30" i="32"/>
  <c r="AJ30" i="32" s="1"/>
  <c r="U30" i="32"/>
  <c r="S30" i="32"/>
  <c r="T30" i="32" s="1"/>
  <c r="AK29" i="32"/>
  <c r="AI29" i="32"/>
  <c r="AJ29" i="32" s="1"/>
  <c r="U29" i="32"/>
  <c r="S29" i="32"/>
  <c r="T29" i="32" s="1"/>
  <c r="AK28" i="32"/>
  <c r="AI28" i="32"/>
  <c r="AJ28" i="32" s="1"/>
  <c r="U28" i="32"/>
  <c r="S28" i="32"/>
  <c r="T28" i="32" s="1"/>
  <c r="U27" i="32"/>
  <c r="S27" i="32"/>
  <c r="T27" i="32" s="1"/>
  <c r="U26" i="32"/>
  <c r="S26" i="32"/>
  <c r="T26" i="32" s="1"/>
  <c r="U25" i="32"/>
  <c r="S25" i="32"/>
  <c r="T25" i="32" s="1"/>
  <c r="U24" i="32"/>
  <c r="S24" i="32"/>
  <c r="T24" i="32" s="1"/>
  <c r="U23" i="32"/>
  <c r="S23" i="32"/>
  <c r="T23" i="32" s="1"/>
  <c r="U22" i="32"/>
  <c r="S22" i="32"/>
  <c r="T22" i="32" s="1"/>
  <c r="U21" i="32"/>
  <c r="S21" i="32"/>
  <c r="T21" i="32" s="1"/>
  <c r="U20" i="32"/>
  <c r="S20" i="32"/>
  <c r="T20" i="32" s="1"/>
  <c r="U19" i="32"/>
  <c r="S19" i="32"/>
  <c r="T19" i="32" s="1"/>
  <c r="U18" i="32"/>
  <c r="S18" i="32"/>
  <c r="T18" i="32" s="1"/>
  <c r="U17" i="32"/>
  <c r="S17" i="32"/>
  <c r="T17" i="32" s="1"/>
  <c r="U16" i="32"/>
  <c r="S16" i="32"/>
  <c r="T16" i="32" s="1"/>
  <c r="U15" i="32"/>
  <c r="S15" i="32"/>
  <c r="T15" i="32" s="1"/>
  <c r="U14" i="32"/>
  <c r="S14" i="32"/>
  <c r="T14" i="32" s="1"/>
</calcChain>
</file>

<file path=xl/sharedStrings.xml><?xml version="1.0" encoding="utf-8"?>
<sst xmlns="http://schemas.openxmlformats.org/spreadsheetml/2006/main" count="1114" uniqueCount="205">
  <si>
    <t>Austria</t>
  </si>
  <si>
    <t>..</t>
  </si>
  <si>
    <t>Belgium</t>
  </si>
  <si>
    <t>France</t>
  </si>
  <si>
    <t>Germany</t>
  </si>
  <si>
    <t>Ireland</t>
  </si>
  <si>
    <t>Italy</t>
  </si>
  <si>
    <t>Luxembourg</t>
  </si>
  <si>
    <t>Netherlands</t>
  </si>
  <si>
    <t>Portugal</t>
  </si>
  <si>
    <t>Spain</t>
  </si>
  <si>
    <t>Sweden</t>
  </si>
  <si>
    <t>Finland</t>
  </si>
  <si>
    <t>Greece</t>
  </si>
  <si>
    <t>Denmark</t>
  </si>
  <si>
    <t>UK</t>
  </si>
  <si>
    <t>Cyprus</t>
  </si>
  <si>
    <t>Czech Republic</t>
  </si>
  <si>
    <t>Estonia</t>
  </si>
  <si>
    <t>Hungary</t>
  </si>
  <si>
    <t>Latvia</t>
  </si>
  <si>
    <t>Lithuania</t>
  </si>
  <si>
    <t>Malta</t>
  </si>
  <si>
    <t>Poland</t>
  </si>
  <si>
    <t>Slovakia</t>
  </si>
  <si>
    <t>Slovenia</t>
  </si>
  <si>
    <t>+'/'-'</t>
  </si>
  <si>
    <t>Bulgaria</t>
  </si>
  <si>
    <t>Romania</t>
  </si>
  <si>
    <t>Tables 5.10.1 to 5.10.3</t>
  </si>
  <si>
    <t>Domestic Gas</t>
  </si>
  <si>
    <t>Eurostat size band</t>
  </si>
  <si>
    <t>Annual consumption (kWh)</t>
  </si>
  <si>
    <t>Small</t>
  </si>
  <si>
    <t>Band D1</t>
  </si>
  <si>
    <t>&lt;5,557</t>
  </si>
  <si>
    <t>Medium</t>
  </si>
  <si>
    <t>Band D2</t>
  </si>
  <si>
    <t>5,557 – 55,557</t>
  </si>
  <si>
    <t>Large</t>
  </si>
  <si>
    <t>Band D3</t>
  </si>
  <si>
    <t>&gt;55,557</t>
  </si>
  <si>
    <t>D2</t>
  </si>
  <si>
    <t>D3</t>
  </si>
  <si>
    <t>D3b</t>
  </si>
  <si>
    <t>Annual Domestic Gas Prices (p/kWh) in the EU - excluding taxes</t>
  </si>
  <si>
    <t>Annual Domestic Gas Prices (p/kWh) in the EU - including taxes</t>
  </si>
  <si>
    <t>Croatia</t>
  </si>
  <si>
    <t>Return to Contents Page</t>
  </si>
  <si>
    <t>Contents</t>
  </si>
  <si>
    <t>Tables</t>
  </si>
  <si>
    <t>Charts</t>
  </si>
  <si>
    <t>Methodology</t>
  </si>
  <si>
    <t>Methodology notes</t>
  </si>
  <si>
    <t>Further information</t>
  </si>
  <si>
    <t>Contacts</t>
  </si>
  <si>
    <t>Domestic gas prices in the EU</t>
  </si>
  <si>
    <t>Table 5.10.1: Domestic gas prices in the EU for small consumers excluding tax</t>
  </si>
  <si>
    <t>Table 5.10.1: Domestic gas prices in the EU for small consumers including tax</t>
  </si>
  <si>
    <t>Table 5.10.2: Domestic gas prices in the EU for medium consumers excluding tax</t>
  </si>
  <si>
    <t>Table 5.10.2: Domestic gas prices in the EU for medium consumers including tax</t>
  </si>
  <si>
    <t>Table 5.10.3: Domestic gas prices in the EU for large consumers excluding tax</t>
  </si>
  <si>
    <t>Table 5.10.3: Domestic gas prices in the EU for large consumers including tax</t>
  </si>
  <si>
    <t xml:space="preserve">Source: Eurostat Statistics in Focus </t>
  </si>
  <si>
    <t>https://ec.europa.eu/eurostat/data/database</t>
  </si>
  <si>
    <t>In the long term trends tables, there are 2 methodology changes one which effects both including and excluding tax figures</t>
  </si>
  <si>
    <r>
      <t xml:space="preserve">The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</si>
  <si>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Originally, Eurostat collected data based on observations at a single point in time (1st January and 1st July).</t>
  </si>
  <si>
    <t>This was used for all data before January 2008</t>
  </si>
  <si>
    <t>The change to the methodology has created a discontinuity within the price series. The new methodology prices within the same tables, with a distinction between old and new data.</t>
  </si>
  <si>
    <t>Whilst prices using the old and new methodologies will not be comparable, the UK ranking and UK price relative to the EU median should be broadly comparable across the old and new data.</t>
  </si>
  <si>
    <r>
      <t xml:space="preserve">Since January 2015 onwards, the </t>
    </r>
    <r>
      <rPr>
        <b/>
        <sz val="11"/>
        <rFont val="Arial"/>
        <family val="2"/>
      </rPr>
      <t xml:space="preserve">Excluding Tax </t>
    </r>
    <r>
      <rPr>
        <sz val="11"/>
        <rFont val="Arial"/>
        <family val="2"/>
      </rPr>
      <t>data are presented based on last Eurostats methodology review.</t>
    </r>
  </si>
  <si>
    <t>These levies and charges include:</t>
  </si>
  <si>
    <t xml:space="preserve">Renewable Obligation support costs </t>
  </si>
  <si>
    <t xml:space="preserve">Contract for Difference support costs </t>
  </si>
  <si>
    <t xml:space="preserve">Capacity Market costs </t>
  </si>
  <si>
    <t xml:space="preserve">Feed in Tariffs </t>
  </si>
  <si>
    <t xml:space="preserve">CRC Energy Efficiency Scheme </t>
  </si>
  <si>
    <t xml:space="preserve">Carbon Price Support </t>
  </si>
  <si>
    <t xml:space="preserve">Climate Change Levy </t>
  </si>
  <si>
    <r>
      <t xml:space="preserve">The main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</si>
  <si>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Additional Notes</t>
  </si>
  <si>
    <t>1998-2007 Methodology</t>
  </si>
  <si>
    <t>2007-2015 Methodology</t>
  </si>
  <si>
    <t>and one that only affects the excluding tax figures. The three series are labelled:</t>
  </si>
  <si>
    <r>
      <t>2015 Methodology</t>
    </r>
    <r>
      <rPr>
        <sz val="11"/>
        <rFont val="Arial"/>
        <family val="2"/>
      </rPr>
      <t xml:space="preserve"> (with all taxes and levies excluded)</t>
    </r>
  </si>
  <si>
    <r>
      <t>2015 Methodology</t>
    </r>
    <r>
      <rPr>
        <sz val="12"/>
        <rFont val="Arial"/>
        <family val="2"/>
      </rPr>
      <t xml:space="preserve"> (with all taxes and levies excluded)</t>
    </r>
  </si>
  <si>
    <r>
      <t xml:space="preserve">This removes other levies and charges as well as tax so there is a noticeable break in the series presented in the </t>
    </r>
    <r>
      <rPr>
        <b/>
        <sz val="11"/>
        <rFont val="Arial"/>
        <family val="2"/>
      </rPr>
      <t xml:space="preserve">Long term </t>
    </r>
    <r>
      <rPr>
        <sz val="11"/>
        <rFont val="Arial"/>
        <family val="2"/>
      </rPr>
      <t>tables.</t>
    </r>
  </si>
  <si>
    <t>Medium: Price (inc tax)</t>
  </si>
  <si>
    <t>About this data</t>
  </si>
  <si>
    <t>EU 14 plus UK Median (inc tax)</t>
  </si>
  <si>
    <t>Gas metadata and methodologies are available here:</t>
  </si>
  <si>
    <t xml:space="preserve">Each size band was represented by a single consumption figure. </t>
  </si>
  <si>
    <t>From 1st January 2008, data shows average prices over 6-month periods (January - June and July - December), and each size band covers a range of consumption.</t>
  </si>
  <si>
    <t>The size bands for consumers prior to January 2008 are defined as follows:</t>
  </si>
  <si>
    <t>The size bands for consumers from January 2008 onwards are defined as follows:</t>
  </si>
  <si>
    <t>Average domestic gas prices in the EU14 plus UK for medium consumers</t>
  </si>
  <si>
    <t>Year</t>
  </si>
  <si>
    <t>Period</t>
  </si>
  <si>
    <t>1998-2007</t>
  </si>
  <si>
    <t>2007-2015</t>
  </si>
  <si>
    <t>UK relative to EU 14 plus UK Median(%)</t>
  </si>
  <si>
    <t>UK relative to EU 27 plus UK Median(%)</t>
  </si>
  <si>
    <t>Table 5.10.1 Domestic gas prices in the EU for small consumers excluding taxes and levies</t>
  </si>
  <si>
    <t>In Pence per kWh</t>
  </si>
  <si>
    <t>Table 5.10.2 Domestic gas prices in the EU for medium consumers excluding taxes and levies</t>
  </si>
  <si>
    <t>Table 5.10.3 Domestic gas prices in the EU for large consumers excluding taxes and levies</t>
  </si>
  <si>
    <t>Table 5.10.1 Domestic gas prices in the EU for small consumers including all taxes and levies</t>
  </si>
  <si>
    <t>Table 5.10.2 Domestic gas prices in the EU for medium consumers including all taxes and levies</t>
  </si>
  <si>
    <t>Table 5.10.3 Domestic gas prices in the EU for large consumers including all taxes and levies</t>
  </si>
  <si>
    <t>Empty cells in the table represent periods where the country was not a member of the EU or data was not reported.  Note Croatia data was collected from July 2007.</t>
  </si>
  <si>
    <r>
      <t>An</t>
    </r>
    <r>
      <rPr>
        <b/>
        <sz val="12"/>
        <rFont val="Arial"/>
        <family val="2"/>
      </rPr>
      <t xml:space="preserve"> r</t>
    </r>
    <r>
      <rPr>
        <sz val="12"/>
        <rFont val="Arial"/>
        <family val="2"/>
      </rPr>
      <t xml:space="preserve"> indicates revised data. An r in the date column indicates all data in the column has been revised. An r in a cell indicates that just that cell has been revised.</t>
    </r>
  </si>
  <si>
    <t>Prices are converted to sterling using the exchange rate at time of publication for each period.</t>
  </si>
  <si>
    <t>Small consumers consuming &lt; 5,556 kWh per annum for periods January - June and July - December each year</t>
  </si>
  <si>
    <t>Figures in this table exclude any charges relating to environmental or social policies as well as VAT</t>
  </si>
  <si>
    <t xml:space="preserve">Note 1. To preserve the time series the median is based on the current members of the EU and not the EU members at the time.  The median for the current EU members plus the UK can be found in the long- term time series.  </t>
  </si>
  <si>
    <t>Note 2. The rank orders prices from lowest to highest with 1 being the lowest per kWh price and 15 or 28 being the highest.</t>
  </si>
  <si>
    <t>EU 14 plus UK Median [Note 1]</t>
  </si>
  <si>
    <t>UK relative to EU 14 plus UK Rank [Note 2]</t>
  </si>
  <si>
    <t>EU 27 plus UK Median [Note 1]</t>
  </si>
  <si>
    <t>UK relative to EU 27 plus UK Rank [Note 2]</t>
  </si>
  <si>
    <t>Figures in this table include any taxes or charges relating to environmental or social policies and VAT</t>
  </si>
  <si>
    <t>Medium consumers consuming 5,557 - 55,556 kWh per annum for periods January - June and July - December each year</t>
  </si>
  <si>
    <t>Large consumers: consuming &gt; 55,557 kWh per annum for periods January - June and July - December each year</t>
  </si>
  <si>
    <t>Freeze panes are turned on. To turn off freeze panes select the 'View' ribbon then 'Freeze Panes' then 'Unfreeze Panes' or use [Alt,W,F]</t>
  </si>
  <si>
    <t>Annual average is presented as the unweighted average of semesters one and two for the year</t>
  </si>
  <si>
    <t>Note 1. To preserve the time series the median is based on the current members of the EU and not the EU members at the time.</t>
  </si>
  <si>
    <t>Customer Size</t>
  </si>
  <si>
    <r>
      <t xml:space="preserve">Energy Prices </t>
    </r>
    <r>
      <rPr>
        <sz val="18"/>
        <rFont val="Arial"/>
        <family val="2"/>
      </rPr>
      <t>International Comparisons</t>
    </r>
  </si>
  <si>
    <t>Quarterly Energy Prices Publication (opens in a new window)</t>
  </si>
  <si>
    <t>International domestic energy prices website (opens in a new window)</t>
  </si>
  <si>
    <t>International statistics data sources and methodologies (opens in a new window)</t>
  </si>
  <si>
    <t>Digest of United Kingdom Energy Statistics (DUKES): glossary and acronyms (opens in a new window)</t>
  </si>
  <si>
    <t>Energy Prices Statistics Team</t>
  </si>
  <si>
    <t>0207 215 1000</t>
  </si>
  <si>
    <t>Note 1. Eurostat publishes data on gas and electricity prices six months after the end of the reference period.</t>
  </si>
  <si>
    <t>Note 2. Prior to 2005, the Eurostat data was mainly for selected cities in the EU, but from 2005 onwards national prices are used.</t>
  </si>
  <si>
    <t>Note 3. The 'Including tax' tables include all taxes and  levies.</t>
  </si>
  <si>
    <t>Note 4. However we no longer intend to estimate other countries data and have removed earlier estimations.</t>
  </si>
  <si>
    <t>Note 4. The most up to date data can be sourced from Eurostat's website, under Environment &amp; Energy, here:</t>
  </si>
  <si>
    <t>Data are presented by size band, with and without tax and for six-month periods ("semesters") each year (January - June and July - December).</t>
  </si>
  <si>
    <t>Data is available back to 1998.</t>
  </si>
  <si>
    <t>Data in these tables shows prices of gas to domestic consumers in the UK and EU.</t>
  </si>
  <si>
    <t>Country</t>
  </si>
  <si>
    <t>United Kingdom</t>
  </si>
  <si>
    <t>UK relative to EU 14 plus UK Rank
[Note 2]</t>
  </si>
  <si>
    <t>UK relative to EU 27 plus UK Rank
[Note 2]</t>
  </si>
  <si>
    <t>Press Office (media enquiries)</t>
  </si>
  <si>
    <t xml:space="preserve">Revisions policy and standards for official statistics (opens in a new window) </t>
  </si>
  <si>
    <t>Note 1. Median price is based upon the available data, including those cases where the Department have estimated the position of prices relative to the EU median.</t>
  </si>
  <si>
    <t xml:space="preserve">Note 1. Median price is based upon the available data, including those cases where the Department have estimated the position of prices relative to the EU median.   </t>
  </si>
  <si>
    <t>Eurostat changed the methodology used to compile these statistics (which the Department collects using the Price Transparency form)</t>
  </si>
  <si>
    <t>Note 4. Previously where data were not available, the Department estimated a price in relation to the EU 14 plus UK median.</t>
  </si>
  <si>
    <t>https://ec.europa.eu/eurostat/cache/metadata/en/nrg_pc_202_sims.htm</t>
  </si>
  <si>
    <t>The EU data in these tables are derived from Eurostat’s Statistics in Focus series.</t>
  </si>
  <si>
    <t>UK data no longer form part of the Eurostat dataset but are collected using the same methodology.</t>
  </si>
  <si>
    <t>Average prices are calculated from a sample of energy company data.</t>
  </si>
  <si>
    <t>The price is derived by taking the sum total of the value of energy consumed (by size band) divided by the total volume of energy (by size band).</t>
  </si>
  <si>
    <t>More up to date data for EU countries and data for other countries can be sourced from Eurostat's website, under Environment &amp; Energy, here:</t>
  </si>
  <si>
    <t>Jul 07 - Dec 07</t>
  </si>
  <si>
    <t>Jul 08 - Dec 08</t>
  </si>
  <si>
    <t>Jul 09 - Dec 09</t>
  </si>
  <si>
    <t xml:space="preserve">Jul 10 - Dec 10 </t>
  </si>
  <si>
    <t xml:space="preserve">Jul 11 - Dec 11 </t>
  </si>
  <si>
    <t>Jul 12 - Dec 12</t>
  </si>
  <si>
    <t>Jul 13 - Dec 13</t>
  </si>
  <si>
    <t>Jul 14 - Dec 14</t>
  </si>
  <si>
    <t>Jul 15 - Dec 15</t>
  </si>
  <si>
    <t>Jul 16 - Dec 16</t>
  </si>
  <si>
    <t>Jul 17 - Dec 17</t>
  </si>
  <si>
    <t>Jul 18 - Dec 18</t>
  </si>
  <si>
    <t>Jul 19 - Dec 19</t>
  </si>
  <si>
    <t>Jul 20 - Dec 20</t>
  </si>
  <si>
    <t>Jul 21 - Dec 21</t>
  </si>
  <si>
    <t>Jul 22 - Dec 22</t>
  </si>
  <si>
    <t>Jul 23 - Dec 23</t>
  </si>
  <si>
    <t>Jan 07 - Jun 07</t>
  </si>
  <si>
    <t xml:space="preserve"> Jan 08 - Jun 08</t>
  </si>
  <si>
    <t>Jan 09 - Jun 09</t>
  </si>
  <si>
    <t>Jan 10 - Jun 10</t>
  </si>
  <si>
    <t>Jan 11 - Jun 11</t>
  </si>
  <si>
    <t>Jan 12 - Jun 12</t>
  </si>
  <si>
    <t>Jan 13 - Jun 13</t>
  </si>
  <si>
    <t>Jan 14 - Jun 14</t>
  </si>
  <si>
    <t>Jan 15 - Jun 15</t>
  </si>
  <si>
    <t>Jan 16 - Jun 16</t>
  </si>
  <si>
    <t>Jan 17 - Jun 17</t>
  </si>
  <si>
    <t>Jan 18 - Jun 18</t>
  </si>
  <si>
    <t>Jan 19 - Jun 19</t>
  </si>
  <si>
    <t>Jan 20 - Jun 20</t>
  </si>
  <si>
    <t>Jan 21 - Jun 21</t>
  </si>
  <si>
    <t>Jan 22 - Jun 22</t>
  </si>
  <si>
    <t>Jan 23 - Jun 23</t>
  </si>
  <si>
    <t>energyprices.stats@energysecurity.gov.uk</t>
  </si>
  <si>
    <t xml:space="preserve">newsdesk@energysecurity.gov.uk </t>
  </si>
  <si>
    <t>incl &lt; excl</t>
  </si>
  <si>
    <t>Price (excl tax)</t>
  </si>
  <si>
    <t>Average domestic gas prices in the EU27 plus UK (small, medium, large) including taxes / subsidies</t>
  </si>
  <si>
    <t>Tax Component / subsidy (if outlined)</t>
  </si>
  <si>
    <t>Jan 24 - Jun 24</t>
  </si>
  <si>
    <t>02072 151 445</t>
  </si>
  <si>
    <r>
      <t>Publication date:</t>
    </r>
    <r>
      <rPr>
        <sz val="11"/>
        <rFont val="Arial"/>
        <family val="2"/>
      </rPr>
      <t xml:space="preserve"> 29/05/2025</t>
    </r>
  </si>
  <si>
    <r>
      <t>Data period:</t>
    </r>
    <r>
      <rPr>
        <sz val="11"/>
        <rFont val="Arial"/>
        <family val="2"/>
      </rPr>
      <t xml:space="preserve"> New prices data for Semester 2 2024 (July - December 2024)</t>
    </r>
  </si>
  <si>
    <r>
      <t>Next update:</t>
    </r>
    <r>
      <rPr>
        <sz val="11"/>
        <rFont val="Arial"/>
        <family val="2"/>
      </rPr>
      <t xml:space="preserve"> 27/11/2025</t>
    </r>
  </si>
  <si>
    <t>Jul 24 - Dec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</si>
</sst>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0.0;\-0.0"/>
    <numFmt numFmtId="165" formatCode="\+;;\-;&quot;+/-&quot;"/>
    <numFmt numFmtId="166" formatCode="\-"/>
    <numFmt numFmtId="167" formatCode="dd\-mmm\-yyyy"/>
    <numFmt numFmtId="168" formatCode="_-[$€-2]* #,##0.00_-;\-[$€-2]* #,##0.00_-;_-[$€-2]* &quot;-&quot;??_-"/>
    <numFmt numFmtId="169" formatCode="0.00\r"/>
  </numFmts>
  <fonts count="30" x14ac:knownFonts="1">
    <font>
      <sz val="10"/>
      <name val="Arial"/>
    </font>
    <font>
      <sz val="10"/>
      <name val="Arial"/>
      <family val="2"/>
    </font>
    <font>
      <b/>
      <sz val="12"/>
      <name val="Arial"/>
      <family val="2"/>
    </font>
    <font>
      <b/>
      <sz val="9"/>
      <name val="Arial"/>
      <family val="2"/>
    </font>
    <font>
      <sz val="10"/>
      <name val="Arial"/>
      <family val="2"/>
    </font>
    <font>
      <u/>
      <sz val="9"/>
      <color indexed="12"/>
      <name val="Arial"/>
      <family val="2"/>
    </font>
    <font>
      <b/>
      <sz val="10"/>
      <name val="Arial"/>
      <family val="2"/>
    </font>
    <font>
      <i/>
      <sz val="10"/>
      <name val="Arial"/>
      <family val="2"/>
    </font>
    <font>
      <sz val="11"/>
      <name val="Arial"/>
      <family val="2"/>
    </font>
    <font>
      <b/>
      <sz val="11"/>
      <name val="Arial"/>
      <family val="2"/>
    </font>
    <font>
      <sz val="10"/>
      <name val="Arial"/>
      <family val="2"/>
    </font>
    <font>
      <b/>
      <sz val="14"/>
      <name val="Arial"/>
      <family val="2"/>
    </font>
    <font>
      <sz val="12"/>
      <name val="Arial"/>
      <family val="2"/>
    </font>
    <font>
      <sz val="12"/>
      <name val="MS Sans Serif"/>
      <family val="2"/>
    </font>
    <font>
      <u/>
      <sz val="12"/>
      <color indexed="12"/>
      <name val="Arial"/>
      <family val="2"/>
    </font>
    <font>
      <b/>
      <sz val="10"/>
      <color theme="0"/>
      <name val="Arial"/>
      <family val="2"/>
    </font>
    <font>
      <sz val="10"/>
      <color rgb="FFFF0000"/>
      <name val="Arial"/>
      <family val="2"/>
    </font>
    <font>
      <b/>
      <sz val="11"/>
      <color theme="0"/>
      <name val="Arial"/>
      <family val="2"/>
    </font>
    <font>
      <sz val="11"/>
      <color rgb="FF000000"/>
      <name val="Arial"/>
      <family val="2"/>
    </font>
    <font>
      <sz val="8"/>
      <name val="Arial"/>
      <family val="2"/>
    </font>
    <font>
      <u/>
      <sz val="7.5"/>
      <color indexed="12"/>
      <name val="Arial"/>
      <family val="2"/>
    </font>
    <font>
      <sz val="12"/>
      <color theme="3"/>
      <name val="Arial"/>
      <family val="2"/>
    </font>
    <font>
      <b/>
      <sz val="11"/>
      <color theme="3"/>
      <name val="Arial"/>
      <family val="2"/>
    </font>
    <font>
      <sz val="11"/>
      <color theme="4"/>
      <name val="Arial"/>
      <family val="2"/>
    </font>
    <font>
      <b/>
      <sz val="10"/>
      <color theme="1"/>
      <name val="Arial"/>
      <family val="2"/>
    </font>
    <font>
      <b/>
      <sz val="18"/>
      <name val="Arial"/>
      <family val="2"/>
    </font>
    <font>
      <sz val="18"/>
      <name val="Arial"/>
      <family val="2"/>
    </font>
    <font>
      <sz val="8"/>
      <name val="Arial"/>
      <family val="2"/>
    </font>
    <font>
      <sz val="11"/>
      <color theme="3"/>
      <name val="Arial"/>
      <family val="2"/>
    </font>
    <font>
      <b/>
      <sz val="9"/>
      <color theme="1"/>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4.9989318521683403E-2"/>
        <bgColor indexed="64"/>
      </patternFill>
    </fill>
  </fills>
  <borders count="5">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ck">
        <color theme="4"/>
      </bottom>
      <diagonal/>
    </border>
  </borders>
  <cellStyleXfs count="13">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xf numFmtId="0" fontId="1" fillId="0" borderId="0"/>
    <xf numFmtId="9" fontId="1" fillId="0" borderId="0" applyFont="0" applyFill="0" applyBorder="0" applyAlignment="0" applyProtection="0"/>
    <xf numFmtId="9" fontId="10" fillId="0" borderId="0" applyFont="0" applyFill="0" applyBorder="0" applyAlignment="0" applyProtection="0"/>
    <xf numFmtId="0" fontId="1" fillId="0" borderId="0"/>
    <xf numFmtId="168" fontId="1" fillId="0" borderId="0"/>
    <xf numFmtId="0" fontId="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8" fillId="0" borderId="0"/>
    <xf numFmtId="0" fontId="2" fillId="0" borderId="4" applyNumberFormat="0" applyFill="0" applyAlignment="0" applyProtection="0"/>
  </cellStyleXfs>
  <cellXfs count="122">
    <xf numFmtId="0" fontId="0" fillId="0" borderId="0" xfId="0"/>
    <xf numFmtId="2" fontId="0" fillId="0" borderId="0" xfId="0" applyNumberFormat="1"/>
    <xf numFmtId="0" fontId="4" fillId="0" borderId="0" xfId="0" applyFont="1"/>
    <xf numFmtId="2" fontId="4" fillId="0" borderId="0" xfId="0" applyNumberFormat="1" applyFont="1"/>
    <xf numFmtId="2" fontId="4" fillId="0" borderId="0" xfId="5" applyNumberFormat="1" applyFont="1" applyAlignment="1">
      <alignment horizontal="right"/>
    </xf>
    <xf numFmtId="165" fontId="7" fillId="0" borderId="0" xfId="0" applyNumberFormat="1" applyFont="1" applyAlignment="1">
      <alignment horizontal="right"/>
    </xf>
    <xf numFmtId="0" fontId="0" fillId="3" borderId="0" xfId="0" applyFill="1"/>
    <xf numFmtId="0" fontId="0" fillId="4" borderId="0" xfId="0" applyFill="1"/>
    <xf numFmtId="0" fontId="6" fillId="0" borderId="0" xfId="0" applyFont="1"/>
    <xf numFmtId="166" fontId="4" fillId="0" borderId="0" xfId="0" applyNumberFormat="1" applyFont="1" applyAlignment="1">
      <alignment horizontal="right"/>
    </xf>
    <xf numFmtId="2" fontId="4" fillId="0" borderId="0" xfId="1" applyNumberFormat="1" applyFont="1"/>
    <xf numFmtId="0" fontId="15" fillId="4" borderId="0" xfId="0" applyFont="1" applyFill="1"/>
    <xf numFmtId="0" fontId="17" fillId="4" borderId="0" xfId="0" applyFont="1" applyFill="1"/>
    <xf numFmtId="0" fontId="3" fillId="0" borderId="0" xfId="0" applyFont="1"/>
    <xf numFmtId="0" fontId="16" fillId="0" borderId="0" xfId="0" applyFont="1"/>
    <xf numFmtId="2" fontId="16" fillId="0" borderId="0" xfId="5" applyNumberFormat="1" applyFont="1" applyAlignment="1">
      <alignment horizontal="right"/>
    </xf>
    <xf numFmtId="0" fontId="6" fillId="5" borderId="0" xfId="0" applyFont="1" applyFill="1"/>
    <xf numFmtId="0" fontId="0" fillId="0" borderId="0" xfId="0" applyAlignment="1">
      <alignment vertical="center"/>
    </xf>
    <xf numFmtId="0" fontId="0" fillId="3" borderId="0" xfId="0" applyFill="1" applyAlignment="1">
      <alignment vertical="center"/>
    </xf>
    <xf numFmtId="0" fontId="12" fillId="3" borderId="0" xfId="0" applyFont="1" applyFill="1" applyAlignment="1">
      <alignment vertical="center"/>
    </xf>
    <xf numFmtId="0" fontId="9" fillId="3" borderId="0" xfId="0" applyFont="1" applyFill="1" applyAlignment="1">
      <alignment vertical="center"/>
    </xf>
    <xf numFmtId="0" fontId="1" fillId="0" borderId="0" xfId="7"/>
    <xf numFmtId="0" fontId="8" fillId="0" borderId="0" xfId="7" applyFont="1"/>
    <xf numFmtId="0" fontId="18" fillId="0" borderId="0" xfId="7" applyFont="1"/>
    <xf numFmtId="0" fontId="19" fillId="0" borderId="0" xfId="7" applyFont="1" applyAlignment="1">
      <alignment vertical="center"/>
    </xf>
    <xf numFmtId="0" fontId="2" fillId="0" borderId="0" xfId="7" applyFont="1"/>
    <xf numFmtId="0" fontId="18" fillId="0" borderId="0" xfId="7" applyFont="1" applyAlignment="1">
      <alignment vertical="center"/>
    </xf>
    <xf numFmtId="0" fontId="1" fillId="0" borderId="0" xfId="7" applyAlignment="1">
      <alignment vertical="center"/>
    </xf>
    <xf numFmtId="0" fontId="8" fillId="0" borderId="0" xfId="7" applyFont="1" applyAlignment="1">
      <alignment vertical="center"/>
    </xf>
    <xf numFmtId="168" fontId="1" fillId="0" borderId="0" xfId="8"/>
    <xf numFmtId="168" fontId="8" fillId="0" borderId="0" xfId="8" applyFont="1"/>
    <xf numFmtId="168" fontId="9" fillId="0" borderId="0" xfId="8" quotePrefix="1" applyFont="1" applyAlignment="1">
      <alignment horizontal="left" vertical="center"/>
    </xf>
    <xf numFmtId="168" fontId="9" fillId="0" borderId="0" xfId="8" applyFont="1" applyAlignment="1">
      <alignment horizontal="left" vertical="center"/>
    </xf>
    <xf numFmtId="0" fontId="14" fillId="0" borderId="0" xfId="10" applyFont="1" applyFill="1" applyAlignment="1" applyProtection="1">
      <alignment horizontal="left" vertical="center"/>
    </xf>
    <xf numFmtId="0" fontId="22" fillId="0" borderId="0" xfId="10" applyFont="1" applyAlignment="1" applyProtection="1"/>
    <xf numFmtId="0" fontId="2" fillId="0" borderId="0" xfId="7" applyFont="1" applyAlignment="1">
      <alignment vertical="center"/>
    </xf>
    <xf numFmtId="0" fontId="23" fillId="0" borderId="0" xfId="2" applyFont="1" applyFill="1" applyAlignment="1" applyProtection="1"/>
    <xf numFmtId="0" fontId="23" fillId="0" borderId="0" xfId="2" applyFont="1" applyFill="1" applyAlignment="1" applyProtection="1">
      <alignment vertical="center"/>
    </xf>
    <xf numFmtId="2" fontId="1" fillId="0" borderId="0" xfId="0" applyNumberFormat="1" applyFont="1" applyAlignment="1">
      <alignment horizontal="right" vertical="center"/>
    </xf>
    <xf numFmtId="2" fontId="1" fillId="0" borderId="0" xfId="5" applyNumberFormat="1" applyFont="1" applyFill="1" applyBorder="1" applyAlignment="1">
      <alignment horizontal="right" vertical="center"/>
    </xf>
    <xf numFmtId="164" fontId="1" fillId="0" borderId="0" xfId="5" applyNumberFormat="1" applyFont="1" applyFill="1" applyBorder="1" applyAlignment="1">
      <alignment horizontal="right" vertical="center"/>
    </xf>
    <xf numFmtId="1" fontId="1" fillId="0" borderId="0" xfId="5" applyNumberFormat="1" applyFont="1" applyFill="1" applyBorder="1" applyAlignment="1">
      <alignment horizontal="right" vertical="center"/>
    </xf>
    <xf numFmtId="3" fontId="1" fillId="0" borderId="0" xfId="5" applyNumberFormat="1" applyFont="1" applyFill="1" applyBorder="1" applyAlignment="1">
      <alignment horizontal="right" vertical="center"/>
    </xf>
    <xf numFmtId="164" fontId="1" fillId="0" borderId="0" xfId="0" applyNumberFormat="1" applyFont="1" applyAlignment="1">
      <alignment horizontal="right" vertical="center"/>
    </xf>
    <xf numFmtId="2" fontId="0" fillId="0" borderId="0" xfId="0" applyNumberFormat="1" applyAlignment="1">
      <alignment horizontal="right" vertical="center"/>
    </xf>
    <xf numFmtId="17" fontId="1" fillId="0" borderId="0" xfId="0" applyNumberFormat="1" applyFont="1" applyAlignment="1">
      <alignment horizontal="right" vertical="center"/>
    </xf>
    <xf numFmtId="0" fontId="1" fillId="0" borderId="0" xfId="0" quotePrefix="1" applyFont="1" applyAlignment="1">
      <alignment horizontal="right" vertical="center"/>
    </xf>
    <xf numFmtId="0" fontId="12" fillId="0" borderId="0" xfId="0" applyFont="1"/>
    <xf numFmtId="0" fontId="12" fillId="2" borderId="0" xfId="4" applyFont="1" applyFill="1" applyAlignment="1">
      <alignment horizontal="left" vertical="center"/>
    </xf>
    <xf numFmtId="0" fontId="12" fillId="3" borderId="0" xfId="0" applyFont="1" applyFill="1" applyAlignment="1">
      <alignment horizontal="left"/>
    </xf>
    <xf numFmtId="0" fontId="6" fillId="0" borderId="0" xfId="0" applyFont="1" applyAlignment="1">
      <alignment wrapText="1"/>
    </xf>
    <xf numFmtId="0" fontId="2" fillId="0" borderId="0" xfId="12" applyBorder="1" applyAlignment="1"/>
    <xf numFmtId="0" fontId="2" fillId="3" borderId="0" xfId="12" applyFill="1" applyBorder="1"/>
    <xf numFmtId="0" fontId="6" fillId="0" borderId="0" xfId="2" applyFont="1" applyFill="1" applyBorder="1" applyAlignment="1" applyProtection="1">
      <alignment wrapText="1"/>
    </xf>
    <xf numFmtId="0" fontId="6" fillId="0" borderId="0" xfId="4" applyFont="1" applyAlignment="1">
      <alignment wrapText="1"/>
    </xf>
    <xf numFmtId="2" fontId="1" fillId="0" borderId="0" xfId="5" applyNumberFormat="1" applyFont="1" applyFill="1" applyBorder="1" applyAlignment="1">
      <alignment horizontal="right"/>
    </xf>
    <xf numFmtId="164" fontId="1" fillId="0" borderId="0" xfId="5" applyNumberFormat="1" applyFont="1" applyFill="1" applyBorder="1" applyAlignment="1">
      <alignment horizontal="right"/>
    </xf>
    <xf numFmtId="1" fontId="1" fillId="0" borderId="0" xfId="5" applyNumberFormat="1" applyFont="1" applyFill="1" applyBorder="1" applyAlignment="1">
      <alignment horizontal="right"/>
    </xf>
    <xf numFmtId="0" fontId="12" fillId="0" borderId="0" xfId="0" applyFont="1" applyAlignment="1">
      <alignment vertical="center"/>
    </xf>
    <xf numFmtId="0" fontId="2" fillId="0" borderId="0" xfId="0" applyFont="1" applyAlignment="1">
      <alignment vertical="center"/>
    </xf>
    <xf numFmtId="0" fontId="13" fillId="0" borderId="0" xfId="0" applyFont="1" applyAlignment="1">
      <alignment vertical="center"/>
    </xf>
    <xf numFmtId="0" fontId="14" fillId="0" borderId="0" xfId="2" applyFont="1" applyFill="1" applyAlignment="1" applyProtection="1">
      <alignment horizontal="left" vertical="center"/>
    </xf>
    <xf numFmtId="0" fontId="21" fillId="0" borderId="0" xfId="10" applyFont="1" applyFill="1" applyAlignment="1" applyProtection="1">
      <alignment horizontal="left" vertical="center"/>
    </xf>
    <xf numFmtId="0" fontId="12" fillId="0" borderId="0" xfId="0" applyFont="1" applyAlignment="1">
      <alignment horizontal="left" vertical="center"/>
    </xf>
    <xf numFmtId="0" fontId="0" fillId="0" borderId="0" xfId="0" applyAlignment="1">
      <alignment horizontal="left" vertical="center"/>
    </xf>
    <xf numFmtId="0" fontId="2" fillId="3" borderId="0" xfId="0" applyFont="1" applyFill="1"/>
    <xf numFmtId="0" fontId="4" fillId="0" borderId="1" xfId="3" applyBorder="1" applyAlignment="1">
      <alignment vertical="top" wrapText="1"/>
    </xf>
    <xf numFmtId="0" fontId="21" fillId="0" borderId="0" xfId="2" applyFont="1" applyFill="1" applyAlignment="1" applyProtection="1">
      <alignment horizontal="left" vertical="center"/>
    </xf>
    <xf numFmtId="0" fontId="11" fillId="0" borderId="0" xfId="7" quotePrefix="1" applyFont="1" applyAlignment="1">
      <alignment horizontal="left"/>
    </xf>
    <xf numFmtId="0" fontId="2" fillId="0" borderId="0" xfId="7" quotePrefix="1" applyFont="1" applyAlignment="1">
      <alignment horizontal="left"/>
    </xf>
    <xf numFmtId="0" fontId="2" fillId="0" borderId="0" xfId="7" applyFont="1" applyAlignment="1">
      <alignment horizontal="left"/>
    </xf>
    <xf numFmtId="0" fontId="4" fillId="0" borderId="1" xfId="3" applyBorder="1" applyAlignment="1">
      <alignment wrapText="1"/>
    </xf>
    <xf numFmtId="3" fontId="4" fillId="0" borderId="1" xfId="3" applyNumberFormat="1" applyBorder="1" applyAlignment="1">
      <alignment vertical="top" wrapText="1"/>
    </xf>
    <xf numFmtId="0" fontId="4" fillId="0" borderId="0" xfId="3" applyAlignment="1">
      <alignment vertical="top" wrapText="1"/>
    </xf>
    <xf numFmtId="0" fontId="9" fillId="0" borderId="3" xfId="3" applyFont="1" applyBorder="1" applyAlignment="1">
      <alignment vertical="top" wrapText="1"/>
    </xf>
    <xf numFmtId="0" fontId="9" fillId="0" borderId="2" xfId="3" applyFont="1" applyBorder="1" applyAlignment="1">
      <alignment vertical="top" wrapText="1"/>
    </xf>
    <xf numFmtId="0" fontId="25" fillId="0" borderId="0" xfId="0" applyFont="1" applyAlignment="1">
      <alignment vertical="center"/>
    </xf>
    <xf numFmtId="0" fontId="11" fillId="3" borderId="0" xfId="0" applyFont="1" applyFill="1" applyAlignment="1">
      <alignment vertical="center"/>
    </xf>
    <xf numFmtId="0" fontId="9" fillId="0" borderId="0" xfId="0" applyFont="1" applyAlignment="1">
      <alignment vertical="center"/>
    </xf>
    <xf numFmtId="167" fontId="12" fillId="3" borderId="0" xfId="0" applyNumberFormat="1" applyFont="1" applyFill="1" applyAlignment="1">
      <alignment horizontal="left" vertical="center"/>
    </xf>
    <xf numFmtId="0" fontId="12" fillId="3" borderId="0" xfId="0" applyFont="1" applyFill="1" applyAlignment="1">
      <alignment horizontal="left" vertical="center"/>
    </xf>
    <xf numFmtId="167" fontId="12" fillId="0" borderId="0" xfId="0" applyNumberFormat="1" applyFont="1" applyAlignment="1">
      <alignment horizontal="left" vertical="center"/>
    </xf>
    <xf numFmtId="0" fontId="8" fillId="3" borderId="0" xfId="0" applyFont="1" applyFill="1" applyAlignment="1">
      <alignment horizontal="left" vertical="center"/>
    </xf>
    <xf numFmtId="0" fontId="8" fillId="0" borderId="0" xfId="0" applyFont="1"/>
    <xf numFmtId="0" fontId="28" fillId="0" borderId="0" xfId="2" applyFont="1" applyFill="1" applyAlignment="1" applyProtection="1">
      <alignment horizontal="left" vertical="center"/>
    </xf>
    <xf numFmtId="0" fontId="28" fillId="0" borderId="0" xfId="2" applyFont="1" applyFill="1" applyAlignment="1" applyProtection="1">
      <alignment vertical="center"/>
    </xf>
    <xf numFmtId="0" fontId="8" fillId="3" borderId="0" xfId="0" applyFont="1" applyFill="1"/>
    <xf numFmtId="0" fontId="8" fillId="3" borderId="0" xfId="0" applyFont="1" applyFill="1" applyAlignment="1">
      <alignment vertical="center"/>
    </xf>
    <xf numFmtId="0" fontId="28" fillId="0" borderId="0" xfId="10" applyFont="1" applyAlignment="1" applyProtection="1">
      <alignment horizontal="left" vertical="center"/>
    </xf>
    <xf numFmtId="0" fontId="6" fillId="0" borderId="0" xfId="0" applyFont="1" applyAlignment="1">
      <alignment horizontal="right" vertical="center" wrapText="1"/>
    </xf>
    <xf numFmtId="0" fontId="29" fillId="0" borderId="0" xfId="0" applyFont="1" applyAlignment="1">
      <alignment horizontal="right" vertical="center" wrapText="1"/>
    </xf>
    <xf numFmtId="0" fontId="24" fillId="0" borderId="0" xfId="0" applyFont="1" applyAlignment="1">
      <alignment horizontal="right" vertical="center" wrapText="1"/>
    </xf>
    <xf numFmtId="0" fontId="24" fillId="0" borderId="0" xfId="4" applyFont="1" applyAlignment="1">
      <alignment horizontal="right" vertical="center" wrapText="1"/>
    </xf>
    <xf numFmtId="49" fontId="24" fillId="0" borderId="0" xfId="4" applyNumberFormat="1" applyFont="1" applyAlignment="1">
      <alignment horizontal="right" vertical="center" wrapText="1"/>
    </xf>
    <xf numFmtId="0" fontId="1" fillId="0" borderId="0" xfId="4" applyAlignment="1">
      <alignment vertical="center"/>
    </xf>
    <xf numFmtId="2" fontId="1" fillId="0" borderId="0" xfId="0" applyNumberFormat="1" applyFont="1" applyAlignment="1">
      <alignment horizontal="right"/>
    </xf>
    <xf numFmtId="0" fontId="1" fillId="0" borderId="0" xfId="0" applyFont="1" applyAlignment="1">
      <alignment horizontal="right" wrapText="1"/>
    </xf>
    <xf numFmtId="2" fontId="1" fillId="0" borderId="0" xfId="5" applyNumberFormat="1" applyFont="1" applyFill="1" applyAlignment="1">
      <alignment horizontal="right"/>
    </xf>
    <xf numFmtId="164" fontId="1" fillId="0" borderId="0" xfId="5" applyNumberFormat="1" applyFont="1" applyFill="1" applyAlignment="1">
      <alignment horizontal="right"/>
    </xf>
    <xf numFmtId="1" fontId="1" fillId="0" borderId="0" xfId="5" applyNumberFormat="1" applyFont="1" applyFill="1" applyAlignment="1">
      <alignment horizontal="right"/>
    </xf>
    <xf numFmtId="2" fontId="0" fillId="6" borderId="0" xfId="0" applyNumberFormat="1" applyFill="1"/>
    <xf numFmtId="2" fontId="4" fillId="6" borderId="0" xfId="1" applyNumberFormat="1" applyFont="1" applyFill="1" applyBorder="1"/>
    <xf numFmtId="2" fontId="4" fillId="6" borderId="0" xfId="0" applyNumberFormat="1" applyFont="1" applyFill="1"/>
    <xf numFmtId="2" fontId="0" fillId="7" borderId="0" xfId="0" applyNumberFormat="1" applyFill="1"/>
    <xf numFmtId="2" fontId="4" fillId="7" borderId="0" xfId="0" applyNumberFormat="1" applyFont="1" applyFill="1"/>
    <xf numFmtId="2" fontId="4" fillId="7" borderId="0" xfId="1" applyNumberFormat="1" applyFont="1" applyFill="1" applyBorder="1"/>
    <xf numFmtId="2" fontId="1" fillId="7" borderId="0" xfId="1" applyNumberFormat="1" applyFont="1" applyFill="1" applyBorder="1"/>
    <xf numFmtId="0" fontId="4" fillId="7" borderId="0" xfId="0" applyFont="1" applyFill="1"/>
    <xf numFmtId="2" fontId="4" fillId="7" borderId="0" xfId="1" applyNumberFormat="1" applyFont="1" applyFill="1"/>
    <xf numFmtId="0" fontId="0" fillId="7" borderId="0" xfId="0" applyFill="1"/>
    <xf numFmtId="0" fontId="1" fillId="7" borderId="0" xfId="0" applyFont="1" applyFill="1"/>
    <xf numFmtId="0" fontId="1" fillId="6" borderId="0" xfId="0" applyFont="1" applyFill="1"/>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169" fontId="1" fillId="0" borderId="0" xfId="0" applyNumberFormat="1" applyFont="1" applyAlignment="1">
      <alignment horizontal="right" vertical="center"/>
    </xf>
    <xf numFmtId="169" fontId="1" fillId="0" borderId="0" xfId="0" applyNumberFormat="1" applyFont="1" applyAlignment="1">
      <alignment horizontal="right"/>
    </xf>
    <xf numFmtId="164" fontId="1" fillId="0" borderId="0" xfId="0" applyNumberFormat="1" applyFont="1" applyAlignment="1">
      <alignment horizontal="right"/>
    </xf>
    <xf numFmtId="1" fontId="1" fillId="0" borderId="0" xfId="0" applyNumberFormat="1" applyFont="1" applyAlignment="1">
      <alignment horizontal="right"/>
    </xf>
    <xf numFmtId="0" fontId="1" fillId="0" borderId="0" xfId="0" applyFont="1" applyAlignment="1">
      <alignment horizontal="right" vertical="center"/>
    </xf>
    <xf numFmtId="169" fontId="1" fillId="0" borderId="0" xfId="5" applyNumberFormat="1" applyFont="1" applyFill="1" applyBorder="1" applyAlignment="1">
      <alignment horizontal="right"/>
    </xf>
    <xf numFmtId="169" fontId="1" fillId="0" borderId="0" xfId="5" applyNumberFormat="1" applyFont="1" applyFill="1" applyAlignment="1">
      <alignment horizontal="right"/>
    </xf>
    <xf numFmtId="169" fontId="1" fillId="0" borderId="0" xfId="5" applyNumberFormat="1" applyFont="1" applyFill="1" applyBorder="1" applyAlignment="1">
      <alignment horizontal="right" vertical="center"/>
    </xf>
  </cellXfs>
  <cellStyles count="13">
    <cellStyle name="Comma" xfId="1" builtinId="3"/>
    <cellStyle name="Heading 1" xfId="12" builtinId="16" customBuiltin="1"/>
    <cellStyle name="Hyperlink" xfId="2" builtinId="8"/>
    <cellStyle name="Hyperlink 2" xfId="10" xr:uid="{3F92CEA0-6719-45E9-9F4D-B6447F25EF38}"/>
    <cellStyle name="Hyperlink 3" xfId="9" xr:uid="{5113A8F2-B1BB-49DC-AA6B-24CE1B436444}"/>
    <cellStyle name="Normal" xfId="0" builtinId="0"/>
    <cellStyle name="Normal 2" xfId="3" xr:uid="{00000000-0005-0000-0000-000003000000}"/>
    <cellStyle name="Normal 2 2" xfId="7" xr:uid="{F0766E8E-D0F0-4585-BC61-0AD08DF259D5}"/>
    <cellStyle name="Normal 2 2 2" xfId="8" xr:uid="{74FD80F4-15E5-4189-91C8-4B8E958DDEEC}"/>
    <cellStyle name="Normal 3 2" xfId="11" xr:uid="{B6FD7A4E-2774-4759-99E2-146A71036CBA}"/>
    <cellStyle name="Normal_table_541" xfId="4" xr:uid="{00000000-0005-0000-0000-000004000000}"/>
    <cellStyle name="Per cent" xfId="5" builtinId="5"/>
    <cellStyle name="Percent 2" xfId="6" xr:uid="{00000000-0005-0000-0000-000008000000}"/>
  </cellStyles>
  <dxfs count="34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C00000"/>
      </font>
      <fill>
        <patternFill>
          <bgColor theme="5" tint="0.39994506668294322"/>
        </patternFill>
      </fill>
    </dxf>
    <dxf>
      <alignment horizontal="general" vertical="bottom" textRotation="0" wrapText="1" indent="0" justifyLastLine="0" shrinkToFit="0" readingOrder="0"/>
      <border diagonalUp="0" diagonalDown="0">
        <left style="medium">
          <color indexed="64"/>
        </left>
        <right/>
        <top/>
        <bottom/>
        <vertical/>
        <horizontal/>
      </border>
    </dxf>
    <dxf>
      <alignment horizontal="general" vertical="top" textRotation="0" wrapText="1" indent="0" justifyLastLine="0" shrinkToFit="0" readingOrder="0"/>
      <border diagonalUp="0" diagonalDown="0">
        <left style="medium">
          <color indexed="64"/>
        </left>
        <right/>
        <top/>
        <bottom/>
        <vertical/>
        <horizontal/>
      </border>
    </dxf>
    <dxf>
      <alignment horizontal="general" vertical="top" textRotation="0" wrapText="1" indent="0" justifyLastLine="0" shrinkToFit="0" readingOrder="0"/>
    </dxf>
    <dxf>
      <border outline="0">
        <left style="medium">
          <color indexed="64"/>
        </left>
        <right style="thin">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dxf>
    <dxf>
      <numFmt numFmtId="3" formatCode="#,##0"/>
      <alignment horizontal="general" vertical="top" textRotation="0" wrapText="1" indent="0" justifyLastLine="0" shrinkToFit="0" readingOrder="0"/>
      <border diagonalUp="0" diagonalDown="0">
        <left style="medium">
          <color indexed="64"/>
        </left>
        <right/>
        <top/>
        <bottom/>
        <vertical/>
        <horizontal/>
      </border>
    </dxf>
    <dxf>
      <alignment horizontal="general" vertical="top" textRotation="0" wrapText="1" indent="0" justifyLastLine="0" shrinkToFit="0" readingOrder="0"/>
      <border diagonalUp="0" diagonalDown="0">
        <left style="medium">
          <color indexed="64"/>
        </left>
        <right/>
        <top/>
        <bottom/>
        <vertical/>
        <horizontal/>
      </border>
    </dxf>
    <dxf>
      <alignment horizontal="general" vertical="top" textRotation="0" wrapText="1" indent="0" justifyLastLine="0" shrinkToFit="0" readingOrder="0"/>
    </dxf>
    <dxf>
      <border outline="0">
        <left style="medium">
          <color indexed="64"/>
        </left>
        <right style="thin">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EC26CE90-BEBB-477B-A33A-51CB022F4A27}"/>
  </tableStyles>
  <colors>
    <mruColors>
      <color rgb="FF89C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2.8985353535353534E-2"/>
          <c:w val="0.81627777777777777"/>
          <c:h val="0.79529426306681605"/>
        </c:manualLayout>
      </c:layout>
      <c:barChart>
        <c:barDir val="col"/>
        <c:grouping val="clustered"/>
        <c:varyColors val="0"/>
        <c:ser>
          <c:idx val="0"/>
          <c:order val="0"/>
          <c:tx>
            <c:strRef>
              <c:f>chart_data!$J$4</c:f>
              <c:strCache>
                <c:ptCount val="1"/>
                <c:pt idx="0">
                  <c:v>Small</c:v>
                </c:pt>
              </c:strCache>
            </c:strRef>
          </c:tx>
          <c:spPr>
            <a:solidFill>
              <a:srgbClr val="4F81BD"/>
            </a:solidFill>
            <a:ln>
              <a:noFill/>
            </a:ln>
          </c:spPr>
          <c:invertIfNegative val="0"/>
          <c:dPt>
            <c:idx val="0"/>
            <c:invertIfNegative val="0"/>
            <c:bubble3D val="0"/>
            <c:extLst>
              <c:ext xmlns:c16="http://schemas.microsoft.com/office/drawing/2014/chart" uri="{C3380CC4-5D6E-409C-BE32-E72D297353CC}">
                <c16:uniqueId val="{00000000-3553-41C3-A0A2-11A589E3DA89}"/>
              </c:ext>
            </c:extLst>
          </c:dPt>
          <c:dPt>
            <c:idx val="18"/>
            <c:invertIfNegative val="0"/>
            <c:bubble3D val="0"/>
            <c:extLst>
              <c:ext xmlns:c16="http://schemas.microsoft.com/office/drawing/2014/chart" uri="{C3380CC4-5D6E-409C-BE32-E72D297353CC}">
                <c16:uniqueId val="{00000001-3553-41C3-A0A2-11A589E3DA89}"/>
              </c:ext>
            </c:extLst>
          </c:dPt>
          <c:dPt>
            <c:idx val="21"/>
            <c:invertIfNegative val="0"/>
            <c:bubble3D val="0"/>
            <c:extLst>
              <c:ext xmlns:c16="http://schemas.microsoft.com/office/drawing/2014/chart" uri="{C3380CC4-5D6E-409C-BE32-E72D297353CC}">
                <c16:uniqueId val="{00000002-3553-41C3-A0A2-11A589E3DA89}"/>
              </c:ext>
            </c:extLst>
          </c:dPt>
          <c:dPt>
            <c:idx val="22"/>
            <c:invertIfNegative val="0"/>
            <c:bubble3D val="0"/>
            <c:extLst>
              <c:ext xmlns:c16="http://schemas.microsoft.com/office/drawing/2014/chart" uri="{C3380CC4-5D6E-409C-BE32-E72D297353CC}">
                <c16:uniqueId val="{00000003-3553-41C3-A0A2-11A589E3DA89}"/>
              </c:ext>
            </c:extLst>
          </c:dPt>
          <c:dPt>
            <c:idx val="24"/>
            <c:invertIfNegative val="0"/>
            <c:bubble3D val="0"/>
            <c:extLst>
              <c:ext xmlns:c16="http://schemas.microsoft.com/office/drawing/2014/chart" uri="{C3380CC4-5D6E-409C-BE32-E72D297353CC}">
                <c16:uniqueId val="{00000004-3553-41C3-A0A2-11A589E3DA89}"/>
              </c:ext>
            </c:extLst>
          </c:dPt>
          <c:cat>
            <c:strRef>
              <c:f>chart_data!$I$5:$I$28</c:f>
              <c:strCache>
                <c:ptCount val="24"/>
                <c:pt idx="0">
                  <c:v>Sweden</c:v>
                </c:pt>
                <c:pt idx="1">
                  <c:v>Latvia</c:v>
                </c:pt>
                <c:pt idx="2">
                  <c:v>Italy</c:v>
                </c:pt>
                <c:pt idx="3">
                  <c:v>Netherlands</c:v>
                </c:pt>
                <c:pt idx="4">
                  <c:v>France</c:v>
                </c:pt>
                <c:pt idx="5">
                  <c:v>Czech Republic</c:v>
                </c:pt>
                <c:pt idx="6">
                  <c:v>Ireland</c:v>
                </c:pt>
                <c:pt idx="7">
                  <c:v>Portugal</c:v>
                </c:pt>
                <c:pt idx="8">
                  <c:v>Slovakia</c:v>
                </c:pt>
                <c:pt idx="9">
                  <c:v>Germany</c:v>
                </c:pt>
                <c:pt idx="10">
                  <c:v>Austria</c:v>
                </c:pt>
                <c:pt idx="11">
                  <c:v>Spain</c:v>
                </c:pt>
                <c:pt idx="12">
                  <c:v>Denmark</c:v>
                </c:pt>
                <c:pt idx="13">
                  <c:v>Belgium</c:v>
                </c:pt>
                <c:pt idx="14">
                  <c:v>United Kingdom</c:v>
                </c:pt>
                <c:pt idx="15">
                  <c:v>Greece</c:v>
                </c:pt>
                <c:pt idx="16">
                  <c:v>Slovenia</c:v>
                </c:pt>
                <c:pt idx="17">
                  <c:v>Lithuania</c:v>
                </c:pt>
                <c:pt idx="18">
                  <c:v>Estonia</c:v>
                </c:pt>
                <c:pt idx="19">
                  <c:v>Luxembourg</c:v>
                </c:pt>
                <c:pt idx="20">
                  <c:v>Bulgaria</c:v>
                </c:pt>
                <c:pt idx="21">
                  <c:v>Romania</c:v>
                </c:pt>
                <c:pt idx="22">
                  <c:v>Croatia</c:v>
                </c:pt>
                <c:pt idx="23">
                  <c:v>Hungary</c:v>
                </c:pt>
              </c:strCache>
            </c:strRef>
          </c:cat>
          <c:val>
            <c:numRef>
              <c:f>chart_data!$J$5:$J$28</c:f>
              <c:numCache>
                <c:formatCode>0.00</c:formatCode>
                <c:ptCount val="24"/>
                <c:pt idx="0">
                  <c:v>80.737613242366635</c:v>
                </c:pt>
                <c:pt idx="1">
                  <c:v>21.331506542892299</c:v>
                </c:pt>
                <c:pt idx="2">
                  <c:v>20.350072698803267</c:v>
                </c:pt>
                <c:pt idx="3">
                  <c:v>18.554971479700257</c:v>
                </c:pt>
                <c:pt idx="4">
                  <c:v>16.256570853372107</c:v>
                </c:pt>
                <c:pt idx="5">
                  <c:v>15.484845095626888</c:v>
                </c:pt>
                <c:pt idx="6">
                  <c:v>13.438094172911308</c:v>
                </c:pt>
                <c:pt idx="7">
                  <c:v>13.421317526003804</c:v>
                </c:pt>
                <c:pt idx="8">
                  <c:v>13.404540879096299</c:v>
                </c:pt>
                <c:pt idx="9">
                  <c:v>13.379375908735042</c:v>
                </c:pt>
                <c:pt idx="10">
                  <c:v>12.163069007940946</c:v>
                </c:pt>
                <c:pt idx="11">
                  <c:v>11.701711217984567</c:v>
                </c:pt>
                <c:pt idx="12">
                  <c:v>11.206800134213175</c:v>
                </c:pt>
                <c:pt idx="13">
                  <c:v>9.7640085001677672</c:v>
                </c:pt>
                <c:pt idx="14">
                  <c:v>9.6373104906178373</c:v>
                </c:pt>
                <c:pt idx="15">
                  <c:v>9.3194273571188901</c:v>
                </c:pt>
                <c:pt idx="16">
                  <c:v>8.0024605748797679</c:v>
                </c:pt>
                <c:pt idx="17">
                  <c:v>7.8430824292584731</c:v>
                </c:pt>
                <c:pt idx="18">
                  <c:v>7.1720165529582829</c:v>
                </c:pt>
                <c:pt idx="19">
                  <c:v>6.52611564701935</c:v>
                </c:pt>
                <c:pt idx="20">
                  <c:v>5.6788949781903586</c:v>
                </c:pt>
                <c:pt idx="21">
                  <c:v>4.6471311933788169</c:v>
                </c:pt>
                <c:pt idx="22">
                  <c:v>4.3367632255899791</c:v>
                </c:pt>
                <c:pt idx="23">
                  <c:v>2.7010401521082654</c:v>
                </c:pt>
              </c:numCache>
            </c:numRef>
          </c:val>
          <c:extLst>
            <c:ext xmlns:c16="http://schemas.microsoft.com/office/drawing/2014/chart" uri="{C3380CC4-5D6E-409C-BE32-E72D297353CC}">
              <c16:uniqueId val="{00000005-3553-41C3-A0A2-11A589E3DA89}"/>
            </c:ext>
          </c:extLst>
        </c:ser>
        <c:ser>
          <c:idx val="1"/>
          <c:order val="1"/>
          <c:tx>
            <c:strRef>
              <c:f>chart_data!$K$4</c:f>
              <c:strCache>
                <c:ptCount val="1"/>
                <c:pt idx="0">
                  <c:v>Medium</c:v>
                </c:pt>
              </c:strCache>
            </c:strRef>
          </c:tx>
          <c:spPr>
            <a:solidFill>
              <a:srgbClr val="17375E"/>
            </a:solidFill>
            <a:ln>
              <a:noFill/>
            </a:ln>
          </c:spPr>
          <c:invertIfNegative val="0"/>
          <c:dPt>
            <c:idx val="0"/>
            <c:invertIfNegative val="0"/>
            <c:bubble3D val="0"/>
            <c:extLst>
              <c:ext xmlns:c16="http://schemas.microsoft.com/office/drawing/2014/chart" uri="{C3380CC4-5D6E-409C-BE32-E72D297353CC}">
                <c16:uniqueId val="{00000006-3553-41C3-A0A2-11A589E3DA89}"/>
              </c:ext>
            </c:extLst>
          </c:dPt>
          <c:dPt>
            <c:idx val="18"/>
            <c:invertIfNegative val="0"/>
            <c:bubble3D val="0"/>
            <c:extLst>
              <c:ext xmlns:c16="http://schemas.microsoft.com/office/drawing/2014/chart" uri="{C3380CC4-5D6E-409C-BE32-E72D297353CC}">
                <c16:uniqueId val="{00000007-3553-41C3-A0A2-11A589E3DA89}"/>
              </c:ext>
            </c:extLst>
          </c:dPt>
          <c:dPt>
            <c:idx val="21"/>
            <c:invertIfNegative val="0"/>
            <c:bubble3D val="0"/>
            <c:extLst>
              <c:ext xmlns:c16="http://schemas.microsoft.com/office/drawing/2014/chart" uri="{C3380CC4-5D6E-409C-BE32-E72D297353CC}">
                <c16:uniqueId val="{00000008-3553-41C3-A0A2-11A589E3DA89}"/>
              </c:ext>
            </c:extLst>
          </c:dPt>
          <c:dPt>
            <c:idx val="22"/>
            <c:invertIfNegative val="0"/>
            <c:bubble3D val="0"/>
            <c:extLst>
              <c:ext xmlns:c16="http://schemas.microsoft.com/office/drawing/2014/chart" uri="{C3380CC4-5D6E-409C-BE32-E72D297353CC}">
                <c16:uniqueId val="{00000009-3553-41C3-A0A2-11A589E3DA89}"/>
              </c:ext>
            </c:extLst>
          </c:dPt>
          <c:dPt>
            <c:idx val="24"/>
            <c:invertIfNegative val="0"/>
            <c:bubble3D val="0"/>
            <c:extLst>
              <c:ext xmlns:c16="http://schemas.microsoft.com/office/drawing/2014/chart" uri="{C3380CC4-5D6E-409C-BE32-E72D297353CC}">
                <c16:uniqueId val="{0000000A-3553-41C3-A0A2-11A589E3DA89}"/>
              </c:ext>
            </c:extLst>
          </c:dPt>
          <c:cat>
            <c:strRef>
              <c:f>chart_data!$I$5:$I$28</c:f>
              <c:strCache>
                <c:ptCount val="24"/>
                <c:pt idx="0">
                  <c:v>Sweden</c:v>
                </c:pt>
                <c:pt idx="1">
                  <c:v>Latvia</c:v>
                </c:pt>
                <c:pt idx="2">
                  <c:v>Italy</c:v>
                </c:pt>
                <c:pt idx="3">
                  <c:v>Netherlands</c:v>
                </c:pt>
                <c:pt idx="4">
                  <c:v>France</c:v>
                </c:pt>
                <c:pt idx="5">
                  <c:v>Czech Republic</c:v>
                </c:pt>
                <c:pt idx="6">
                  <c:v>Ireland</c:v>
                </c:pt>
                <c:pt idx="7">
                  <c:v>Portugal</c:v>
                </c:pt>
                <c:pt idx="8">
                  <c:v>Slovakia</c:v>
                </c:pt>
                <c:pt idx="9">
                  <c:v>Germany</c:v>
                </c:pt>
                <c:pt idx="10">
                  <c:v>Austria</c:v>
                </c:pt>
                <c:pt idx="11">
                  <c:v>Spain</c:v>
                </c:pt>
                <c:pt idx="12">
                  <c:v>Denmark</c:v>
                </c:pt>
                <c:pt idx="13">
                  <c:v>Belgium</c:v>
                </c:pt>
                <c:pt idx="14">
                  <c:v>United Kingdom</c:v>
                </c:pt>
                <c:pt idx="15">
                  <c:v>Greece</c:v>
                </c:pt>
                <c:pt idx="16">
                  <c:v>Slovenia</c:v>
                </c:pt>
                <c:pt idx="17">
                  <c:v>Lithuania</c:v>
                </c:pt>
                <c:pt idx="18">
                  <c:v>Estonia</c:v>
                </c:pt>
                <c:pt idx="19">
                  <c:v>Luxembourg</c:v>
                </c:pt>
                <c:pt idx="20">
                  <c:v>Bulgaria</c:v>
                </c:pt>
                <c:pt idx="21">
                  <c:v>Romania</c:v>
                </c:pt>
                <c:pt idx="22">
                  <c:v>Croatia</c:v>
                </c:pt>
                <c:pt idx="23">
                  <c:v>Hungary</c:v>
                </c:pt>
              </c:strCache>
            </c:strRef>
          </c:cat>
          <c:val>
            <c:numRef>
              <c:f>chart_data!$K$5:$K$28</c:f>
              <c:numCache>
                <c:formatCode>0.00</c:formatCode>
                <c:ptCount val="24"/>
                <c:pt idx="0">
                  <c:v>15.879096297953248</c:v>
                </c:pt>
                <c:pt idx="1">
                  <c:v>7.3817246393020914</c:v>
                </c:pt>
                <c:pt idx="2">
                  <c:v>13.303880997651268</c:v>
                </c:pt>
                <c:pt idx="3">
                  <c:v>14.016888491220222</c:v>
                </c:pt>
                <c:pt idx="4">
                  <c:v>11.265518398389442</c:v>
                </c:pt>
                <c:pt idx="5">
                  <c:v>8.6315848339111962</c:v>
                </c:pt>
                <c:pt idx="6">
                  <c:v>11.299071692204452</c:v>
                </c:pt>
                <c:pt idx="7">
                  <c:v>11.458449837825748</c:v>
                </c:pt>
                <c:pt idx="8">
                  <c:v>5.0329940722514257</c:v>
                </c:pt>
                <c:pt idx="9">
                  <c:v>10.384744435745443</c:v>
                </c:pt>
                <c:pt idx="10">
                  <c:v>9.6549602952689852</c:v>
                </c:pt>
                <c:pt idx="11">
                  <c:v>7.5578794318308908</c:v>
                </c:pt>
                <c:pt idx="12">
                  <c:v>11.013868694776871</c:v>
                </c:pt>
                <c:pt idx="13">
                  <c:v>7.5746560787383972</c:v>
                </c:pt>
                <c:pt idx="14">
                  <c:v>6.8048789047882714</c:v>
                </c:pt>
                <c:pt idx="15">
                  <c:v>7.9437423107035015</c:v>
                </c:pt>
                <c:pt idx="16">
                  <c:v>7.6249860194609109</c:v>
                </c:pt>
                <c:pt idx="17">
                  <c:v>4.9994407784364165</c:v>
                </c:pt>
                <c:pt idx="18">
                  <c:v>6.609998881556872</c:v>
                </c:pt>
                <c:pt idx="19">
                  <c:v>6.1402527681467403</c:v>
                </c:pt>
                <c:pt idx="20">
                  <c:v>5.4440219214852927</c:v>
                </c:pt>
                <c:pt idx="21">
                  <c:v>4.5380829884800367</c:v>
                </c:pt>
                <c:pt idx="22">
                  <c:v>3.8250754949110846</c:v>
                </c:pt>
                <c:pt idx="23">
                  <c:v>2.6423218879319985</c:v>
                </c:pt>
              </c:numCache>
            </c:numRef>
          </c:val>
          <c:extLst>
            <c:ext xmlns:c16="http://schemas.microsoft.com/office/drawing/2014/chart" uri="{C3380CC4-5D6E-409C-BE32-E72D297353CC}">
              <c16:uniqueId val="{0000000B-3553-41C3-A0A2-11A589E3DA89}"/>
            </c:ext>
          </c:extLst>
        </c:ser>
        <c:ser>
          <c:idx val="2"/>
          <c:order val="2"/>
          <c:tx>
            <c:strRef>
              <c:f>chart_data!$L$4</c:f>
              <c:strCache>
                <c:ptCount val="1"/>
                <c:pt idx="0">
                  <c:v>Large</c:v>
                </c:pt>
              </c:strCache>
            </c:strRef>
          </c:tx>
          <c:spPr>
            <a:solidFill>
              <a:srgbClr val="89C4FF"/>
            </a:solidFill>
            <a:ln>
              <a:noFill/>
            </a:ln>
          </c:spPr>
          <c:invertIfNegative val="0"/>
          <c:dPt>
            <c:idx val="0"/>
            <c:invertIfNegative val="0"/>
            <c:bubble3D val="0"/>
            <c:extLst>
              <c:ext xmlns:c16="http://schemas.microsoft.com/office/drawing/2014/chart" uri="{C3380CC4-5D6E-409C-BE32-E72D297353CC}">
                <c16:uniqueId val="{0000000C-3553-41C3-A0A2-11A589E3DA89}"/>
              </c:ext>
            </c:extLst>
          </c:dPt>
          <c:dPt>
            <c:idx val="18"/>
            <c:invertIfNegative val="0"/>
            <c:bubble3D val="0"/>
            <c:extLst>
              <c:ext xmlns:c16="http://schemas.microsoft.com/office/drawing/2014/chart" uri="{C3380CC4-5D6E-409C-BE32-E72D297353CC}">
                <c16:uniqueId val="{0000000D-3553-41C3-A0A2-11A589E3DA89}"/>
              </c:ext>
            </c:extLst>
          </c:dPt>
          <c:dPt>
            <c:idx val="21"/>
            <c:invertIfNegative val="0"/>
            <c:bubble3D val="0"/>
            <c:extLst>
              <c:ext xmlns:c16="http://schemas.microsoft.com/office/drawing/2014/chart" uri="{C3380CC4-5D6E-409C-BE32-E72D297353CC}">
                <c16:uniqueId val="{0000000E-3553-41C3-A0A2-11A589E3DA89}"/>
              </c:ext>
            </c:extLst>
          </c:dPt>
          <c:dPt>
            <c:idx val="22"/>
            <c:invertIfNegative val="0"/>
            <c:bubble3D val="0"/>
            <c:extLst>
              <c:ext xmlns:c16="http://schemas.microsoft.com/office/drawing/2014/chart" uri="{C3380CC4-5D6E-409C-BE32-E72D297353CC}">
                <c16:uniqueId val="{0000000F-3553-41C3-A0A2-11A589E3DA89}"/>
              </c:ext>
            </c:extLst>
          </c:dPt>
          <c:dPt>
            <c:idx val="24"/>
            <c:invertIfNegative val="0"/>
            <c:bubble3D val="0"/>
            <c:extLst>
              <c:ext xmlns:c16="http://schemas.microsoft.com/office/drawing/2014/chart" uri="{C3380CC4-5D6E-409C-BE32-E72D297353CC}">
                <c16:uniqueId val="{00000010-3553-41C3-A0A2-11A589E3DA89}"/>
              </c:ext>
            </c:extLst>
          </c:dPt>
          <c:cat>
            <c:strRef>
              <c:f>chart_data!$I$5:$I$28</c:f>
              <c:strCache>
                <c:ptCount val="24"/>
                <c:pt idx="0">
                  <c:v>Sweden</c:v>
                </c:pt>
                <c:pt idx="1">
                  <c:v>Latvia</c:v>
                </c:pt>
                <c:pt idx="2">
                  <c:v>Italy</c:v>
                </c:pt>
                <c:pt idx="3">
                  <c:v>Netherlands</c:v>
                </c:pt>
                <c:pt idx="4">
                  <c:v>France</c:v>
                </c:pt>
                <c:pt idx="5">
                  <c:v>Czech Republic</c:v>
                </c:pt>
                <c:pt idx="6">
                  <c:v>Ireland</c:v>
                </c:pt>
                <c:pt idx="7">
                  <c:v>Portugal</c:v>
                </c:pt>
                <c:pt idx="8">
                  <c:v>Slovakia</c:v>
                </c:pt>
                <c:pt idx="9">
                  <c:v>Germany</c:v>
                </c:pt>
                <c:pt idx="10">
                  <c:v>Austria</c:v>
                </c:pt>
                <c:pt idx="11">
                  <c:v>Spain</c:v>
                </c:pt>
                <c:pt idx="12">
                  <c:v>Denmark</c:v>
                </c:pt>
                <c:pt idx="13">
                  <c:v>Belgium</c:v>
                </c:pt>
                <c:pt idx="14">
                  <c:v>United Kingdom</c:v>
                </c:pt>
                <c:pt idx="15">
                  <c:v>Greece</c:v>
                </c:pt>
                <c:pt idx="16">
                  <c:v>Slovenia</c:v>
                </c:pt>
                <c:pt idx="17">
                  <c:v>Lithuania</c:v>
                </c:pt>
                <c:pt idx="18">
                  <c:v>Estonia</c:v>
                </c:pt>
                <c:pt idx="19">
                  <c:v>Luxembourg</c:v>
                </c:pt>
                <c:pt idx="20">
                  <c:v>Bulgaria</c:v>
                </c:pt>
                <c:pt idx="21">
                  <c:v>Romania</c:v>
                </c:pt>
                <c:pt idx="22">
                  <c:v>Croatia</c:v>
                </c:pt>
                <c:pt idx="23">
                  <c:v>Hungary</c:v>
                </c:pt>
              </c:strCache>
            </c:strRef>
          </c:cat>
          <c:val>
            <c:numRef>
              <c:f>chart_data!$L$5:$L$28</c:f>
              <c:numCache>
                <c:formatCode>0.00</c:formatCode>
                <c:ptCount val="24"/>
                <c:pt idx="1">
                  <c:v>6.786153674085674</c:v>
                </c:pt>
                <c:pt idx="2">
                  <c:v>10.753830667710549</c:v>
                </c:pt>
                <c:pt idx="3">
                  <c:v>11.986914215412146</c:v>
                </c:pt>
                <c:pt idx="4">
                  <c:v>11.013868694776871</c:v>
                </c:pt>
                <c:pt idx="5">
                  <c:v>7.1552399060507783</c:v>
                </c:pt>
                <c:pt idx="6">
                  <c:v>8.1618387205010627</c:v>
                </c:pt>
                <c:pt idx="7">
                  <c:v>10.30924952466167</c:v>
                </c:pt>
                <c:pt idx="8">
                  <c:v>4.8148976624538644</c:v>
                </c:pt>
                <c:pt idx="9">
                  <c:v>9.1264959176825844</c:v>
                </c:pt>
                <c:pt idx="10">
                  <c:v>8.8748462140700166</c:v>
                </c:pt>
                <c:pt idx="11">
                  <c:v>7.1720165529582829</c:v>
                </c:pt>
                <c:pt idx="12">
                  <c:v>10.678335756626776</c:v>
                </c:pt>
                <c:pt idx="13">
                  <c:v>6.9119785258919579</c:v>
                </c:pt>
                <c:pt idx="14">
                  <c:v>6.0993538221420716</c:v>
                </c:pt>
                <c:pt idx="15">
                  <c:v>7.5746560787383972</c:v>
                </c:pt>
                <c:pt idx="16">
                  <c:v>7.3313946985795786</c:v>
                </c:pt>
                <c:pt idx="17">
                  <c:v>4.5884129292025504</c:v>
                </c:pt>
                <c:pt idx="18">
                  <c:v>6.4422324124818253</c:v>
                </c:pt>
                <c:pt idx="19">
                  <c:v>6.1821943854155021</c:v>
                </c:pt>
                <c:pt idx="20">
                  <c:v>5.2259255116877315</c:v>
                </c:pt>
                <c:pt idx="21">
                  <c:v>4.7142377810088361</c:v>
                </c:pt>
                <c:pt idx="22">
                  <c:v>3.6992506431047985</c:v>
                </c:pt>
                <c:pt idx="23">
                  <c:v>2.5584386533944752</c:v>
                </c:pt>
              </c:numCache>
            </c:numRef>
          </c:val>
          <c:extLst>
            <c:ext xmlns:c16="http://schemas.microsoft.com/office/drawing/2014/chart" uri="{C3380CC4-5D6E-409C-BE32-E72D297353CC}">
              <c16:uniqueId val="{00000011-3553-41C3-A0A2-11A589E3DA89}"/>
            </c:ext>
          </c:extLst>
        </c:ser>
        <c:dLbls>
          <c:showLegendKey val="0"/>
          <c:showVal val="0"/>
          <c:showCatName val="0"/>
          <c:showSerName val="0"/>
          <c:showPercent val="0"/>
          <c:showBubbleSize val="0"/>
        </c:dLbls>
        <c:gapWidth val="110"/>
        <c:axId val="934191816"/>
        <c:axId val="1"/>
      </c:barChart>
      <c:catAx>
        <c:axId val="93419181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39463171920869E-3"/>
              <c:y val="0.28856903119410959"/>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34191816"/>
        <c:crosses val="autoZero"/>
        <c:crossBetween val="between"/>
      </c:valAx>
      <c:spPr>
        <a:noFill/>
        <a:ln w="25400">
          <a:noFill/>
        </a:ln>
      </c:spPr>
    </c:plotArea>
    <c:legend>
      <c:legendPos val="r"/>
      <c:layout>
        <c:manualLayout>
          <c:xMode val="edge"/>
          <c:yMode val="edge"/>
          <c:x val="0.86682192073831033"/>
          <c:y val="0.27212418414512346"/>
          <c:w val="0.11888481530605124"/>
          <c:h val="0.24778790095928277"/>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297310851212"/>
          <c:y val="2.709362032173173E-2"/>
          <c:w val="0.81249770607942295"/>
          <c:h val="0.86285176767676763"/>
        </c:manualLayout>
      </c:layout>
      <c:barChart>
        <c:barDir val="bar"/>
        <c:grouping val="stacked"/>
        <c:varyColors val="0"/>
        <c:ser>
          <c:idx val="0"/>
          <c:order val="0"/>
          <c:tx>
            <c:strRef>
              <c:f>chart_data!$B$2</c:f>
              <c:strCache>
                <c:ptCount val="1"/>
                <c:pt idx="0">
                  <c:v>Price (excl tax)</c:v>
                </c:pt>
              </c:strCache>
            </c:strRef>
          </c:tx>
          <c:spPr>
            <a:solidFill>
              <a:srgbClr val="17375E"/>
            </a:solidFill>
            <a:ln>
              <a:noFill/>
            </a:ln>
          </c:spPr>
          <c:invertIfNegative val="0"/>
          <c:dPt>
            <c:idx val="0"/>
            <c:invertIfNegative val="0"/>
            <c:bubble3D val="0"/>
            <c:extLst>
              <c:ext xmlns:c16="http://schemas.microsoft.com/office/drawing/2014/chart" uri="{C3380CC4-5D6E-409C-BE32-E72D297353CC}">
                <c16:uniqueId val="{00000000-B648-41E2-A4E0-216F5C164A38}"/>
              </c:ext>
            </c:extLst>
          </c:dPt>
          <c:dPt>
            <c:idx val="2"/>
            <c:invertIfNegative val="0"/>
            <c:bubble3D val="0"/>
            <c:extLst>
              <c:ext xmlns:c16="http://schemas.microsoft.com/office/drawing/2014/chart" uri="{C3380CC4-5D6E-409C-BE32-E72D297353CC}">
                <c16:uniqueId val="{00000001-B648-41E2-A4E0-216F5C164A38}"/>
              </c:ext>
            </c:extLst>
          </c:dPt>
          <c:dPt>
            <c:idx val="3"/>
            <c:invertIfNegative val="0"/>
            <c:bubble3D val="0"/>
            <c:extLst>
              <c:ext xmlns:c16="http://schemas.microsoft.com/office/drawing/2014/chart" uri="{C3380CC4-5D6E-409C-BE32-E72D297353CC}">
                <c16:uniqueId val="{00000002-B648-41E2-A4E0-216F5C164A38}"/>
              </c:ext>
            </c:extLst>
          </c:dPt>
          <c:dPt>
            <c:idx val="6"/>
            <c:invertIfNegative val="0"/>
            <c:bubble3D val="0"/>
            <c:extLst>
              <c:ext xmlns:c16="http://schemas.microsoft.com/office/drawing/2014/chart" uri="{C3380CC4-5D6E-409C-BE32-E72D297353CC}">
                <c16:uniqueId val="{00000003-B648-41E2-A4E0-216F5C164A38}"/>
              </c:ext>
            </c:extLst>
          </c:dPt>
          <c:dPt>
            <c:idx val="8"/>
            <c:invertIfNegative val="0"/>
            <c:bubble3D val="0"/>
            <c:extLst>
              <c:ext xmlns:c16="http://schemas.microsoft.com/office/drawing/2014/chart" uri="{C3380CC4-5D6E-409C-BE32-E72D297353CC}">
                <c16:uniqueId val="{00000004-B648-41E2-A4E0-216F5C164A38}"/>
              </c:ext>
            </c:extLst>
          </c:dPt>
          <c:dPt>
            <c:idx val="13"/>
            <c:invertIfNegative val="0"/>
            <c:bubble3D val="0"/>
            <c:extLst>
              <c:ext xmlns:c16="http://schemas.microsoft.com/office/drawing/2014/chart" uri="{C3380CC4-5D6E-409C-BE32-E72D297353CC}">
                <c16:uniqueId val="{00000005-B648-41E2-A4E0-216F5C164A38}"/>
              </c:ext>
            </c:extLst>
          </c:dPt>
          <c:dLbls>
            <c:dLbl>
              <c:idx val="4"/>
              <c:spPr>
                <a:noFill/>
                <a:ln w="25400">
                  <a:noFill/>
                </a:ln>
              </c:spPr>
              <c:txPr>
                <a:bodyPr wrap="square" lIns="38100" tIns="19050" rIns="38100" bIns="19050" anchor="ctr" anchorCtr="0">
                  <a:spAutoFit/>
                </a:bodyPr>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4185580587613753"/>
                      <c:h val="8.0611638954869363E-2"/>
                    </c:manualLayout>
                  </c15:layout>
                </c:ext>
                <c:ext xmlns:c16="http://schemas.microsoft.com/office/drawing/2014/chart" uri="{C3380CC4-5D6E-409C-BE32-E72D297353CC}">
                  <c16:uniqueId val="{0000000C-CDCB-45ED-8139-4975C2D6C6B7}"/>
                </c:ext>
              </c:extLst>
            </c:dLbl>
            <c:dLbl>
              <c:idx val="10"/>
              <c:spPr>
                <a:noFill/>
                <a:ln w="25400">
                  <a:noFill/>
                </a:ln>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4732178018605833"/>
                      <c:h val="8.0611638954869363E-2"/>
                    </c:manualLayout>
                  </c15:layout>
                </c:ext>
                <c:ext xmlns:c16="http://schemas.microsoft.com/office/drawing/2014/chart" uri="{C3380CC4-5D6E-409C-BE32-E72D297353CC}">
                  <c16:uniqueId val="{00000006-B648-41E2-A4E0-216F5C164A38}"/>
                </c:ext>
              </c:extLst>
            </c:dLbl>
            <c:dLbl>
              <c:idx val="11"/>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7-B648-41E2-A4E0-216F5C164A38}"/>
                </c:ext>
              </c:extLst>
            </c:dLbl>
            <c:dLbl>
              <c:idx val="12"/>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0744749759518653"/>
                      <c:h val="8.0611638954869363E-2"/>
                    </c:manualLayout>
                  </c15:layout>
                </c:ext>
                <c:ext xmlns:c16="http://schemas.microsoft.com/office/drawing/2014/chart" uri="{C3380CC4-5D6E-409C-BE32-E72D297353CC}">
                  <c16:uniqueId val="{00000008-B648-41E2-A4E0-216F5C164A38}"/>
                </c:ext>
              </c:extLst>
            </c:dLbl>
            <c:dLbl>
              <c:idx val="13"/>
              <c:layout>
                <c:manualLayout>
                  <c:x val="3.7320123178098213E-2"/>
                  <c:y val="-2.9691211401425177E-3"/>
                </c:manualLayout>
              </c:layout>
              <c:tx>
                <c:rich>
                  <a:bodyPr wrap="square" lIns="38100" tIns="19050" rIns="38100" bIns="19050" anchor="ctr" anchorCtr="0">
                    <a:spAutoFit/>
                  </a:bodyPr>
                  <a:lstStyle/>
                  <a:p>
                    <a:pPr algn="l">
                      <a:defRPr sz="1050" b="1" i="0" u="none" strike="noStrike" baseline="0">
                        <a:solidFill>
                          <a:srgbClr val="FFFFFF"/>
                        </a:solidFill>
                        <a:latin typeface="Arial"/>
                        <a:ea typeface="Arial"/>
                        <a:cs typeface="Arial"/>
                      </a:defRPr>
                    </a:pPr>
                    <a:r>
                      <a:rPr lang="en-US"/>
                      <a:t>  </a:t>
                    </a:r>
                    <a:fld id="{FCCF9988-C70B-4691-8CAF-548F179D049F}" type="CATEGORYNAME">
                      <a:rPr lang="en-US"/>
                      <a:pPr algn="l">
                        <a:defRPr sz="1050" b="1" i="0" u="none" strike="noStrike" baseline="0">
                          <a:solidFill>
                            <a:srgbClr val="FFFFFF"/>
                          </a:solidFill>
                          <a:latin typeface="Arial"/>
                          <a:ea typeface="Arial"/>
                          <a:cs typeface="Arial"/>
                        </a:defRPr>
                      </a:pPr>
                      <a:t>[CATEGORY NAME]</a:t>
                    </a:fld>
                    <a:endParaRPr lang="en-US"/>
                  </a:p>
                </c:rich>
              </c:tx>
              <c:spPr>
                <a:noFill/>
                <a:ln w="25400">
                  <a:noFill/>
                </a:ln>
              </c:spPr>
              <c:dLblPos val="ctr"/>
              <c:showLegendKey val="0"/>
              <c:showVal val="0"/>
              <c:showCatName val="1"/>
              <c:showSerName val="0"/>
              <c:showPercent val="0"/>
              <c:showBubbleSize val="0"/>
              <c:extLst>
                <c:ext xmlns:c15="http://schemas.microsoft.com/office/drawing/2012/chart" uri="{CE6537A1-D6FC-4f65-9D91-7224C49458BB}">
                  <c15:layout>
                    <c:manualLayout>
                      <c:w val="0.36865887801193475"/>
                      <c:h val="8.2197897768717151E-2"/>
                    </c:manualLayout>
                  </c15:layout>
                  <c15:dlblFieldTable/>
                  <c15:showDataLabelsRange val="0"/>
                </c:ext>
                <c:ext xmlns:c16="http://schemas.microsoft.com/office/drawing/2014/chart" uri="{C3380CC4-5D6E-409C-BE32-E72D297353CC}">
                  <c16:uniqueId val="{00000005-B648-41E2-A4E0-216F5C164A38}"/>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chart_data!$A$3:$A$16</c:f>
              <c:strCache>
                <c:ptCount val="14"/>
                <c:pt idx="0">
                  <c:v>Sweden</c:v>
                </c:pt>
                <c:pt idx="1">
                  <c:v>Netherlands</c:v>
                </c:pt>
                <c:pt idx="2">
                  <c:v>Italy</c:v>
                </c:pt>
                <c:pt idx="3">
                  <c:v>Portugal</c:v>
                </c:pt>
                <c:pt idx="4">
                  <c:v>Ireland</c:v>
                </c:pt>
                <c:pt idx="5">
                  <c:v>France</c:v>
                </c:pt>
                <c:pt idx="6">
                  <c:v>Denmark</c:v>
                </c:pt>
                <c:pt idx="7">
                  <c:v>Germany</c:v>
                </c:pt>
                <c:pt idx="8">
                  <c:v>Austria</c:v>
                </c:pt>
                <c:pt idx="9">
                  <c:v>Greece</c:v>
                </c:pt>
                <c:pt idx="10">
                  <c:v>Belgium</c:v>
                </c:pt>
                <c:pt idx="11">
                  <c:v>Spain</c:v>
                </c:pt>
                <c:pt idx="12">
                  <c:v>Luxembourg</c:v>
                </c:pt>
                <c:pt idx="13">
                  <c:v>United Kingdom</c:v>
                </c:pt>
              </c:strCache>
            </c:strRef>
          </c:cat>
          <c:val>
            <c:numRef>
              <c:f>chart_data!$B$3:$B$16</c:f>
              <c:numCache>
                <c:formatCode>0.00</c:formatCode>
                <c:ptCount val="14"/>
                <c:pt idx="0">
                  <c:v>10.116318085225366</c:v>
                </c:pt>
                <c:pt idx="1">
                  <c:v>6.5764455877418637</c:v>
                </c:pt>
                <c:pt idx="2">
                  <c:v>9.7136785594452526</c:v>
                </c:pt>
                <c:pt idx="3">
                  <c:v>7.7843641650822057</c:v>
                </c:pt>
                <c:pt idx="4">
                  <c:v>9.5123587965551959</c:v>
                </c:pt>
                <c:pt idx="5">
                  <c:v>7.8766357230734814</c:v>
                </c:pt>
                <c:pt idx="6">
                  <c:v>5.8718264176266644</c:v>
                </c:pt>
                <c:pt idx="7">
                  <c:v>7.3146180516720722</c:v>
                </c:pt>
                <c:pt idx="8">
                  <c:v>7.8095291354434631</c:v>
                </c:pt>
                <c:pt idx="9">
                  <c:v>7.3481713454870823</c:v>
                </c:pt>
                <c:pt idx="10">
                  <c:v>6.3164075606755414</c:v>
                </c:pt>
                <c:pt idx="11">
                  <c:v>5.8634380941729116</c:v>
                </c:pt>
                <c:pt idx="12">
                  <c:v>6.1402527681467403</c:v>
                </c:pt>
                <c:pt idx="13">
                  <c:v>5.9078282784074041</c:v>
                </c:pt>
              </c:numCache>
            </c:numRef>
          </c:val>
          <c:extLst>
            <c:ext xmlns:c16="http://schemas.microsoft.com/office/drawing/2014/chart" uri="{C3380CC4-5D6E-409C-BE32-E72D297353CC}">
              <c16:uniqueId val="{00000009-B648-41E2-A4E0-216F5C164A38}"/>
            </c:ext>
          </c:extLst>
        </c:ser>
        <c:ser>
          <c:idx val="1"/>
          <c:order val="1"/>
          <c:tx>
            <c:strRef>
              <c:f>chart_data!$C$2</c:f>
              <c:strCache>
                <c:ptCount val="1"/>
                <c:pt idx="0">
                  <c:v>Tax Component / subsidy (if outlined)</c:v>
                </c:pt>
              </c:strCache>
            </c:strRef>
          </c:tx>
          <c:spPr>
            <a:solidFill>
              <a:srgbClr val="89C4FF"/>
            </a:solidFill>
            <a:ln>
              <a:noFill/>
            </a:ln>
          </c:spPr>
          <c:invertIfNegative val="0"/>
          <c:dPt>
            <c:idx val="0"/>
            <c:invertIfNegative val="0"/>
            <c:bubble3D val="0"/>
            <c:extLst>
              <c:ext xmlns:c16="http://schemas.microsoft.com/office/drawing/2014/chart" uri="{C3380CC4-5D6E-409C-BE32-E72D297353CC}">
                <c16:uniqueId val="{0000000A-B648-41E2-A4E0-216F5C164A38}"/>
              </c:ext>
            </c:extLst>
          </c:dPt>
          <c:dPt>
            <c:idx val="2"/>
            <c:invertIfNegative val="0"/>
            <c:bubble3D val="0"/>
            <c:extLst>
              <c:ext xmlns:c16="http://schemas.microsoft.com/office/drawing/2014/chart" uri="{C3380CC4-5D6E-409C-BE32-E72D297353CC}">
                <c16:uniqueId val="{0000000B-B648-41E2-A4E0-216F5C164A38}"/>
              </c:ext>
            </c:extLst>
          </c:dPt>
          <c:dPt>
            <c:idx val="3"/>
            <c:invertIfNegative val="0"/>
            <c:bubble3D val="0"/>
            <c:extLst>
              <c:ext xmlns:c16="http://schemas.microsoft.com/office/drawing/2014/chart" uri="{C3380CC4-5D6E-409C-BE32-E72D297353CC}">
                <c16:uniqueId val="{0000000C-B648-41E2-A4E0-216F5C164A38}"/>
              </c:ext>
            </c:extLst>
          </c:dPt>
          <c:dPt>
            <c:idx val="5"/>
            <c:invertIfNegative val="0"/>
            <c:bubble3D val="0"/>
            <c:spPr>
              <a:solidFill>
                <a:srgbClr val="89C4FF"/>
              </a:solidFill>
              <a:ln>
                <a:solidFill>
                  <a:srgbClr val="89C4FF"/>
                </a:solidFill>
              </a:ln>
            </c:spPr>
            <c:extLst>
              <c:ext xmlns:c16="http://schemas.microsoft.com/office/drawing/2014/chart" uri="{C3380CC4-5D6E-409C-BE32-E72D297353CC}">
                <c16:uniqueId val="{00000012-5076-4377-96B9-C131502B6494}"/>
              </c:ext>
            </c:extLst>
          </c:dPt>
          <c:dPt>
            <c:idx val="6"/>
            <c:invertIfNegative val="0"/>
            <c:bubble3D val="0"/>
            <c:extLst>
              <c:ext xmlns:c16="http://schemas.microsoft.com/office/drawing/2014/chart" uri="{C3380CC4-5D6E-409C-BE32-E72D297353CC}">
                <c16:uniqueId val="{0000000D-B648-41E2-A4E0-216F5C164A38}"/>
              </c:ext>
            </c:extLst>
          </c:dPt>
          <c:dPt>
            <c:idx val="7"/>
            <c:invertIfNegative val="0"/>
            <c:bubble3D val="0"/>
            <c:extLst>
              <c:ext xmlns:c16="http://schemas.microsoft.com/office/drawing/2014/chart" uri="{C3380CC4-5D6E-409C-BE32-E72D297353CC}">
                <c16:uniqueId val="{0000000A-EC39-4241-8873-84BF5B750C8D}"/>
              </c:ext>
            </c:extLst>
          </c:dPt>
          <c:dPt>
            <c:idx val="8"/>
            <c:invertIfNegative val="0"/>
            <c:bubble3D val="0"/>
            <c:spPr>
              <a:solidFill>
                <a:srgbClr val="89C4FF"/>
              </a:solidFill>
              <a:ln>
                <a:solidFill>
                  <a:srgbClr val="89C4FF"/>
                </a:solidFill>
              </a:ln>
            </c:spPr>
            <c:extLst>
              <c:ext xmlns:c16="http://schemas.microsoft.com/office/drawing/2014/chart" uri="{C3380CC4-5D6E-409C-BE32-E72D297353CC}">
                <c16:uniqueId val="{00000011-5076-4377-96B9-C131502B6494}"/>
              </c:ext>
            </c:extLst>
          </c:dPt>
          <c:dPt>
            <c:idx val="9"/>
            <c:invertIfNegative val="0"/>
            <c:bubble3D val="0"/>
            <c:spPr>
              <a:solidFill>
                <a:srgbClr val="89C4FF"/>
              </a:solidFill>
              <a:ln w="22225">
                <a:noFill/>
              </a:ln>
            </c:spPr>
            <c:extLst>
              <c:ext xmlns:c16="http://schemas.microsoft.com/office/drawing/2014/chart" uri="{C3380CC4-5D6E-409C-BE32-E72D297353CC}">
                <c16:uniqueId val="{00000010-5076-4377-96B9-C131502B6494}"/>
              </c:ext>
            </c:extLst>
          </c:dPt>
          <c:dPt>
            <c:idx val="10"/>
            <c:invertIfNegative val="0"/>
            <c:bubble3D val="0"/>
            <c:spPr>
              <a:solidFill>
                <a:srgbClr val="89C4FF"/>
              </a:solidFill>
              <a:ln>
                <a:solidFill>
                  <a:srgbClr val="89C4FF"/>
                </a:solidFill>
              </a:ln>
            </c:spPr>
            <c:extLst>
              <c:ext xmlns:c16="http://schemas.microsoft.com/office/drawing/2014/chart" uri="{C3380CC4-5D6E-409C-BE32-E72D297353CC}">
                <c16:uniqueId val="{0000000F-5076-4377-96B9-C131502B6494}"/>
              </c:ext>
            </c:extLst>
          </c:dPt>
          <c:dPt>
            <c:idx val="11"/>
            <c:invertIfNegative val="0"/>
            <c:bubble3D val="0"/>
            <c:spPr>
              <a:solidFill>
                <a:srgbClr val="89C4FF"/>
              </a:solidFill>
              <a:ln w="22225">
                <a:noFill/>
              </a:ln>
            </c:spPr>
            <c:extLst>
              <c:ext xmlns:c16="http://schemas.microsoft.com/office/drawing/2014/chart" uri="{C3380CC4-5D6E-409C-BE32-E72D297353CC}">
                <c16:uniqueId val="{0000000D-CDCB-45ED-8139-4975C2D6C6B7}"/>
              </c:ext>
            </c:extLst>
          </c:dPt>
          <c:dPt>
            <c:idx val="12"/>
            <c:invertIfNegative val="0"/>
            <c:bubble3D val="0"/>
            <c:spPr>
              <a:noFill/>
              <a:ln w="22225">
                <a:solidFill>
                  <a:srgbClr val="89C4FF"/>
                </a:solidFill>
              </a:ln>
            </c:spPr>
            <c:extLst>
              <c:ext xmlns:c16="http://schemas.microsoft.com/office/drawing/2014/chart" uri="{C3380CC4-5D6E-409C-BE32-E72D297353CC}">
                <c16:uniqueId val="{00000017-5936-417C-B888-35BF4A29E037}"/>
              </c:ext>
            </c:extLst>
          </c:dPt>
          <c:dPt>
            <c:idx val="13"/>
            <c:invertIfNegative val="0"/>
            <c:bubble3D val="0"/>
            <c:spPr>
              <a:solidFill>
                <a:srgbClr val="89C4FF"/>
              </a:solidFill>
              <a:ln w="19050">
                <a:noFill/>
              </a:ln>
            </c:spPr>
            <c:extLst>
              <c:ext xmlns:c16="http://schemas.microsoft.com/office/drawing/2014/chart" uri="{C3380CC4-5D6E-409C-BE32-E72D297353CC}">
                <c16:uniqueId val="{00000015-111C-4CC1-8279-84CF9F104007}"/>
              </c:ext>
            </c:extLst>
          </c:dPt>
          <c:cat>
            <c:strRef>
              <c:f>chart_data!$A$3:$A$16</c:f>
              <c:strCache>
                <c:ptCount val="14"/>
                <c:pt idx="0">
                  <c:v>Sweden</c:v>
                </c:pt>
                <c:pt idx="1">
                  <c:v>Netherlands</c:v>
                </c:pt>
                <c:pt idx="2">
                  <c:v>Italy</c:v>
                </c:pt>
                <c:pt idx="3">
                  <c:v>Portugal</c:v>
                </c:pt>
                <c:pt idx="4">
                  <c:v>Ireland</c:v>
                </c:pt>
                <c:pt idx="5">
                  <c:v>France</c:v>
                </c:pt>
                <c:pt idx="6">
                  <c:v>Denmark</c:v>
                </c:pt>
                <c:pt idx="7">
                  <c:v>Germany</c:v>
                </c:pt>
                <c:pt idx="8">
                  <c:v>Austria</c:v>
                </c:pt>
                <c:pt idx="9">
                  <c:v>Greece</c:v>
                </c:pt>
                <c:pt idx="10">
                  <c:v>Belgium</c:v>
                </c:pt>
                <c:pt idx="11">
                  <c:v>Spain</c:v>
                </c:pt>
                <c:pt idx="12">
                  <c:v>Luxembourg</c:v>
                </c:pt>
                <c:pt idx="13">
                  <c:v>United Kingdom</c:v>
                </c:pt>
              </c:strCache>
            </c:strRef>
          </c:cat>
          <c:val>
            <c:numRef>
              <c:f>chart_data!$C$3:$C$16</c:f>
              <c:numCache>
                <c:formatCode>0.00</c:formatCode>
                <c:ptCount val="14"/>
                <c:pt idx="0">
                  <c:v>5.7627782127278824</c:v>
                </c:pt>
                <c:pt idx="1">
                  <c:v>7.4404429034783579</c:v>
                </c:pt>
                <c:pt idx="2">
                  <c:v>3.5902024382060151</c:v>
                </c:pt>
                <c:pt idx="3">
                  <c:v>3.6740856727435425</c:v>
                </c:pt>
                <c:pt idx="4">
                  <c:v>1.7867128956492557</c:v>
                </c:pt>
                <c:pt idx="5">
                  <c:v>3.3888826753159611</c:v>
                </c:pt>
                <c:pt idx="6">
                  <c:v>5.1420422771502068</c:v>
                </c:pt>
                <c:pt idx="7">
                  <c:v>3.0701263840733706</c:v>
                </c:pt>
                <c:pt idx="8">
                  <c:v>1.8454311598255222</c:v>
                </c:pt>
                <c:pt idx="9">
                  <c:v>0.59557096521641917</c:v>
                </c:pt>
                <c:pt idx="10">
                  <c:v>1.2582485180628558</c:v>
                </c:pt>
                <c:pt idx="11">
                  <c:v>1.6944413376579792</c:v>
                </c:pt>
                <c:pt idx="12">
                  <c:v>0.7801140811989713</c:v>
                </c:pt>
                <c:pt idx="13">
                  <c:v>0.8970506263808673</c:v>
                </c:pt>
              </c:numCache>
            </c:numRef>
          </c:val>
          <c:extLst>
            <c:ext xmlns:c16="http://schemas.microsoft.com/office/drawing/2014/chart" uri="{C3380CC4-5D6E-409C-BE32-E72D297353CC}">
              <c16:uniqueId val="{0000000E-B648-41E2-A4E0-216F5C164A38}"/>
            </c:ext>
          </c:extLst>
        </c:ser>
        <c:dLbls>
          <c:showLegendKey val="0"/>
          <c:showVal val="0"/>
          <c:showCatName val="0"/>
          <c:showSerName val="0"/>
          <c:showPercent val="0"/>
          <c:showBubbleSize val="0"/>
        </c:dLbls>
        <c:gapWidth val="15"/>
        <c:overlap val="100"/>
        <c:axId val="934187880"/>
        <c:axId val="1"/>
      </c:barChart>
      <c:scatterChart>
        <c:scatterStyle val="lineMarker"/>
        <c:varyColors val="0"/>
        <c:ser>
          <c:idx val="2"/>
          <c:order val="2"/>
          <c:tx>
            <c:strRef>
              <c:f>chart_data!$C$19</c:f>
              <c:strCache>
                <c:ptCount val="1"/>
                <c:pt idx="0">
                  <c:v>EU 14 plus UK Median (inc tax)</c:v>
                </c:pt>
              </c:strCache>
            </c:strRef>
          </c:tx>
          <c:spPr>
            <a:ln w="38100">
              <a:solidFill>
                <a:sysClr val="windowText" lastClr="000000"/>
              </a:solidFill>
            </a:ln>
          </c:spPr>
          <c:marker>
            <c:symbol val="none"/>
          </c:marker>
          <c:xVal>
            <c:numRef>
              <c:f>chart_data!$D$19:$E$19</c:f>
              <c:numCache>
                <c:formatCode>0.00</c:formatCode>
                <c:ptCount val="2"/>
                <c:pt idx="0">
                  <c:v>10.699306565261157</c:v>
                </c:pt>
                <c:pt idx="1">
                  <c:v>10.699306565261157</c:v>
                </c:pt>
              </c:numCache>
            </c:numRef>
          </c:xVal>
          <c:yVal>
            <c:numRef>
              <c:f>chart_data!$D$20:$E$20</c:f>
              <c:numCache>
                <c:formatCode>General</c:formatCode>
                <c:ptCount val="2"/>
                <c:pt idx="0">
                  <c:v>0</c:v>
                </c:pt>
                <c:pt idx="1">
                  <c:v>1</c:v>
                </c:pt>
              </c:numCache>
            </c:numRef>
          </c:yVal>
          <c:smooth val="0"/>
          <c:extLst>
            <c:ext xmlns:c16="http://schemas.microsoft.com/office/drawing/2014/chart" uri="{C3380CC4-5D6E-409C-BE32-E72D297353CC}">
              <c16:uniqueId val="{0000000F-B648-41E2-A4E0-216F5C164A38}"/>
            </c:ext>
          </c:extLst>
        </c:ser>
        <c:dLbls>
          <c:showLegendKey val="0"/>
          <c:showVal val="0"/>
          <c:showCatName val="0"/>
          <c:showSerName val="0"/>
          <c:showPercent val="0"/>
          <c:showBubbleSize val="0"/>
        </c:dLbls>
        <c:axId val="3"/>
        <c:axId val="4"/>
      </c:scatterChart>
      <c:catAx>
        <c:axId val="934187880"/>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2491599378"/>
              <c:y val="0.9500856834734307"/>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34187880"/>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70041144244830833"/>
          <c:y val="0.11538465072262701"/>
          <c:w val="0.29697514920507545"/>
          <c:h val="0.39282314324723661"/>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2.8985353535353534E-2"/>
          <c:w val="0.81627777777777777"/>
          <c:h val="0.79529426306681605"/>
        </c:manualLayout>
      </c:layout>
      <c:barChart>
        <c:barDir val="col"/>
        <c:grouping val="clustered"/>
        <c:varyColors val="0"/>
        <c:ser>
          <c:idx val="0"/>
          <c:order val="0"/>
          <c:tx>
            <c:strRef>
              <c:f>chart_data!$J$4</c:f>
              <c:strCache>
                <c:ptCount val="1"/>
                <c:pt idx="0">
                  <c:v>Small</c:v>
                </c:pt>
              </c:strCache>
            </c:strRef>
          </c:tx>
          <c:spPr>
            <a:solidFill>
              <a:srgbClr val="4F81BD"/>
            </a:solidFill>
            <a:ln>
              <a:noFill/>
            </a:ln>
          </c:spPr>
          <c:invertIfNegative val="0"/>
          <c:dPt>
            <c:idx val="0"/>
            <c:invertIfNegative val="0"/>
            <c:bubble3D val="0"/>
            <c:extLst>
              <c:ext xmlns:c16="http://schemas.microsoft.com/office/drawing/2014/chart" uri="{C3380CC4-5D6E-409C-BE32-E72D297353CC}">
                <c16:uniqueId val="{00000000-9F40-470E-B7C8-DB414A2B9972}"/>
              </c:ext>
            </c:extLst>
          </c:dPt>
          <c:dPt>
            <c:idx val="18"/>
            <c:invertIfNegative val="0"/>
            <c:bubble3D val="0"/>
            <c:extLst>
              <c:ext xmlns:c16="http://schemas.microsoft.com/office/drawing/2014/chart" uri="{C3380CC4-5D6E-409C-BE32-E72D297353CC}">
                <c16:uniqueId val="{00000001-9F40-470E-B7C8-DB414A2B9972}"/>
              </c:ext>
            </c:extLst>
          </c:dPt>
          <c:dPt>
            <c:idx val="21"/>
            <c:invertIfNegative val="0"/>
            <c:bubble3D val="0"/>
            <c:extLst>
              <c:ext xmlns:c16="http://schemas.microsoft.com/office/drawing/2014/chart" uri="{C3380CC4-5D6E-409C-BE32-E72D297353CC}">
                <c16:uniqueId val="{00000002-9F40-470E-B7C8-DB414A2B9972}"/>
              </c:ext>
            </c:extLst>
          </c:dPt>
          <c:dPt>
            <c:idx val="22"/>
            <c:invertIfNegative val="0"/>
            <c:bubble3D val="0"/>
            <c:extLst>
              <c:ext xmlns:c16="http://schemas.microsoft.com/office/drawing/2014/chart" uri="{C3380CC4-5D6E-409C-BE32-E72D297353CC}">
                <c16:uniqueId val="{00000003-9F40-470E-B7C8-DB414A2B9972}"/>
              </c:ext>
            </c:extLst>
          </c:dPt>
          <c:dPt>
            <c:idx val="24"/>
            <c:invertIfNegative val="0"/>
            <c:bubble3D val="0"/>
            <c:extLst>
              <c:ext xmlns:c16="http://schemas.microsoft.com/office/drawing/2014/chart" uri="{C3380CC4-5D6E-409C-BE32-E72D297353CC}">
                <c16:uniqueId val="{00000004-9F40-470E-B7C8-DB414A2B9972}"/>
              </c:ext>
            </c:extLst>
          </c:dPt>
          <c:cat>
            <c:strRef>
              <c:f>chart_data!$I$5:$I$28</c:f>
              <c:strCache>
                <c:ptCount val="24"/>
                <c:pt idx="0">
                  <c:v>Sweden</c:v>
                </c:pt>
                <c:pt idx="1">
                  <c:v>Latvia</c:v>
                </c:pt>
                <c:pt idx="2">
                  <c:v>Italy</c:v>
                </c:pt>
                <c:pt idx="3">
                  <c:v>Netherlands</c:v>
                </c:pt>
                <c:pt idx="4">
                  <c:v>France</c:v>
                </c:pt>
                <c:pt idx="5">
                  <c:v>Czech Republic</c:v>
                </c:pt>
                <c:pt idx="6">
                  <c:v>Ireland</c:v>
                </c:pt>
                <c:pt idx="7">
                  <c:v>Portugal</c:v>
                </c:pt>
                <c:pt idx="8">
                  <c:v>Slovakia</c:v>
                </c:pt>
                <c:pt idx="9">
                  <c:v>Germany</c:v>
                </c:pt>
                <c:pt idx="10">
                  <c:v>Austria</c:v>
                </c:pt>
                <c:pt idx="11">
                  <c:v>Spain</c:v>
                </c:pt>
                <c:pt idx="12">
                  <c:v>Denmark</c:v>
                </c:pt>
                <c:pt idx="13">
                  <c:v>Belgium</c:v>
                </c:pt>
                <c:pt idx="14">
                  <c:v>United Kingdom</c:v>
                </c:pt>
                <c:pt idx="15">
                  <c:v>Greece</c:v>
                </c:pt>
                <c:pt idx="16">
                  <c:v>Slovenia</c:v>
                </c:pt>
                <c:pt idx="17">
                  <c:v>Lithuania</c:v>
                </c:pt>
                <c:pt idx="18">
                  <c:v>Estonia</c:v>
                </c:pt>
                <c:pt idx="19">
                  <c:v>Luxembourg</c:v>
                </c:pt>
                <c:pt idx="20">
                  <c:v>Bulgaria</c:v>
                </c:pt>
                <c:pt idx="21">
                  <c:v>Romania</c:v>
                </c:pt>
                <c:pt idx="22">
                  <c:v>Croatia</c:v>
                </c:pt>
                <c:pt idx="23">
                  <c:v>Hungary</c:v>
                </c:pt>
              </c:strCache>
            </c:strRef>
          </c:cat>
          <c:val>
            <c:numRef>
              <c:f>chart_data!$J$5:$J$28</c:f>
              <c:numCache>
                <c:formatCode>0.00</c:formatCode>
                <c:ptCount val="24"/>
                <c:pt idx="0">
                  <c:v>80.737613242366635</c:v>
                </c:pt>
                <c:pt idx="1">
                  <c:v>21.331506542892299</c:v>
                </c:pt>
                <c:pt idx="2">
                  <c:v>20.350072698803267</c:v>
                </c:pt>
                <c:pt idx="3">
                  <c:v>18.554971479700257</c:v>
                </c:pt>
                <c:pt idx="4">
                  <c:v>16.256570853372107</c:v>
                </c:pt>
                <c:pt idx="5">
                  <c:v>15.484845095626888</c:v>
                </c:pt>
                <c:pt idx="6">
                  <c:v>13.438094172911308</c:v>
                </c:pt>
                <c:pt idx="7">
                  <c:v>13.421317526003804</c:v>
                </c:pt>
                <c:pt idx="8">
                  <c:v>13.404540879096299</c:v>
                </c:pt>
                <c:pt idx="9">
                  <c:v>13.379375908735042</c:v>
                </c:pt>
                <c:pt idx="10">
                  <c:v>12.163069007940946</c:v>
                </c:pt>
                <c:pt idx="11">
                  <c:v>11.701711217984567</c:v>
                </c:pt>
                <c:pt idx="12">
                  <c:v>11.206800134213175</c:v>
                </c:pt>
                <c:pt idx="13">
                  <c:v>9.7640085001677672</c:v>
                </c:pt>
                <c:pt idx="14">
                  <c:v>9.6373104906178373</c:v>
                </c:pt>
                <c:pt idx="15">
                  <c:v>9.3194273571188901</c:v>
                </c:pt>
                <c:pt idx="16">
                  <c:v>8.0024605748797679</c:v>
                </c:pt>
                <c:pt idx="17">
                  <c:v>7.8430824292584731</c:v>
                </c:pt>
                <c:pt idx="18">
                  <c:v>7.1720165529582829</c:v>
                </c:pt>
                <c:pt idx="19">
                  <c:v>6.52611564701935</c:v>
                </c:pt>
                <c:pt idx="20">
                  <c:v>5.6788949781903586</c:v>
                </c:pt>
                <c:pt idx="21">
                  <c:v>4.6471311933788169</c:v>
                </c:pt>
                <c:pt idx="22">
                  <c:v>4.3367632255899791</c:v>
                </c:pt>
                <c:pt idx="23">
                  <c:v>2.7010401521082654</c:v>
                </c:pt>
              </c:numCache>
            </c:numRef>
          </c:val>
          <c:extLst>
            <c:ext xmlns:c16="http://schemas.microsoft.com/office/drawing/2014/chart" uri="{C3380CC4-5D6E-409C-BE32-E72D297353CC}">
              <c16:uniqueId val="{00000005-9F40-470E-B7C8-DB414A2B9972}"/>
            </c:ext>
          </c:extLst>
        </c:ser>
        <c:ser>
          <c:idx val="1"/>
          <c:order val="1"/>
          <c:tx>
            <c:strRef>
              <c:f>chart_data!$K$4</c:f>
              <c:strCache>
                <c:ptCount val="1"/>
                <c:pt idx="0">
                  <c:v>Medium</c:v>
                </c:pt>
              </c:strCache>
            </c:strRef>
          </c:tx>
          <c:spPr>
            <a:solidFill>
              <a:srgbClr val="17375E"/>
            </a:solidFill>
            <a:ln>
              <a:noFill/>
            </a:ln>
          </c:spPr>
          <c:invertIfNegative val="0"/>
          <c:dPt>
            <c:idx val="0"/>
            <c:invertIfNegative val="0"/>
            <c:bubble3D val="0"/>
            <c:extLst>
              <c:ext xmlns:c16="http://schemas.microsoft.com/office/drawing/2014/chart" uri="{C3380CC4-5D6E-409C-BE32-E72D297353CC}">
                <c16:uniqueId val="{00000006-9F40-470E-B7C8-DB414A2B9972}"/>
              </c:ext>
            </c:extLst>
          </c:dPt>
          <c:dPt>
            <c:idx val="18"/>
            <c:invertIfNegative val="0"/>
            <c:bubble3D val="0"/>
            <c:extLst>
              <c:ext xmlns:c16="http://schemas.microsoft.com/office/drawing/2014/chart" uri="{C3380CC4-5D6E-409C-BE32-E72D297353CC}">
                <c16:uniqueId val="{00000007-9F40-470E-B7C8-DB414A2B9972}"/>
              </c:ext>
            </c:extLst>
          </c:dPt>
          <c:dPt>
            <c:idx val="21"/>
            <c:invertIfNegative val="0"/>
            <c:bubble3D val="0"/>
            <c:extLst>
              <c:ext xmlns:c16="http://schemas.microsoft.com/office/drawing/2014/chart" uri="{C3380CC4-5D6E-409C-BE32-E72D297353CC}">
                <c16:uniqueId val="{00000008-9F40-470E-B7C8-DB414A2B9972}"/>
              </c:ext>
            </c:extLst>
          </c:dPt>
          <c:dPt>
            <c:idx val="22"/>
            <c:invertIfNegative val="0"/>
            <c:bubble3D val="0"/>
            <c:extLst>
              <c:ext xmlns:c16="http://schemas.microsoft.com/office/drawing/2014/chart" uri="{C3380CC4-5D6E-409C-BE32-E72D297353CC}">
                <c16:uniqueId val="{00000009-9F40-470E-B7C8-DB414A2B9972}"/>
              </c:ext>
            </c:extLst>
          </c:dPt>
          <c:dPt>
            <c:idx val="24"/>
            <c:invertIfNegative val="0"/>
            <c:bubble3D val="0"/>
            <c:extLst>
              <c:ext xmlns:c16="http://schemas.microsoft.com/office/drawing/2014/chart" uri="{C3380CC4-5D6E-409C-BE32-E72D297353CC}">
                <c16:uniqueId val="{0000000A-9F40-470E-B7C8-DB414A2B9972}"/>
              </c:ext>
            </c:extLst>
          </c:dPt>
          <c:cat>
            <c:strRef>
              <c:f>chart_data!$I$5:$I$28</c:f>
              <c:strCache>
                <c:ptCount val="24"/>
                <c:pt idx="0">
                  <c:v>Sweden</c:v>
                </c:pt>
                <c:pt idx="1">
                  <c:v>Latvia</c:v>
                </c:pt>
                <c:pt idx="2">
                  <c:v>Italy</c:v>
                </c:pt>
                <c:pt idx="3">
                  <c:v>Netherlands</c:v>
                </c:pt>
                <c:pt idx="4">
                  <c:v>France</c:v>
                </c:pt>
                <c:pt idx="5">
                  <c:v>Czech Republic</c:v>
                </c:pt>
                <c:pt idx="6">
                  <c:v>Ireland</c:v>
                </c:pt>
                <c:pt idx="7">
                  <c:v>Portugal</c:v>
                </c:pt>
                <c:pt idx="8">
                  <c:v>Slovakia</c:v>
                </c:pt>
                <c:pt idx="9">
                  <c:v>Germany</c:v>
                </c:pt>
                <c:pt idx="10">
                  <c:v>Austria</c:v>
                </c:pt>
                <c:pt idx="11">
                  <c:v>Spain</c:v>
                </c:pt>
                <c:pt idx="12">
                  <c:v>Denmark</c:v>
                </c:pt>
                <c:pt idx="13">
                  <c:v>Belgium</c:v>
                </c:pt>
                <c:pt idx="14">
                  <c:v>United Kingdom</c:v>
                </c:pt>
                <c:pt idx="15">
                  <c:v>Greece</c:v>
                </c:pt>
                <c:pt idx="16">
                  <c:v>Slovenia</c:v>
                </c:pt>
                <c:pt idx="17">
                  <c:v>Lithuania</c:v>
                </c:pt>
                <c:pt idx="18">
                  <c:v>Estonia</c:v>
                </c:pt>
                <c:pt idx="19">
                  <c:v>Luxembourg</c:v>
                </c:pt>
                <c:pt idx="20">
                  <c:v>Bulgaria</c:v>
                </c:pt>
                <c:pt idx="21">
                  <c:v>Romania</c:v>
                </c:pt>
                <c:pt idx="22">
                  <c:v>Croatia</c:v>
                </c:pt>
                <c:pt idx="23">
                  <c:v>Hungary</c:v>
                </c:pt>
              </c:strCache>
            </c:strRef>
          </c:cat>
          <c:val>
            <c:numRef>
              <c:f>chart_data!$K$5:$K$28</c:f>
              <c:numCache>
                <c:formatCode>0.00</c:formatCode>
                <c:ptCount val="24"/>
                <c:pt idx="0">
                  <c:v>15.879096297953248</c:v>
                </c:pt>
                <c:pt idx="1">
                  <c:v>7.3817246393020914</c:v>
                </c:pt>
                <c:pt idx="2">
                  <c:v>13.303880997651268</c:v>
                </c:pt>
                <c:pt idx="3">
                  <c:v>14.016888491220222</c:v>
                </c:pt>
                <c:pt idx="4">
                  <c:v>11.265518398389442</c:v>
                </c:pt>
                <c:pt idx="5">
                  <c:v>8.6315848339111962</c:v>
                </c:pt>
                <c:pt idx="6">
                  <c:v>11.299071692204452</c:v>
                </c:pt>
                <c:pt idx="7">
                  <c:v>11.458449837825748</c:v>
                </c:pt>
                <c:pt idx="8">
                  <c:v>5.0329940722514257</c:v>
                </c:pt>
                <c:pt idx="9">
                  <c:v>10.384744435745443</c:v>
                </c:pt>
                <c:pt idx="10">
                  <c:v>9.6549602952689852</c:v>
                </c:pt>
                <c:pt idx="11">
                  <c:v>7.5578794318308908</c:v>
                </c:pt>
                <c:pt idx="12">
                  <c:v>11.013868694776871</c:v>
                </c:pt>
                <c:pt idx="13">
                  <c:v>7.5746560787383972</c:v>
                </c:pt>
                <c:pt idx="14">
                  <c:v>6.8048789047882714</c:v>
                </c:pt>
                <c:pt idx="15">
                  <c:v>7.9437423107035015</c:v>
                </c:pt>
                <c:pt idx="16">
                  <c:v>7.6249860194609109</c:v>
                </c:pt>
                <c:pt idx="17">
                  <c:v>4.9994407784364165</c:v>
                </c:pt>
                <c:pt idx="18">
                  <c:v>6.609998881556872</c:v>
                </c:pt>
                <c:pt idx="19">
                  <c:v>6.1402527681467403</c:v>
                </c:pt>
                <c:pt idx="20">
                  <c:v>5.4440219214852927</c:v>
                </c:pt>
                <c:pt idx="21">
                  <c:v>4.5380829884800367</c:v>
                </c:pt>
                <c:pt idx="22">
                  <c:v>3.8250754949110846</c:v>
                </c:pt>
                <c:pt idx="23">
                  <c:v>2.6423218879319985</c:v>
                </c:pt>
              </c:numCache>
            </c:numRef>
          </c:val>
          <c:extLst>
            <c:ext xmlns:c16="http://schemas.microsoft.com/office/drawing/2014/chart" uri="{C3380CC4-5D6E-409C-BE32-E72D297353CC}">
              <c16:uniqueId val="{0000000B-9F40-470E-B7C8-DB414A2B9972}"/>
            </c:ext>
          </c:extLst>
        </c:ser>
        <c:ser>
          <c:idx val="2"/>
          <c:order val="2"/>
          <c:tx>
            <c:strRef>
              <c:f>chart_data!$L$4</c:f>
              <c:strCache>
                <c:ptCount val="1"/>
                <c:pt idx="0">
                  <c:v>Large</c:v>
                </c:pt>
              </c:strCache>
            </c:strRef>
          </c:tx>
          <c:spPr>
            <a:solidFill>
              <a:srgbClr val="89C4FF"/>
            </a:solidFill>
            <a:ln>
              <a:noFill/>
            </a:ln>
          </c:spPr>
          <c:invertIfNegative val="0"/>
          <c:dPt>
            <c:idx val="0"/>
            <c:invertIfNegative val="0"/>
            <c:bubble3D val="0"/>
            <c:extLst>
              <c:ext xmlns:c16="http://schemas.microsoft.com/office/drawing/2014/chart" uri="{C3380CC4-5D6E-409C-BE32-E72D297353CC}">
                <c16:uniqueId val="{0000000C-9F40-470E-B7C8-DB414A2B9972}"/>
              </c:ext>
            </c:extLst>
          </c:dPt>
          <c:dPt>
            <c:idx val="18"/>
            <c:invertIfNegative val="0"/>
            <c:bubble3D val="0"/>
            <c:extLst>
              <c:ext xmlns:c16="http://schemas.microsoft.com/office/drawing/2014/chart" uri="{C3380CC4-5D6E-409C-BE32-E72D297353CC}">
                <c16:uniqueId val="{0000000D-9F40-470E-B7C8-DB414A2B9972}"/>
              </c:ext>
            </c:extLst>
          </c:dPt>
          <c:dPt>
            <c:idx val="21"/>
            <c:invertIfNegative val="0"/>
            <c:bubble3D val="0"/>
            <c:extLst>
              <c:ext xmlns:c16="http://schemas.microsoft.com/office/drawing/2014/chart" uri="{C3380CC4-5D6E-409C-BE32-E72D297353CC}">
                <c16:uniqueId val="{0000000E-9F40-470E-B7C8-DB414A2B9972}"/>
              </c:ext>
            </c:extLst>
          </c:dPt>
          <c:dPt>
            <c:idx val="22"/>
            <c:invertIfNegative val="0"/>
            <c:bubble3D val="0"/>
            <c:extLst>
              <c:ext xmlns:c16="http://schemas.microsoft.com/office/drawing/2014/chart" uri="{C3380CC4-5D6E-409C-BE32-E72D297353CC}">
                <c16:uniqueId val="{0000000F-9F40-470E-B7C8-DB414A2B9972}"/>
              </c:ext>
            </c:extLst>
          </c:dPt>
          <c:dPt>
            <c:idx val="24"/>
            <c:invertIfNegative val="0"/>
            <c:bubble3D val="0"/>
            <c:extLst>
              <c:ext xmlns:c16="http://schemas.microsoft.com/office/drawing/2014/chart" uri="{C3380CC4-5D6E-409C-BE32-E72D297353CC}">
                <c16:uniqueId val="{00000010-9F40-470E-B7C8-DB414A2B9972}"/>
              </c:ext>
            </c:extLst>
          </c:dPt>
          <c:cat>
            <c:strRef>
              <c:f>chart_data!$I$5:$I$28</c:f>
              <c:strCache>
                <c:ptCount val="24"/>
                <c:pt idx="0">
                  <c:v>Sweden</c:v>
                </c:pt>
                <c:pt idx="1">
                  <c:v>Latvia</c:v>
                </c:pt>
                <c:pt idx="2">
                  <c:v>Italy</c:v>
                </c:pt>
                <c:pt idx="3">
                  <c:v>Netherlands</c:v>
                </c:pt>
                <c:pt idx="4">
                  <c:v>France</c:v>
                </c:pt>
                <c:pt idx="5">
                  <c:v>Czech Republic</c:v>
                </c:pt>
                <c:pt idx="6">
                  <c:v>Ireland</c:v>
                </c:pt>
                <c:pt idx="7">
                  <c:v>Portugal</c:v>
                </c:pt>
                <c:pt idx="8">
                  <c:v>Slovakia</c:v>
                </c:pt>
                <c:pt idx="9">
                  <c:v>Germany</c:v>
                </c:pt>
                <c:pt idx="10">
                  <c:v>Austria</c:v>
                </c:pt>
                <c:pt idx="11">
                  <c:v>Spain</c:v>
                </c:pt>
                <c:pt idx="12">
                  <c:v>Denmark</c:v>
                </c:pt>
                <c:pt idx="13">
                  <c:v>Belgium</c:v>
                </c:pt>
                <c:pt idx="14">
                  <c:v>United Kingdom</c:v>
                </c:pt>
                <c:pt idx="15">
                  <c:v>Greece</c:v>
                </c:pt>
                <c:pt idx="16">
                  <c:v>Slovenia</c:v>
                </c:pt>
                <c:pt idx="17">
                  <c:v>Lithuania</c:v>
                </c:pt>
                <c:pt idx="18">
                  <c:v>Estonia</c:v>
                </c:pt>
                <c:pt idx="19">
                  <c:v>Luxembourg</c:v>
                </c:pt>
                <c:pt idx="20">
                  <c:v>Bulgaria</c:v>
                </c:pt>
                <c:pt idx="21">
                  <c:v>Romania</c:v>
                </c:pt>
                <c:pt idx="22">
                  <c:v>Croatia</c:v>
                </c:pt>
                <c:pt idx="23">
                  <c:v>Hungary</c:v>
                </c:pt>
              </c:strCache>
            </c:strRef>
          </c:cat>
          <c:val>
            <c:numRef>
              <c:f>chart_data!$L$5:$L$28</c:f>
              <c:numCache>
                <c:formatCode>0.00</c:formatCode>
                <c:ptCount val="24"/>
                <c:pt idx="1">
                  <c:v>6.786153674085674</c:v>
                </c:pt>
                <c:pt idx="2">
                  <c:v>10.753830667710549</c:v>
                </c:pt>
                <c:pt idx="3">
                  <c:v>11.986914215412146</c:v>
                </c:pt>
                <c:pt idx="4">
                  <c:v>11.013868694776871</c:v>
                </c:pt>
                <c:pt idx="5">
                  <c:v>7.1552399060507783</c:v>
                </c:pt>
                <c:pt idx="6">
                  <c:v>8.1618387205010627</c:v>
                </c:pt>
                <c:pt idx="7">
                  <c:v>10.30924952466167</c:v>
                </c:pt>
                <c:pt idx="8">
                  <c:v>4.8148976624538644</c:v>
                </c:pt>
                <c:pt idx="9">
                  <c:v>9.1264959176825844</c:v>
                </c:pt>
                <c:pt idx="10">
                  <c:v>8.8748462140700166</c:v>
                </c:pt>
                <c:pt idx="11">
                  <c:v>7.1720165529582829</c:v>
                </c:pt>
                <c:pt idx="12">
                  <c:v>10.678335756626776</c:v>
                </c:pt>
                <c:pt idx="13">
                  <c:v>6.9119785258919579</c:v>
                </c:pt>
                <c:pt idx="14">
                  <c:v>6.0993538221420716</c:v>
                </c:pt>
                <c:pt idx="15">
                  <c:v>7.5746560787383972</c:v>
                </c:pt>
                <c:pt idx="16">
                  <c:v>7.3313946985795786</c:v>
                </c:pt>
                <c:pt idx="17">
                  <c:v>4.5884129292025504</c:v>
                </c:pt>
                <c:pt idx="18">
                  <c:v>6.4422324124818253</c:v>
                </c:pt>
                <c:pt idx="19">
                  <c:v>6.1821943854155021</c:v>
                </c:pt>
                <c:pt idx="20">
                  <c:v>5.2259255116877315</c:v>
                </c:pt>
                <c:pt idx="21">
                  <c:v>4.7142377810088361</c:v>
                </c:pt>
                <c:pt idx="22">
                  <c:v>3.6992506431047985</c:v>
                </c:pt>
                <c:pt idx="23">
                  <c:v>2.5584386533944752</c:v>
                </c:pt>
              </c:numCache>
            </c:numRef>
          </c:val>
          <c:extLst>
            <c:ext xmlns:c16="http://schemas.microsoft.com/office/drawing/2014/chart" uri="{C3380CC4-5D6E-409C-BE32-E72D297353CC}">
              <c16:uniqueId val="{00000011-9F40-470E-B7C8-DB414A2B9972}"/>
            </c:ext>
          </c:extLst>
        </c:ser>
        <c:dLbls>
          <c:showLegendKey val="0"/>
          <c:showVal val="0"/>
          <c:showCatName val="0"/>
          <c:showSerName val="0"/>
          <c:showPercent val="0"/>
          <c:showBubbleSize val="0"/>
        </c:dLbls>
        <c:gapWidth val="110"/>
        <c:axId val="1386993016"/>
        <c:axId val="1"/>
      </c:barChart>
      <c:catAx>
        <c:axId val="138699301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40282100016014E-3"/>
              <c:y val="0.28856977132002143"/>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86993016"/>
        <c:crosses val="autoZero"/>
        <c:crossBetween val="between"/>
        <c:majorUnit val="1"/>
      </c:valAx>
      <c:spPr>
        <a:noFill/>
        <a:ln w="25400">
          <a:noFill/>
        </a:ln>
      </c:spPr>
    </c:plotArea>
    <c:legend>
      <c:legendPos val="r"/>
      <c:layout>
        <c:manualLayout>
          <c:xMode val="edge"/>
          <c:yMode val="edge"/>
          <c:x val="0.89024527106525475"/>
          <c:y val="0.26666666666666666"/>
          <c:w val="9.3849495603500532E-2"/>
          <c:h val="0.25333333333333335"/>
        </c:manualLayout>
      </c:layout>
      <c:overlay val="0"/>
      <c:spPr>
        <a:solidFill>
          <a:srgbClr val="FFFFFF"/>
        </a:solidFill>
        <a:ln w="25400">
          <a:noFill/>
        </a:ln>
      </c:spPr>
      <c:txPr>
        <a:bodyPr/>
        <a:lstStyle/>
        <a:p>
          <a:pPr>
            <a:defRPr sz="5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297310851212"/>
          <c:y val="2.709362032173173E-2"/>
          <c:w val="0.81249770607942295"/>
          <c:h val="0.86285176767676763"/>
        </c:manualLayout>
      </c:layout>
      <c:barChart>
        <c:barDir val="bar"/>
        <c:grouping val="stacked"/>
        <c:varyColors val="0"/>
        <c:ser>
          <c:idx val="0"/>
          <c:order val="0"/>
          <c:tx>
            <c:strRef>
              <c:f>chart_data!$B$2</c:f>
              <c:strCache>
                <c:ptCount val="1"/>
                <c:pt idx="0">
                  <c:v>Price (excl tax)</c:v>
                </c:pt>
              </c:strCache>
            </c:strRef>
          </c:tx>
          <c:spPr>
            <a:solidFill>
              <a:srgbClr val="17375E"/>
            </a:solidFill>
            <a:ln>
              <a:noFill/>
            </a:ln>
          </c:spPr>
          <c:invertIfNegative val="0"/>
          <c:dPt>
            <c:idx val="0"/>
            <c:invertIfNegative val="0"/>
            <c:bubble3D val="0"/>
            <c:extLst>
              <c:ext xmlns:c16="http://schemas.microsoft.com/office/drawing/2014/chart" uri="{C3380CC4-5D6E-409C-BE32-E72D297353CC}">
                <c16:uniqueId val="{00000000-48E1-4A18-AF70-626A6410FF2D}"/>
              </c:ext>
            </c:extLst>
          </c:dPt>
          <c:dPt>
            <c:idx val="2"/>
            <c:invertIfNegative val="0"/>
            <c:bubble3D val="0"/>
            <c:extLst>
              <c:ext xmlns:c16="http://schemas.microsoft.com/office/drawing/2014/chart" uri="{C3380CC4-5D6E-409C-BE32-E72D297353CC}">
                <c16:uniqueId val="{00000001-48E1-4A18-AF70-626A6410FF2D}"/>
              </c:ext>
            </c:extLst>
          </c:dPt>
          <c:dPt>
            <c:idx val="3"/>
            <c:invertIfNegative val="0"/>
            <c:bubble3D val="0"/>
            <c:extLst>
              <c:ext xmlns:c16="http://schemas.microsoft.com/office/drawing/2014/chart" uri="{C3380CC4-5D6E-409C-BE32-E72D297353CC}">
                <c16:uniqueId val="{00000002-48E1-4A18-AF70-626A6410FF2D}"/>
              </c:ext>
            </c:extLst>
          </c:dPt>
          <c:dPt>
            <c:idx val="6"/>
            <c:invertIfNegative val="0"/>
            <c:bubble3D val="0"/>
            <c:extLst>
              <c:ext xmlns:c16="http://schemas.microsoft.com/office/drawing/2014/chart" uri="{C3380CC4-5D6E-409C-BE32-E72D297353CC}">
                <c16:uniqueId val="{00000003-48E1-4A18-AF70-626A6410FF2D}"/>
              </c:ext>
            </c:extLst>
          </c:dPt>
          <c:dPt>
            <c:idx val="8"/>
            <c:invertIfNegative val="0"/>
            <c:bubble3D val="0"/>
            <c:extLst>
              <c:ext xmlns:c16="http://schemas.microsoft.com/office/drawing/2014/chart" uri="{C3380CC4-5D6E-409C-BE32-E72D297353CC}">
                <c16:uniqueId val="{00000004-48E1-4A18-AF70-626A6410FF2D}"/>
              </c:ext>
            </c:extLst>
          </c:dPt>
          <c:dPt>
            <c:idx val="13"/>
            <c:invertIfNegative val="0"/>
            <c:bubble3D val="0"/>
            <c:extLst>
              <c:ext xmlns:c16="http://schemas.microsoft.com/office/drawing/2014/chart" uri="{C3380CC4-5D6E-409C-BE32-E72D297353CC}">
                <c16:uniqueId val="{00000005-48E1-4A18-AF70-626A6410FF2D}"/>
              </c:ext>
            </c:extLst>
          </c:dPt>
          <c:dLbls>
            <c:dLbl>
              <c:idx val="10"/>
              <c:spPr>
                <a:noFill/>
                <a:ln w="25400">
                  <a:noFill/>
                </a:ln>
              </c:spPr>
              <c:txPr>
                <a:bodyPr/>
                <a:lstStyle/>
                <a:p>
                  <a:pPr>
                    <a:defRPr sz="1050" b="0"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6-48E1-4A18-AF70-626A6410FF2D}"/>
                </c:ext>
              </c:extLst>
            </c:dLbl>
            <c:dLbl>
              <c:idx val="11"/>
              <c:spPr/>
              <c:txPr>
                <a:bodyPr/>
                <a:lstStyle/>
                <a:p>
                  <a:pPr>
                    <a:defRPr sz="1050" b="0"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7-48E1-4A18-AF70-626A6410FF2D}"/>
                </c:ext>
              </c:extLst>
            </c:dLbl>
            <c:dLbl>
              <c:idx val="12"/>
              <c:spPr/>
              <c:txPr>
                <a:bodyPr/>
                <a:lstStyle/>
                <a:p>
                  <a:pPr>
                    <a:defRPr sz="1050" b="0"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48E1-4A18-AF70-626A6410FF2D}"/>
                </c:ext>
              </c:extLst>
            </c:dLbl>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chart_data!$A$3:$A$16</c:f>
              <c:strCache>
                <c:ptCount val="14"/>
                <c:pt idx="0">
                  <c:v>Sweden</c:v>
                </c:pt>
                <c:pt idx="1">
                  <c:v>Netherlands</c:v>
                </c:pt>
                <c:pt idx="2">
                  <c:v>Italy</c:v>
                </c:pt>
                <c:pt idx="3">
                  <c:v>Portugal</c:v>
                </c:pt>
                <c:pt idx="4">
                  <c:v>Ireland</c:v>
                </c:pt>
                <c:pt idx="5">
                  <c:v>France</c:v>
                </c:pt>
                <c:pt idx="6">
                  <c:v>Denmark</c:v>
                </c:pt>
                <c:pt idx="7">
                  <c:v>Germany</c:v>
                </c:pt>
                <c:pt idx="8">
                  <c:v>Austria</c:v>
                </c:pt>
                <c:pt idx="9">
                  <c:v>Greece</c:v>
                </c:pt>
                <c:pt idx="10">
                  <c:v>Belgium</c:v>
                </c:pt>
                <c:pt idx="11">
                  <c:v>Spain</c:v>
                </c:pt>
                <c:pt idx="12">
                  <c:v>Luxembourg</c:v>
                </c:pt>
                <c:pt idx="13">
                  <c:v>United Kingdom</c:v>
                </c:pt>
              </c:strCache>
            </c:strRef>
          </c:cat>
          <c:val>
            <c:numRef>
              <c:f>chart_data!$B$3:$B$16</c:f>
              <c:numCache>
                <c:formatCode>0.00</c:formatCode>
                <c:ptCount val="14"/>
                <c:pt idx="0">
                  <c:v>10.116318085225366</c:v>
                </c:pt>
                <c:pt idx="1">
                  <c:v>6.5764455877418637</c:v>
                </c:pt>
                <c:pt idx="2">
                  <c:v>9.7136785594452526</c:v>
                </c:pt>
                <c:pt idx="3">
                  <c:v>7.7843641650822057</c:v>
                </c:pt>
                <c:pt idx="4">
                  <c:v>9.5123587965551959</c:v>
                </c:pt>
                <c:pt idx="5">
                  <c:v>7.8766357230734814</c:v>
                </c:pt>
                <c:pt idx="6">
                  <c:v>5.8718264176266644</c:v>
                </c:pt>
                <c:pt idx="7">
                  <c:v>7.3146180516720722</c:v>
                </c:pt>
                <c:pt idx="8">
                  <c:v>7.8095291354434631</c:v>
                </c:pt>
                <c:pt idx="9">
                  <c:v>7.3481713454870823</c:v>
                </c:pt>
                <c:pt idx="10">
                  <c:v>6.3164075606755414</c:v>
                </c:pt>
                <c:pt idx="11">
                  <c:v>5.8634380941729116</c:v>
                </c:pt>
                <c:pt idx="12">
                  <c:v>6.1402527681467403</c:v>
                </c:pt>
                <c:pt idx="13">
                  <c:v>5.9078282784074041</c:v>
                </c:pt>
              </c:numCache>
            </c:numRef>
          </c:val>
          <c:extLst>
            <c:ext xmlns:c16="http://schemas.microsoft.com/office/drawing/2014/chart" uri="{C3380CC4-5D6E-409C-BE32-E72D297353CC}">
              <c16:uniqueId val="{00000009-48E1-4A18-AF70-626A6410FF2D}"/>
            </c:ext>
          </c:extLst>
        </c:ser>
        <c:ser>
          <c:idx val="1"/>
          <c:order val="1"/>
          <c:tx>
            <c:strRef>
              <c:f>chart_data!$C$2</c:f>
              <c:strCache>
                <c:ptCount val="1"/>
                <c:pt idx="0">
                  <c:v>Tax Component / subsidy (if outlined)</c:v>
                </c:pt>
              </c:strCache>
            </c:strRef>
          </c:tx>
          <c:spPr>
            <a:solidFill>
              <a:srgbClr val="89C4FF"/>
            </a:solidFill>
            <a:ln>
              <a:noFill/>
            </a:ln>
          </c:spPr>
          <c:invertIfNegative val="0"/>
          <c:dPt>
            <c:idx val="0"/>
            <c:invertIfNegative val="0"/>
            <c:bubble3D val="0"/>
            <c:extLst>
              <c:ext xmlns:c16="http://schemas.microsoft.com/office/drawing/2014/chart" uri="{C3380CC4-5D6E-409C-BE32-E72D297353CC}">
                <c16:uniqueId val="{0000000A-48E1-4A18-AF70-626A6410FF2D}"/>
              </c:ext>
            </c:extLst>
          </c:dPt>
          <c:dPt>
            <c:idx val="2"/>
            <c:invertIfNegative val="0"/>
            <c:bubble3D val="0"/>
            <c:extLst>
              <c:ext xmlns:c16="http://schemas.microsoft.com/office/drawing/2014/chart" uri="{C3380CC4-5D6E-409C-BE32-E72D297353CC}">
                <c16:uniqueId val="{0000000B-48E1-4A18-AF70-626A6410FF2D}"/>
              </c:ext>
            </c:extLst>
          </c:dPt>
          <c:dPt>
            <c:idx val="3"/>
            <c:invertIfNegative val="0"/>
            <c:bubble3D val="0"/>
            <c:extLst>
              <c:ext xmlns:c16="http://schemas.microsoft.com/office/drawing/2014/chart" uri="{C3380CC4-5D6E-409C-BE32-E72D297353CC}">
                <c16:uniqueId val="{0000000C-48E1-4A18-AF70-626A6410FF2D}"/>
              </c:ext>
            </c:extLst>
          </c:dPt>
          <c:dPt>
            <c:idx val="6"/>
            <c:invertIfNegative val="0"/>
            <c:bubble3D val="0"/>
            <c:extLst>
              <c:ext xmlns:c16="http://schemas.microsoft.com/office/drawing/2014/chart" uri="{C3380CC4-5D6E-409C-BE32-E72D297353CC}">
                <c16:uniqueId val="{0000000D-48E1-4A18-AF70-626A6410FF2D}"/>
              </c:ext>
            </c:extLst>
          </c:dPt>
          <c:dPt>
            <c:idx val="9"/>
            <c:invertIfNegative val="0"/>
            <c:bubble3D val="0"/>
            <c:spPr>
              <a:solidFill>
                <a:srgbClr val="89C4FF"/>
              </a:solidFill>
              <a:ln w="22225">
                <a:noFill/>
              </a:ln>
            </c:spPr>
            <c:extLst>
              <c:ext xmlns:c16="http://schemas.microsoft.com/office/drawing/2014/chart" uri="{C3380CC4-5D6E-409C-BE32-E72D297353CC}">
                <c16:uniqueId val="{0000000A-F17D-4D76-BE3E-460406F4749A}"/>
              </c:ext>
            </c:extLst>
          </c:dPt>
          <c:dPt>
            <c:idx val="12"/>
            <c:invertIfNegative val="0"/>
            <c:bubble3D val="0"/>
            <c:spPr>
              <a:noFill/>
              <a:ln w="22225">
                <a:solidFill>
                  <a:srgbClr val="89C4FF"/>
                </a:solidFill>
              </a:ln>
            </c:spPr>
            <c:extLst>
              <c:ext xmlns:c16="http://schemas.microsoft.com/office/drawing/2014/chart" uri="{C3380CC4-5D6E-409C-BE32-E72D297353CC}">
                <c16:uniqueId val="{0000000C-1FAC-4A20-9EEB-B16C91A012CF}"/>
              </c:ext>
            </c:extLst>
          </c:dPt>
          <c:cat>
            <c:strRef>
              <c:f>chart_data!$A$3:$A$16</c:f>
              <c:strCache>
                <c:ptCount val="14"/>
                <c:pt idx="0">
                  <c:v>Sweden</c:v>
                </c:pt>
                <c:pt idx="1">
                  <c:v>Netherlands</c:v>
                </c:pt>
                <c:pt idx="2">
                  <c:v>Italy</c:v>
                </c:pt>
                <c:pt idx="3">
                  <c:v>Portugal</c:v>
                </c:pt>
                <c:pt idx="4">
                  <c:v>Ireland</c:v>
                </c:pt>
                <c:pt idx="5">
                  <c:v>France</c:v>
                </c:pt>
                <c:pt idx="6">
                  <c:v>Denmark</c:v>
                </c:pt>
                <c:pt idx="7">
                  <c:v>Germany</c:v>
                </c:pt>
                <c:pt idx="8">
                  <c:v>Austria</c:v>
                </c:pt>
                <c:pt idx="9">
                  <c:v>Greece</c:v>
                </c:pt>
                <c:pt idx="10">
                  <c:v>Belgium</c:v>
                </c:pt>
                <c:pt idx="11">
                  <c:v>Spain</c:v>
                </c:pt>
                <c:pt idx="12">
                  <c:v>Luxembourg</c:v>
                </c:pt>
                <c:pt idx="13">
                  <c:v>United Kingdom</c:v>
                </c:pt>
              </c:strCache>
            </c:strRef>
          </c:cat>
          <c:val>
            <c:numRef>
              <c:f>chart_data!$C$3:$C$16</c:f>
              <c:numCache>
                <c:formatCode>0.00</c:formatCode>
                <c:ptCount val="14"/>
                <c:pt idx="0">
                  <c:v>5.7627782127278824</c:v>
                </c:pt>
                <c:pt idx="1">
                  <c:v>7.4404429034783579</c:v>
                </c:pt>
                <c:pt idx="2">
                  <c:v>3.5902024382060151</c:v>
                </c:pt>
                <c:pt idx="3">
                  <c:v>3.6740856727435425</c:v>
                </c:pt>
                <c:pt idx="4">
                  <c:v>1.7867128956492557</c:v>
                </c:pt>
                <c:pt idx="5">
                  <c:v>3.3888826753159611</c:v>
                </c:pt>
                <c:pt idx="6">
                  <c:v>5.1420422771502068</c:v>
                </c:pt>
                <c:pt idx="7">
                  <c:v>3.0701263840733706</c:v>
                </c:pt>
                <c:pt idx="8">
                  <c:v>1.8454311598255222</c:v>
                </c:pt>
                <c:pt idx="9">
                  <c:v>0.59557096521641917</c:v>
                </c:pt>
                <c:pt idx="10">
                  <c:v>1.2582485180628558</c:v>
                </c:pt>
                <c:pt idx="11">
                  <c:v>1.6944413376579792</c:v>
                </c:pt>
                <c:pt idx="12">
                  <c:v>0.7801140811989713</c:v>
                </c:pt>
                <c:pt idx="13">
                  <c:v>0.8970506263808673</c:v>
                </c:pt>
              </c:numCache>
            </c:numRef>
          </c:val>
          <c:extLst>
            <c:ext xmlns:c16="http://schemas.microsoft.com/office/drawing/2014/chart" uri="{C3380CC4-5D6E-409C-BE32-E72D297353CC}">
              <c16:uniqueId val="{0000000E-48E1-4A18-AF70-626A6410FF2D}"/>
            </c:ext>
          </c:extLst>
        </c:ser>
        <c:dLbls>
          <c:showLegendKey val="0"/>
          <c:showVal val="0"/>
          <c:showCatName val="0"/>
          <c:showSerName val="0"/>
          <c:showPercent val="0"/>
          <c:showBubbleSize val="0"/>
        </c:dLbls>
        <c:gapWidth val="15"/>
        <c:overlap val="100"/>
        <c:axId val="1386994000"/>
        <c:axId val="1"/>
      </c:barChart>
      <c:scatterChart>
        <c:scatterStyle val="lineMarker"/>
        <c:varyColors val="0"/>
        <c:ser>
          <c:idx val="2"/>
          <c:order val="2"/>
          <c:tx>
            <c:strRef>
              <c:f>chart_data!$C$19</c:f>
              <c:strCache>
                <c:ptCount val="1"/>
                <c:pt idx="0">
                  <c:v>EU 14 plus UK Median (inc tax)</c:v>
                </c:pt>
              </c:strCache>
            </c:strRef>
          </c:tx>
          <c:spPr>
            <a:ln w="38100">
              <a:solidFill>
                <a:sysClr val="windowText" lastClr="000000"/>
              </a:solidFill>
            </a:ln>
          </c:spPr>
          <c:marker>
            <c:symbol val="none"/>
          </c:marker>
          <c:xVal>
            <c:numRef>
              <c:f>chart_data!$D$19:$E$19</c:f>
              <c:numCache>
                <c:formatCode>0.00</c:formatCode>
                <c:ptCount val="2"/>
                <c:pt idx="0">
                  <c:v>10.699306565261157</c:v>
                </c:pt>
                <c:pt idx="1">
                  <c:v>10.699306565261157</c:v>
                </c:pt>
              </c:numCache>
            </c:numRef>
          </c:xVal>
          <c:yVal>
            <c:numRef>
              <c:f>chart_data!$D$20:$E$20</c:f>
              <c:numCache>
                <c:formatCode>General</c:formatCode>
                <c:ptCount val="2"/>
                <c:pt idx="0">
                  <c:v>0</c:v>
                </c:pt>
                <c:pt idx="1">
                  <c:v>1</c:v>
                </c:pt>
              </c:numCache>
            </c:numRef>
          </c:yVal>
          <c:smooth val="0"/>
          <c:extLst>
            <c:ext xmlns:c16="http://schemas.microsoft.com/office/drawing/2014/chart" uri="{C3380CC4-5D6E-409C-BE32-E72D297353CC}">
              <c16:uniqueId val="{0000000F-48E1-4A18-AF70-626A6410FF2D}"/>
            </c:ext>
          </c:extLst>
        </c:ser>
        <c:dLbls>
          <c:showLegendKey val="0"/>
          <c:showVal val="0"/>
          <c:showCatName val="0"/>
          <c:showSerName val="0"/>
          <c:showPercent val="0"/>
          <c:showBubbleSize val="0"/>
        </c:dLbls>
        <c:axId val="3"/>
        <c:axId val="4"/>
      </c:scatterChart>
      <c:catAx>
        <c:axId val="1386994000"/>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34743907618"/>
              <c:y val="0.95008547782101949"/>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86994000"/>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7506113200455309"/>
          <c:y val="0.112716837119498"/>
          <c:w val="0.30056871450873357"/>
          <c:h val="0.25818902665902399"/>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487178</xdr:colOff>
      <xdr:row>3</xdr:row>
      <xdr:rowOff>59310</xdr:rowOff>
    </xdr:to>
    <xdr:pic>
      <xdr:nvPicPr>
        <xdr:cNvPr id="2" name="Picture 1">
          <a:extLst>
            <a:ext uri="{FF2B5EF4-FFF2-40B4-BE49-F238E27FC236}">
              <a16:creationId xmlns:a16="http://schemas.microsoft.com/office/drawing/2014/main" id="{3923A6E6-9B3E-4AA4-BF3A-24FCC536CCA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572375" y="38100"/>
          <a:ext cx="1650498" cy="1008000"/>
        </a:xfrm>
        <a:prstGeom prst="rect">
          <a:avLst/>
        </a:prstGeom>
      </xdr:spPr>
    </xdr:pic>
    <xdr:clientData/>
  </xdr:twoCellAnchor>
  <xdr:twoCellAnchor editAs="oneCell">
    <xdr:from>
      <xdr:col>15</xdr:col>
      <xdr:colOff>0</xdr:colOff>
      <xdr:row>0</xdr:row>
      <xdr:rowOff>0</xdr:rowOff>
    </xdr:from>
    <xdr:to>
      <xdr:col>16</xdr:col>
      <xdr:colOff>284678</xdr:colOff>
      <xdr:row>2</xdr:row>
      <xdr:rowOff>99060</xdr:rowOff>
    </xdr:to>
    <xdr:pic>
      <xdr:nvPicPr>
        <xdr:cNvPr id="4" name="Graphic 35" descr="Accredited Official Statistics logo">
          <a:extLst>
            <a:ext uri="{FF2B5EF4-FFF2-40B4-BE49-F238E27FC236}">
              <a16:creationId xmlns:a16="http://schemas.microsoft.com/office/drawing/2014/main" id="{0D27AD43-9311-4911-9191-B1EFB697CB4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138429</xdr:colOff>
      <xdr:row>1</xdr:row>
      <xdr:rowOff>127000</xdr:rowOff>
    </xdr:from>
    <xdr:to>
      <xdr:col>24</xdr:col>
      <xdr:colOff>361950</xdr:colOff>
      <xdr:row>30</xdr:row>
      <xdr:rowOff>19049</xdr:rowOff>
    </xdr:to>
    <xdr:graphicFrame macro="">
      <xdr:nvGraphicFramePr>
        <xdr:cNvPr id="18170166" name="Chart 36">
          <a:extLst>
            <a:ext uri="{FF2B5EF4-FFF2-40B4-BE49-F238E27FC236}">
              <a16:creationId xmlns:a16="http://schemas.microsoft.com/office/drawing/2014/main" id="{77D754F7-69FD-4E9D-BDA9-C36D1A6584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1270</xdr:rowOff>
    </xdr:from>
    <xdr:to>
      <xdr:col>7</xdr:col>
      <xdr:colOff>608330</xdr:colOff>
      <xdr:row>27</xdr:row>
      <xdr:rowOff>163830</xdr:rowOff>
    </xdr:to>
    <xdr:graphicFrame macro="">
      <xdr:nvGraphicFramePr>
        <xdr:cNvPr id="18170167" name="Chart 37">
          <a:extLst>
            <a:ext uri="{FF2B5EF4-FFF2-40B4-BE49-F238E27FC236}">
              <a16:creationId xmlns:a16="http://schemas.microsoft.com/office/drawing/2014/main" id="{FF048018-244E-4D3A-80EF-90754436A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0.91651</cdr:x>
      <cdr:y>0.52981</cdr:y>
    </cdr:from>
    <cdr:to>
      <cdr:x>0.9542</cdr:x>
      <cdr:y>0.64315</cdr:y>
    </cdr:to>
    <cdr:sp macro="" textlink="">
      <cdr:nvSpPr>
        <cdr:cNvPr id="3" name="Freeform 89">
          <a:extLst xmlns:a="http://schemas.openxmlformats.org/drawingml/2006/main">
            <a:ext uri="{FF2B5EF4-FFF2-40B4-BE49-F238E27FC236}">
              <a16:creationId xmlns:a16="http://schemas.microsoft.com/office/drawing/2014/main" id="{8ABDFBE3-806F-4469-B8AD-799908BF43B8}"/>
            </a:ext>
          </a:extLst>
        </cdr:cNvPr>
        <cdr:cNvSpPr/>
      </cdr:nvSpPr>
      <cdr:spPr bwMode="auto">
        <a:xfrm xmlns:a="http://schemas.openxmlformats.org/drawingml/2006/main">
          <a:off x="8195481" y="2503015"/>
          <a:ext cx="337015" cy="53546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0.84055</cdr:x>
      <cdr:y>0.61839</cdr:y>
    </cdr:from>
    <cdr:to>
      <cdr:x>0.90746</cdr:x>
      <cdr:y>0.71696</cdr:y>
    </cdr:to>
    <cdr:sp macro="" textlink="">
      <cdr:nvSpPr>
        <cdr:cNvPr id="3" name="Freeform 99">
          <a:extLst xmlns:a="http://schemas.openxmlformats.org/drawingml/2006/main">
            <a:ext uri="{FF2B5EF4-FFF2-40B4-BE49-F238E27FC236}">
              <a16:creationId xmlns:a16="http://schemas.microsoft.com/office/drawing/2014/main" id="{EFBE4D4F-8D1C-45A3-8A56-D80AF108FEC1}"/>
            </a:ext>
          </a:extLst>
        </cdr:cNvPr>
        <cdr:cNvSpPr/>
      </cdr:nvSpPr>
      <cdr:spPr bwMode="auto">
        <a:xfrm xmlns:a="http://schemas.openxmlformats.org/drawingml/2006/main">
          <a:off x="3905985" y="2645094"/>
          <a:ext cx="310926" cy="42162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13</xdr:col>
      <xdr:colOff>19050</xdr:colOff>
      <xdr:row>9</xdr:row>
      <xdr:rowOff>7620</xdr:rowOff>
    </xdr:from>
    <xdr:to>
      <xdr:col>20</xdr:col>
      <xdr:colOff>822960</xdr:colOff>
      <xdr:row>30</xdr:row>
      <xdr:rowOff>148590</xdr:rowOff>
    </xdr:to>
    <xdr:graphicFrame macro="">
      <xdr:nvGraphicFramePr>
        <xdr:cNvPr id="19830486" name="Chart 36">
          <a:extLst>
            <a:ext uri="{FF2B5EF4-FFF2-40B4-BE49-F238E27FC236}">
              <a16:creationId xmlns:a16="http://schemas.microsoft.com/office/drawing/2014/main" id="{8A6B8CB4-92F4-4CAB-A515-CB88E261B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4</xdr:col>
      <xdr:colOff>828403</xdr:colOff>
      <xdr:row>45</xdr:row>
      <xdr:rowOff>45721</xdr:rowOff>
    </xdr:to>
    <xdr:graphicFrame macro="">
      <xdr:nvGraphicFramePr>
        <xdr:cNvPr id="2" name="Chart 37">
          <a:extLst>
            <a:ext uri="{FF2B5EF4-FFF2-40B4-BE49-F238E27FC236}">
              <a16:creationId xmlns:a16="http://schemas.microsoft.com/office/drawing/2014/main" id="{7DA97DB8-399C-4959-A355-DE5128BA95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0.9129</cdr:x>
      <cdr:y>0.52464</cdr:y>
    </cdr:from>
    <cdr:to>
      <cdr:x>0.95813</cdr:x>
      <cdr:y>0.61843</cdr:y>
    </cdr:to>
    <cdr:sp macro="" textlink="">
      <cdr:nvSpPr>
        <cdr:cNvPr id="3" name="Freeform 89">
          <a:extLst xmlns:a="http://schemas.openxmlformats.org/drawingml/2006/main">
            <a:ext uri="{FF2B5EF4-FFF2-40B4-BE49-F238E27FC236}">
              <a16:creationId xmlns:a16="http://schemas.microsoft.com/office/drawing/2014/main" id="{8ABDFBE3-806F-4469-B8AD-799908BF43B8}"/>
            </a:ext>
          </a:extLst>
        </cdr:cNvPr>
        <cdr:cNvSpPr/>
      </cdr:nvSpPr>
      <cdr:spPr bwMode="auto">
        <a:xfrm xmlns:a="http://schemas.openxmlformats.org/drawingml/2006/main">
          <a:off x="6555411" y="1810501"/>
          <a:ext cx="324792" cy="32366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0.79115</cdr:x>
      <cdr:y>0.40434</cdr:y>
    </cdr:from>
    <cdr:to>
      <cdr:x>0.85386</cdr:x>
      <cdr:y>0.49504</cdr:y>
    </cdr:to>
    <cdr:sp macro="" textlink="">
      <cdr:nvSpPr>
        <cdr:cNvPr id="3" name="Freeform 99">
          <a:extLst xmlns:a="http://schemas.openxmlformats.org/drawingml/2006/main">
            <a:ext uri="{FF2B5EF4-FFF2-40B4-BE49-F238E27FC236}">
              <a16:creationId xmlns:a16="http://schemas.microsoft.com/office/drawing/2014/main" id="{EFBE4D4F-8D1C-45A3-8A56-D80AF108FEC1}"/>
            </a:ext>
          </a:extLst>
        </cdr:cNvPr>
        <cdr:cNvSpPr/>
      </cdr:nvSpPr>
      <cdr:spPr bwMode="auto">
        <a:xfrm xmlns:a="http://schemas.openxmlformats.org/drawingml/2006/main">
          <a:off x="3706808" y="1609095"/>
          <a:ext cx="293818" cy="360945"/>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A4F779D-AB70-4AB3-A677-55D451DE2B9B}" name="Annual_Domestic_Gas_Prices_in_pence_per_kWh_in_the_EU_excluding_taxes" displayName="Annual_Domestic_Gas_Prices_in_pence_per_kWh_in_the_EU_excluding_taxes" ref="A16:AJ67" totalsRowShown="0" headerRowDxfId="340" dataDxfId="339" headerRowCellStyle="Normal_table_541">
  <autoFilter ref="A16:AJ67" xr:uid="{9A4F779D-AB70-4AB3-A677-55D451DE2B9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2DE61B9A-6CE6-47DC-9B63-2A552BEE263F}" name="Customer Size" dataDxfId="338" dataCellStyle="Normal_table_541"/>
    <tableColumn id="2" xr3:uid="{10BA945D-AE0E-4C5A-B5C3-09F6F329DE19}" name="Year" dataDxfId="337"/>
    <tableColumn id="3" xr3:uid="{0F2E3F9A-A0B3-4766-96C2-9BCA6B70D88C}" name="Austria" dataDxfId="336"/>
    <tableColumn id="4" xr3:uid="{2B0E74F7-9BA7-42BC-9A9A-3E533D5C3D20}" name="Belgium" dataDxfId="335"/>
    <tableColumn id="5" xr3:uid="{DBC9EC95-1F49-4FE8-AFF6-1C5C692339D3}" name="Denmark" dataDxfId="334"/>
    <tableColumn id="6" xr3:uid="{F1B4F404-9E66-4085-ABFF-7968D8AC73A3}" name="Finland" dataDxfId="333"/>
    <tableColumn id="7" xr3:uid="{01498616-B77D-40B6-9620-46ABFFB4C25C}" name="France" dataDxfId="332"/>
    <tableColumn id="8" xr3:uid="{0BD350F1-3BB9-487E-AA3D-9C22BA443A68}" name="Germany" dataDxfId="331"/>
    <tableColumn id="9" xr3:uid="{6C12308A-0F00-4104-B410-40E808248277}" name="Greece" dataDxfId="330"/>
    <tableColumn id="10" xr3:uid="{EB253ECE-26C3-41C8-ACF9-1C594144BFA8}" name="Ireland" dataDxfId="329"/>
    <tableColumn id="11" xr3:uid="{C41143BA-B83D-4F93-B98B-CFD3E1296892}" name="Italy" dataDxfId="328"/>
    <tableColumn id="12" xr3:uid="{FA711B2E-924B-4EE4-BC44-B35720C974EE}" name="Luxembourg" dataDxfId="327"/>
    <tableColumn id="13" xr3:uid="{EA1282CF-68F8-4785-AE5F-1159F6E75532}" name="Netherlands" dataDxfId="326"/>
    <tableColumn id="14" xr3:uid="{71E5C591-91ED-4CCE-8A98-44560DD242DD}" name="Portugal" dataDxfId="325"/>
    <tableColumn id="15" xr3:uid="{9DD466F4-EF68-4968-B0AA-2FFA7E84296D}" name="Spain" dataDxfId="324"/>
    <tableColumn id="16" xr3:uid="{EA252FEC-3E53-4C6D-BF46-AAC214148578}" name="Sweden" dataDxfId="323"/>
    <tableColumn id="17" xr3:uid="{3134E9EB-F557-4216-BA3A-7A0A05A4D625}" name="UK" dataDxfId="322"/>
    <tableColumn id="18" xr3:uid="{042CD446-B984-4EA6-8FE1-B821AB9D3BEB}" name="EU 14 plus UK Median [Note 1]" dataDxfId="321">
      <calculatedColumnFormula>MEDIAN(C17:Q17)</calculatedColumnFormula>
    </tableColumn>
    <tableColumn id="19" xr3:uid="{A312C3E9-D17D-4543-84C3-FFF8414DAC18}" name="UK relative to EU 14 plus UK Median(%)" dataDxfId="320">
      <calculatedColumnFormula>(Q17-R17)/R17*100</calculatedColumnFormula>
    </tableColumn>
    <tableColumn id="20" xr3:uid="{CC2241E9-32AB-4C06-90E4-ACBC22256505}" name="UK relative to EU 14 plus UK Rank [Note 2]" dataDxfId="319">
      <calculatedColumnFormula>RANK(Q17,(C17:Q17),1)</calculatedColumnFormula>
    </tableColumn>
    <tableColumn id="21" xr3:uid="{B3A1AF48-ED8B-4808-8862-39213E66F49D}" name="Bulgaria" dataDxfId="318"/>
    <tableColumn id="22" xr3:uid="{A3528941-5AB6-4CCB-A7AF-7B4F8F89B61F}" name="Croatia" dataDxfId="317"/>
    <tableColumn id="23" xr3:uid="{736E46DE-40FD-4DA9-BD17-4A7ADAB08772}" name="Cyprus" dataDxfId="316"/>
    <tableColumn id="24" xr3:uid="{FB2C1AFD-8A32-4DF5-9280-5EF1AC81B7B3}" name="Czech Republic" dataDxfId="315"/>
    <tableColumn id="25" xr3:uid="{A43B1F22-51CD-493F-8E2D-82C5A3E2FF07}" name="Estonia" dataDxfId="314"/>
    <tableColumn id="26" xr3:uid="{D83A07A6-06F2-4B0B-B93B-C697182ECA59}" name="Hungary" dataDxfId="313"/>
    <tableColumn id="27" xr3:uid="{4D5246E4-10A5-43D6-A639-1FF41B94FC59}" name="Latvia" dataDxfId="312"/>
    <tableColumn id="28" xr3:uid="{84403842-96E1-44E0-A9CF-7B3CB71DDF46}" name="Lithuania" dataDxfId="311"/>
    <tableColumn id="29" xr3:uid="{BF4AE8D1-5496-4DC2-99F9-3978CD3541D8}" name="Malta" dataDxfId="310"/>
    <tableColumn id="30" xr3:uid="{B3E4B431-3E52-4B1F-9DE2-2DB04E5027AE}" name="Poland" dataDxfId="309"/>
    <tableColumn id="31" xr3:uid="{1BA1FFEA-4E41-44E5-8656-27599F78571B}" name="Romania" dataDxfId="308"/>
    <tableColumn id="32" xr3:uid="{CF4D9567-0A20-4E62-A04C-7F308DAA9894}" name="Slovakia" dataDxfId="307"/>
    <tableColumn id="33" xr3:uid="{1C83E918-8634-40A0-A3FB-85AA449423B5}" name="Slovenia" dataDxfId="306"/>
    <tableColumn id="34" xr3:uid="{50696781-FC5B-4FB2-9C83-5CD9E5F13C72}" name="EU 27 plus UK Median [Note 1]" dataDxfId="305">
      <calculatedColumnFormula>MEDIAN(C17:Q17,U17:AG17)</calculatedColumnFormula>
    </tableColumn>
    <tableColumn id="35" xr3:uid="{3121B185-A7D2-44E0-BCD0-08E73E38AB2E}" name="UK relative to EU 27 plus UK Median(%)" dataDxfId="304">
      <calculatedColumnFormula>(Q17-AH17)/AH17*100</calculatedColumnFormula>
    </tableColumn>
    <tableColumn id="36" xr3:uid="{D62F0EEF-91DB-4BF9-A2A5-98E22C4DB4A3}" name="UK relative to EU 27 plus UK Rank [Note 2]" dataDxfId="303">
      <calculatedColumnFormula>RANK(Q17,(C17:Q17,U17:AG17),1)</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54F9800-F6EF-4B8C-BFFA-0E9B323F6843}" name="_2007_2015_Methodology" displayName="_2007_2015_Methodology" ref="A31:C34" totalsRowShown="0" headerRowDxfId="30" headerRowBorderDxfId="29" tableBorderDxfId="28" headerRowCellStyle="Normal 2">
  <autoFilter ref="A31:C34" xr:uid="{254F9800-F6EF-4B8C-BFFA-0E9B323F6843}">
    <filterColumn colId="0" hiddenButton="1"/>
    <filterColumn colId="1" hiddenButton="1"/>
    <filterColumn colId="2" hiddenButton="1"/>
  </autoFilter>
  <tableColumns count="3">
    <tableColumn id="1" xr3:uid="{E973D959-06E4-4034-929F-0A259D293BE4}" name="Domestic Gas" dataDxfId="27" dataCellStyle="Normal 2"/>
    <tableColumn id="2" xr3:uid="{A026CBEF-75F9-4140-AB2A-451FF13A2799}" name="Eurostat size band" dataDxfId="26" dataCellStyle="Normal 2"/>
    <tableColumn id="3" xr3:uid="{0F2B1C80-C040-4033-AD63-EDE44617CA2E}" name="Annual consumption (kWh)" dataDxfId="25"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B596498-C7AA-465B-8AEA-EF05F06593C1}" name="Annual_Domestic_Gas_Prices_in_pence_per_kWh_in_the_EU_including_taxes" displayName="Annual_Domestic_Gas_Prices_in_pence_per_kWh_in_the_EU_including_taxes" ref="A16:AJ67" totalsRowShown="0" headerRowDxfId="302" dataDxfId="301" headerRowCellStyle="Normal_table_541">
  <autoFilter ref="A16:AJ67" xr:uid="{4B596498-C7AA-465B-8AEA-EF05F06593C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BEE607DC-E087-4BF5-A01C-8C7B3BEF8B65}" name="Customer Size" dataDxfId="300" dataCellStyle="Normal_table_541"/>
    <tableColumn id="2" xr3:uid="{C0A4DDD6-4609-426B-A2D1-3DBD1F2F4B5E}" name="Year" dataDxfId="299"/>
    <tableColumn id="3" xr3:uid="{802BE0DF-8CA2-4440-9A92-63DEB198A06A}" name="Austria" dataDxfId="298"/>
    <tableColumn id="4" xr3:uid="{886E846A-4AB6-40D7-B955-A1A840B294B8}" name="Belgium" dataDxfId="297"/>
    <tableColumn id="5" xr3:uid="{79C45428-C6D6-484D-8C8B-EF97E7572726}" name="Denmark" dataDxfId="296"/>
    <tableColumn id="6" xr3:uid="{9E87B158-849B-4967-B1E9-B856FBE5711A}" name="Finland" dataDxfId="295"/>
    <tableColumn id="7" xr3:uid="{E195B3D5-9004-4FE8-88A1-178E7D42DAE2}" name="France" dataDxfId="294"/>
    <tableColumn id="8" xr3:uid="{D41BA3E0-BBB6-4A08-B1FE-AFDFDBB1A75F}" name="Germany" dataDxfId="293"/>
    <tableColumn id="9" xr3:uid="{08588BC1-61F9-480C-A9A0-3D223E73A7B5}" name="Greece" dataDxfId="292"/>
    <tableColumn id="10" xr3:uid="{A34A1DFA-40DC-45CD-864C-69A840145F8B}" name="Ireland" dataDxfId="291"/>
    <tableColumn id="11" xr3:uid="{F480E5EF-EDB9-445C-9E50-A34986E3CDC5}" name="Italy" dataDxfId="290"/>
    <tableColumn id="12" xr3:uid="{5A3D8F76-37C2-4CA5-87D7-56CF03593412}" name="Luxembourg" dataDxfId="289"/>
    <tableColumn id="13" xr3:uid="{1D082749-6754-4D8C-938A-E77FA9446DDA}" name="Netherlands" dataDxfId="288"/>
    <tableColumn id="14" xr3:uid="{0DD8E7A8-AE44-445D-B5C7-1B0F27C42C1F}" name="Portugal" dataDxfId="287"/>
    <tableColumn id="15" xr3:uid="{ABF3EAB7-ED24-4CC5-A328-D037E2AD9828}" name="Spain" dataDxfId="286"/>
    <tableColumn id="16" xr3:uid="{82B314CC-31FC-48CB-9745-20B28EB1FB71}" name="Sweden" dataDxfId="285"/>
    <tableColumn id="17" xr3:uid="{5F9A2254-CA68-4A2F-9B7B-D9600FE0CA4C}" name="UK" dataDxfId="284"/>
    <tableColumn id="18" xr3:uid="{E4B6B39C-0A9D-40E0-A550-795E5492F235}" name="EU 14 plus UK Median [Note 1]" dataDxfId="283">
      <calculatedColumnFormula>MEDIAN(C17:Q17)</calculatedColumnFormula>
    </tableColumn>
    <tableColumn id="19" xr3:uid="{D2125905-3F80-4900-9810-E3027E2204F7}" name="UK relative to EU 14 plus UK Median(%)" dataDxfId="282">
      <calculatedColumnFormula>(Q17-R17)/R17*100</calculatedColumnFormula>
    </tableColumn>
    <tableColumn id="20" xr3:uid="{4348D99D-3F65-4032-9460-B583F6256A94}" name="UK relative to EU 14 plus UK Rank [Note 2]" dataDxfId="281">
      <calculatedColumnFormula>RANK(Q17,(C17:Q17),1)</calculatedColumnFormula>
    </tableColumn>
    <tableColumn id="21" xr3:uid="{1BF4325D-BCCE-496C-BF1E-DA6A9E2FCF46}" name="Bulgaria" dataDxfId="280"/>
    <tableColumn id="22" xr3:uid="{BD5B7D04-1F24-4030-879B-1D56D7D6DAD6}" name="Croatia" dataDxfId="279"/>
    <tableColumn id="23" xr3:uid="{76C9B9B4-DFC2-4CBC-886B-7F040C8547F8}" name="Cyprus" dataDxfId="278"/>
    <tableColumn id="24" xr3:uid="{8400C7D8-9CF6-4636-9D59-C8FCD2764FB5}" name="Czech Republic" dataDxfId="277"/>
    <tableColumn id="25" xr3:uid="{1D8CBBEE-7643-40C9-BE63-EA5D52E573E8}" name="Estonia" dataDxfId="276"/>
    <tableColumn id="26" xr3:uid="{0376D9A9-2EF7-4543-ADC2-15F3E2438096}" name="Hungary" dataDxfId="275"/>
    <tableColumn id="27" xr3:uid="{21D832C7-9534-4A61-9148-43174D14E0A3}" name="Latvia" dataDxfId="274"/>
    <tableColumn id="28" xr3:uid="{7A247297-1221-4FFB-B423-E223741CCA3E}" name="Lithuania" dataDxfId="273"/>
    <tableColumn id="29" xr3:uid="{B74E3B8E-1D7A-428B-A6F8-B89BA8252751}" name="Malta" dataDxfId="272"/>
    <tableColumn id="30" xr3:uid="{821EE61C-8F6D-44A9-90B5-8D035A9BC7D9}" name="Poland" dataDxfId="271"/>
    <tableColumn id="31" xr3:uid="{8845C8B1-39C4-40D2-B90F-613F081A5B5A}" name="Romania" dataDxfId="270"/>
    <tableColumn id="32" xr3:uid="{B773E684-1631-4C27-8070-0B9789CFF0EF}" name="Slovakia" dataDxfId="269"/>
    <tableColumn id="33" xr3:uid="{5CDAFCFF-4F2E-45A5-902F-C69B5CFF1918}" name="Slovenia" dataDxfId="268"/>
    <tableColumn id="34" xr3:uid="{AFA23740-0D64-4F79-B521-DBF96FCB9F3B}" name="EU 27 plus UK Median [Note 1]" dataDxfId="267">
      <calculatedColumnFormula>MEDIAN(C17:Q17,U17:AG17)</calculatedColumnFormula>
    </tableColumn>
    <tableColumn id="35" xr3:uid="{8C191C1D-3DC4-44D7-84A8-916A27601992}" name="UK relative to EU 27 plus UK Median(%)" dataDxfId="266">
      <calculatedColumnFormula>(Q17-AH17)/AH17*100</calculatedColumnFormula>
    </tableColumn>
    <tableColumn id="36" xr3:uid="{EB7F7B52-37E2-41A1-9020-B24011C1E27B}" name="UK relative to EU 27 plus UK Rank [Note 2]" dataDxfId="265">
      <calculatedColumnFormula>RANK(Q17,(C17:Q17,U17:AG17),1)</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234951-31FA-4CC6-8254-C472DC5125DB}" name="Domestic_gas_prices_in_the_EU_for_small_consumers_excluding_taxes_and_levies" displayName="Domestic_gas_prices_in_the_EU_for_small_consumers_excluding_taxes_and_levies" ref="A13:AK69" totalsRowShown="0" headerRowDxfId="264" dataDxfId="263">
  <autoFilter ref="A13:AK69" xr:uid="{7F234951-31FA-4CC6-8254-C472DC5125D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1EDA98A7-3945-4E1B-96A4-F0EA49CF93A7}" name="Year"/>
    <tableColumn id="2" xr3:uid="{7F2472A4-0B5A-44B2-89C8-B5EA4B9E375F}" name="Period" dataDxfId="262"/>
    <tableColumn id="3" xr3:uid="{7D6D0FEA-ADB6-4860-A296-4D818175DF52}" name="Methodology" dataDxfId="261"/>
    <tableColumn id="4" xr3:uid="{F5841A0B-F9BE-4DE8-BC6B-CE1FFD6F399F}" name="Austria" dataDxfId="260"/>
    <tableColumn id="5" xr3:uid="{75FBB570-C898-4124-AC93-34653E692F10}" name="Belgium" dataDxfId="259"/>
    <tableColumn id="6" xr3:uid="{F5B45F9E-644B-4AFF-99FA-80D94B47338D}" name="Denmark" dataDxfId="258"/>
    <tableColumn id="7" xr3:uid="{7AF92483-CF6F-4A27-B960-F8C18CE6E550}" name="Finland" dataDxfId="257"/>
    <tableColumn id="8" xr3:uid="{2EA983DB-A60D-41F3-AAB6-25CAA948821E}" name="France" dataDxfId="256"/>
    <tableColumn id="9" xr3:uid="{E77D4B2D-A032-4845-8C69-DA7AC3E9B555}" name="Germany" dataDxfId="255"/>
    <tableColumn id="10" xr3:uid="{940F5245-DB0E-4FE9-BBB4-06DF7F6E6DD1}" name="Greece" dataDxfId="254"/>
    <tableColumn id="11" xr3:uid="{2DB61519-11AC-4D93-B343-81CB116357CF}" name="Ireland" dataDxfId="253"/>
    <tableColumn id="12" xr3:uid="{0AE92B8C-DBFC-404B-AE3D-6FB6C38260CE}" name="Italy" dataDxfId="252"/>
    <tableColumn id="13" xr3:uid="{80E9411F-C086-46B3-A4BB-75154B7F29D9}" name="Luxembourg" dataDxfId="251"/>
    <tableColumn id="14" xr3:uid="{A9AD403F-E6CF-4FA3-A22A-B0BFEAA92F5D}" name="Netherlands" dataDxfId="250"/>
    <tableColumn id="15" xr3:uid="{CB180686-EAD2-412F-A8EB-C38ED49426F6}" name="Portugal" dataDxfId="249"/>
    <tableColumn id="16" xr3:uid="{CB1E135A-E28B-4FC0-BB47-90F987A16AE6}" name="Spain" dataDxfId="248"/>
    <tableColumn id="17" xr3:uid="{9D0BA7D1-A76E-48E2-A4FD-2F3B3B072DCE}" name="Sweden" dataDxfId="247"/>
    <tableColumn id="18" xr3:uid="{3893B231-30AA-455C-AB2D-55606D81259F}" name="United Kingdom" dataDxfId="246"/>
    <tableColumn id="19" xr3:uid="{107FBF85-A49F-46F9-AB19-C35D0289A1D0}" name="EU 14 plus UK Median [Note 1]" dataDxfId="245">
      <calculatedColumnFormula>MEDIAN(D14:R14)</calculatedColumnFormula>
    </tableColumn>
    <tableColumn id="20" xr3:uid="{0C85D8CC-3467-42E4-AAFE-18452FC0D1DA}" name="UK relative to EU 14 plus UK Median(%)" dataDxfId="244">
      <calculatedColumnFormula>(R14-S14)/S14*100</calculatedColumnFormula>
    </tableColumn>
    <tableColumn id="21" xr3:uid="{C553347E-500B-41A1-A1D7-83FC608E6F7C}" name="UK relative to EU 14 plus UK Rank_x000a_[Note 2]" dataDxfId="243">
      <calculatedColumnFormula>RANK(R14,D14:R14,1)</calculatedColumnFormula>
    </tableColumn>
    <tableColumn id="22" xr3:uid="{7E1D9F10-CFF7-40AF-90A4-366B7C10AADB}" name="Bulgaria" dataDxfId="242"/>
    <tableColumn id="23" xr3:uid="{2C93DAFB-2263-4CCC-B068-5EE812402853}" name="Croatia" dataDxfId="241"/>
    <tableColumn id="24" xr3:uid="{A621718E-DB96-4E0F-9963-C90BB0DA84DD}" name="Cyprus" dataDxfId="240"/>
    <tableColumn id="25" xr3:uid="{094B2488-B5B0-4DB4-8554-A4FFA9598BA0}" name="Czech Republic" dataDxfId="239"/>
    <tableColumn id="26" xr3:uid="{D16DE93B-267C-417C-96F9-4C3BF09842B3}" name="Estonia" dataDxfId="238"/>
    <tableColumn id="27" xr3:uid="{B8EC6511-F910-416F-8030-8589B9BB98CA}" name="Hungary" dataDxfId="237"/>
    <tableColumn id="28" xr3:uid="{745B19AC-31BC-400E-9E9C-20B3AF493744}" name="Latvia" dataDxfId="236"/>
    <tableColumn id="29" xr3:uid="{C85D49DA-FC48-4E31-822F-7DF37650B5B5}" name="Lithuania" dataDxfId="235"/>
    <tableColumn id="30" xr3:uid="{AF7E809C-A16A-4461-A050-636CEA7218FE}" name="Malta" dataDxfId="234"/>
    <tableColumn id="31" xr3:uid="{248C4C8A-62FE-4629-9040-598A9E1E6734}" name="Poland" dataDxfId="233"/>
    <tableColumn id="32" xr3:uid="{683596A6-AA21-4E99-8E02-FBD76DE7F26B}" name="Romania" dataDxfId="232"/>
    <tableColumn id="33" xr3:uid="{38E54336-4ACB-4386-B0FF-183043FB96D1}" name="Slovakia" dataDxfId="231"/>
    <tableColumn id="34" xr3:uid="{ED0A5434-28C2-4D35-941A-489B2E70473A}" name="Slovenia" dataDxfId="230"/>
    <tableColumn id="35" xr3:uid="{5E6FA3A3-2912-44A5-8392-4AA8E8C702B9}" name="EU 27 plus UK Median [Note 1]" dataDxfId="229">
      <calculatedColumnFormula>MEDIAN(D14:R14,V14:AH14)</calculatedColumnFormula>
    </tableColumn>
    <tableColumn id="36" xr3:uid="{C567C186-145B-45A6-8AEE-6E1C182BC6E8}" name="UK relative to EU 27 plus UK Median(%)" dataDxfId="228">
      <calculatedColumnFormula>(R14-AI14)/AI14*100</calculatedColumnFormula>
    </tableColumn>
    <tableColumn id="37" xr3:uid="{DFB12D50-990F-41B4-A0B2-76F03CCF66D8}" name="UK relative to EU 27 plus UK Rank_x000a_[Note 2]" dataDxfId="227">
      <calculatedColumnFormula>RANK(R14,(D14:R14,V14:AH14),1)</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107494-7AE6-495F-8490-D9082182820C}" name="Domestic_gas_prices_in_the_EU_for_small_consumers_including_all_taxes_and_levies" displayName="Domestic_gas_prices_in_the_EU_for_small_consumers_including_all_taxes_and_levies" ref="A13:AK69" totalsRowShown="0" headerRowDxfId="226" dataDxfId="225">
  <autoFilter ref="A13:AK69" xr:uid="{D9107494-7AE6-495F-8490-D908218282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FDE3B31F-1F0F-4971-8A4D-AEF1ABBD47DC}" name="Year"/>
    <tableColumn id="2" xr3:uid="{217751F0-0460-4BA4-9D57-1FDA9165CB3A}" name="Period" dataDxfId="224"/>
    <tableColumn id="3" xr3:uid="{665A3E1A-6644-4D09-A1F7-94E0733ABBD4}" name="Methodology" dataDxfId="223"/>
    <tableColumn id="4" xr3:uid="{D0DBBB56-49E0-4A6A-994A-68ACACF08EB8}" name="Austria" dataDxfId="222"/>
    <tableColumn id="5" xr3:uid="{206C94E1-C721-40C7-9420-F1A2DD8D4E31}" name="Belgium" dataDxfId="221"/>
    <tableColumn id="6" xr3:uid="{990E9455-F3D3-4A58-B359-C40D4361914A}" name="Denmark" dataDxfId="220"/>
    <tableColumn id="7" xr3:uid="{3797A5FD-68B8-4383-A44B-5244143F615A}" name="Finland" dataDxfId="219"/>
    <tableColumn id="8" xr3:uid="{47FD0E51-78DC-4EC7-AC02-85CD4FE0EC4E}" name="France" dataDxfId="218"/>
    <tableColumn id="9" xr3:uid="{AE87686C-A4DC-4526-91A7-4097DC2E9FB7}" name="Germany" dataDxfId="217"/>
    <tableColumn id="10" xr3:uid="{55654CBF-95CA-4A4C-A028-0B14AEC55A89}" name="Greece" dataDxfId="216"/>
    <tableColumn id="11" xr3:uid="{07C4B830-A03C-47A8-A6FA-501F16922253}" name="Ireland" dataDxfId="215"/>
    <tableColumn id="12" xr3:uid="{1D7B65DB-F004-4BAD-993C-66F01725AFD9}" name="Italy" dataDxfId="214"/>
    <tableColumn id="13" xr3:uid="{4879904A-A206-415D-90B5-52E29419BEB4}" name="Luxembourg" dataDxfId="213"/>
    <tableColumn id="14" xr3:uid="{A738D02F-30BB-4CC9-B129-C042F462DD74}" name="Netherlands" dataDxfId="212"/>
    <tableColumn id="15" xr3:uid="{88B834D1-4DDB-40F3-83AB-E7AC6E95BA60}" name="Portugal" dataDxfId="211"/>
    <tableColumn id="16" xr3:uid="{96E4CF67-0473-4368-892F-5F49F63F6537}" name="Spain" dataDxfId="210"/>
    <tableColumn id="17" xr3:uid="{2E6FC6A7-C24A-4965-A6C7-D816BBD9C1F3}" name="Sweden" dataDxfId="209"/>
    <tableColumn id="18" xr3:uid="{B1D46FA2-B3AE-4718-93ED-037356420A12}" name="United Kingdom" dataDxfId="208"/>
    <tableColumn id="19" xr3:uid="{F6235E7A-0F54-40F6-AB58-EE181B42446F}" name="EU 14 plus UK Median [Note 1]" dataDxfId="207">
      <calculatedColumnFormula>MEDIAN(D14:R14)</calculatedColumnFormula>
    </tableColumn>
    <tableColumn id="20" xr3:uid="{74C568EF-6542-498B-81CE-821D52EEDDE7}" name="UK relative to EU 14 plus UK Median(%)" dataDxfId="206">
      <calculatedColumnFormula>(R14-S14)/S14*100</calculatedColumnFormula>
    </tableColumn>
    <tableColumn id="21" xr3:uid="{2992DF81-CAAA-4891-A19E-F648FC97927F}" name="UK relative to EU 14 plus UK Rank_x000a_[Note 2]" dataDxfId="205">
      <calculatedColumnFormula>RANK(R14,D14:R14,1)</calculatedColumnFormula>
    </tableColumn>
    <tableColumn id="22" xr3:uid="{BDE17DEA-7D63-4DED-9C00-0DCA8CE104FB}" name="Bulgaria" dataDxfId="204"/>
    <tableColumn id="23" xr3:uid="{3DFDA83E-AE3F-4534-9018-0E4A9EA79EF5}" name="Croatia" dataDxfId="203"/>
    <tableColumn id="24" xr3:uid="{48D87593-1808-4879-A2AC-1A669422035C}" name="Cyprus" dataDxfId="202"/>
    <tableColumn id="25" xr3:uid="{E16FD89C-3DC5-43D4-B250-6A2CC8A1ADF9}" name="Czech Republic" dataDxfId="201"/>
    <tableColumn id="26" xr3:uid="{76A9C890-C8EB-4374-82AC-F4706986CC2D}" name="Estonia" dataDxfId="200"/>
    <tableColumn id="27" xr3:uid="{F3686F99-E4F6-4B15-B756-C23295C63065}" name="Hungary" dataDxfId="199"/>
    <tableColumn id="28" xr3:uid="{E697E7EB-F8B1-4455-AEA8-BC30086C8BB7}" name="Latvia" dataDxfId="198"/>
    <tableColumn id="29" xr3:uid="{B2FE24F5-B052-4DE6-89A3-564A4CAB1E5E}" name="Lithuania" dataDxfId="197"/>
    <tableColumn id="30" xr3:uid="{C7E9EFDF-1305-48EF-8A42-3BA6838B013C}" name="Malta" dataDxfId="196"/>
    <tableColumn id="31" xr3:uid="{3B9A5909-9DED-4CF4-ADD4-8E7AEDA65522}" name="Poland" dataDxfId="195"/>
    <tableColumn id="32" xr3:uid="{2D3FCCDB-B19A-4583-A56A-52259D4F5CDC}" name="Romania" dataDxfId="194"/>
    <tableColumn id="33" xr3:uid="{476E5B9D-7B6E-4064-BC02-A0312325CACC}" name="Slovakia" dataDxfId="193"/>
    <tableColumn id="34" xr3:uid="{22589A92-C6A0-4A06-8B23-4224CBCD1FE0}" name="Slovenia" dataDxfId="192"/>
    <tableColumn id="35" xr3:uid="{D2B31B2E-64F6-472F-825B-557A481B74D0}" name="EU 27 plus UK Median [Note 1]" dataDxfId="191">
      <calculatedColumnFormula>MEDIAN(D14:R14,V14:AH14)</calculatedColumnFormula>
    </tableColumn>
    <tableColumn id="36" xr3:uid="{2F7DCD64-BD1A-4C61-B3EC-FCC923B516E2}" name="UK relative to EU 27 plus UK Median(%)" dataDxfId="190">
      <calculatedColumnFormula>(R14-AI14)/AI14*100</calculatedColumnFormula>
    </tableColumn>
    <tableColumn id="37" xr3:uid="{80F78FCB-47DF-46BF-9BAA-14B1A81A31D5}" name="UK relative to EU 27 plus UK Rank_x000a_[Note 2]" dataDxfId="189">
      <calculatedColumnFormula>RANK(R14,(D14:R14,V14:AH14),1)</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5A1F0E7-BF66-4160-B165-0DD008BC101D}" name="Domestic_gas_prices_in_the_EU_for_medium_consumers_excluding_taxes_and_levies" displayName="Domestic_gas_prices_in_the_EU_for_medium_consumers_excluding_taxes_and_levies" ref="A13:AK69" totalsRowShown="0" headerRowDxfId="188" dataDxfId="187">
  <autoFilter ref="A13:AK69" xr:uid="{55A1F0E7-BF66-4160-B165-0DD008BC101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EE2091A9-CE94-49A7-93C7-88B7E1AB328C}" name="Year"/>
    <tableColumn id="2" xr3:uid="{8CDAA53E-FA39-40A6-B4AB-E8867AB30233}" name="Period" dataDxfId="186"/>
    <tableColumn id="3" xr3:uid="{F11532A0-86F2-440F-960E-0492DC724158}" name="Methodology" dataDxfId="185"/>
    <tableColumn id="4" xr3:uid="{DF7D672B-2038-4317-BA52-FE17053CDBCA}" name="Austria" dataDxfId="184"/>
    <tableColumn id="5" xr3:uid="{B5BF318D-F03C-48DA-BDD9-C5EC1CFB5789}" name="Belgium" dataDxfId="183"/>
    <tableColumn id="6" xr3:uid="{A1EE7741-B3FF-41C5-A66F-C1541AA8F402}" name="Denmark" dataDxfId="182"/>
    <tableColumn id="7" xr3:uid="{8A996E2D-1390-4B65-86B1-A717871F109E}" name="Finland" dataDxfId="181"/>
    <tableColumn id="8" xr3:uid="{B2033332-5494-4225-8075-6B27EDEB3906}" name="France" dataDxfId="180"/>
    <tableColumn id="9" xr3:uid="{96233C1F-17A3-45EC-82F7-1B1B71976CD1}" name="Germany" dataDxfId="179"/>
    <tableColumn id="10" xr3:uid="{43AA41ED-CD2D-43A8-8FB1-7A024799FE2D}" name="Greece" dataDxfId="178"/>
    <tableColumn id="11" xr3:uid="{BD3F3954-388E-4AEE-B25F-1BA4FD023018}" name="Ireland" dataDxfId="177"/>
    <tableColumn id="12" xr3:uid="{3254B4FA-DFE2-4C33-A605-A328A04FF7CE}" name="Italy" dataDxfId="176"/>
    <tableColumn id="13" xr3:uid="{C0705CA3-7D1A-4ECE-B4E0-92A44DBF762A}" name="Luxembourg" dataDxfId="175"/>
    <tableColumn id="14" xr3:uid="{D0B85DB6-B45E-43DC-BB23-3F0623FA3E58}" name="Netherlands" dataDxfId="174"/>
    <tableColumn id="15" xr3:uid="{622EE439-E0D5-4094-AB87-531CA4875222}" name="Portugal" dataDxfId="173"/>
    <tableColumn id="16" xr3:uid="{8ED55702-137B-433B-A9A6-FE0703513CFE}" name="Spain" dataDxfId="172"/>
    <tableColumn id="17" xr3:uid="{1FA464D2-4140-4873-8FF2-5DEAABF4B6B0}" name="Sweden" dataDxfId="171"/>
    <tableColumn id="18" xr3:uid="{B1A87F92-B1A9-4971-913E-A683AD664CD8}" name="United Kingdom" dataDxfId="170"/>
    <tableColumn id="19" xr3:uid="{29D58210-6217-4CF2-A447-6D0F61869492}" name="EU 14 plus UK Median [Note 1]" dataDxfId="169">
      <calculatedColumnFormula>MEDIAN(D14:R14)</calculatedColumnFormula>
    </tableColumn>
    <tableColumn id="20" xr3:uid="{05C5D3EC-84C7-4F08-9A54-FBBFC458C0C7}" name="UK relative to EU 14 plus UK Median(%)" dataDxfId="168">
      <calculatedColumnFormula>(R14-S14)/S14*100</calculatedColumnFormula>
    </tableColumn>
    <tableColumn id="21" xr3:uid="{1AD18DD4-CBE3-4E5A-8A48-5E450BDCA8AF}" name="UK relative to EU 14 plus UK Rank_x000a_[Note 2]" dataDxfId="167">
      <calculatedColumnFormula>RANK(R14,D14:R14,1)</calculatedColumnFormula>
    </tableColumn>
    <tableColumn id="22" xr3:uid="{4B6F2577-B7BD-4011-B2DC-284A3107BAB1}" name="Bulgaria" dataDxfId="166"/>
    <tableColumn id="23" xr3:uid="{E8EF3FDD-2709-4BDC-AF9D-8DDF6ECA1F1E}" name="Croatia" dataDxfId="165"/>
    <tableColumn id="24" xr3:uid="{AF9DA4C2-9B15-46CC-AA35-99B2645A5000}" name="Cyprus" dataDxfId="164"/>
    <tableColumn id="25" xr3:uid="{7E0BBF9B-3388-4A95-A07E-D25B9D709E6F}" name="Czech Republic" dataDxfId="163"/>
    <tableColumn id="26" xr3:uid="{4F95315F-C33E-4774-BA79-368F12FD1BD8}" name="Estonia" dataDxfId="162"/>
    <tableColumn id="27" xr3:uid="{C1535B8D-D075-424B-84FE-622B8A83EFB7}" name="Hungary" dataDxfId="161"/>
    <tableColumn id="28" xr3:uid="{204E94CF-1737-4E17-AE9F-B522C74AFC38}" name="Latvia" dataDxfId="160"/>
    <tableColumn id="29" xr3:uid="{9930E73E-82AD-42F5-9AC3-1939587481EB}" name="Lithuania" dataDxfId="159"/>
    <tableColumn id="30" xr3:uid="{A26F4562-3188-4F59-B559-5B15C6532858}" name="Malta" dataDxfId="158"/>
    <tableColumn id="31" xr3:uid="{261BD01A-846C-4057-9948-9C23E80665E6}" name="Poland" dataDxfId="157"/>
    <tableColumn id="32" xr3:uid="{14961ED8-8452-44B0-8AA5-D001746E9FC6}" name="Romania" dataDxfId="156"/>
    <tableColumn id="33" xr3:uid="{70AB66CA-B474-4454-9DDB-417308643AC2}" name="Slovakia" dataDxfId="155"/>
    <tableColumn id="34" xr3:uid="{0C901B4D-C280-49A4-AAE1-569EA1FCFB6D}" name="Slovenia" dataDxfId="154"/>
    <tableColumn id="35" xr3:uid="{034BBEA5-F447-4891-A0A4-1C9C5A666EA8}" name="EU 27 plus UK Median [Note 1]" dataDxfId="153">
      <calculatedColumnFormula>MEDIAN(D14:R14,V14:AH14)</calculatedColumnFormula>
    </tableColumn>
    <tableColumn id="36" xr3:uid="{C1520317-AB9D-4071-92D6-9E4EE05D3026}" name="UK relative to EU 27 plus UK Median(%)" dataDxfId="152">
      <calculatedColumnFormula>(R14-AI14)/AI14*100</calculatedColumnFormula>
    </tableColumn>
    <tableColumn id="37" xr3:uid="{218F317C-40ED-4D47-895A-1C6626B3C6C3}" name="UK relative to EU 27 plus UK Rank_x000a_[Note 2]" dataDxfId="151">
      <calculatedColumnFormula>RANK(R14,(D14:R14,V14:AH14),1)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1EFB19-97B4-4F5E-9A81-0122628C71FE}" name="Domestic_gas_prices_in_the_EU_for_medium_consumers_including_all_taxes_and_levies" displayName="Domestic_gas_prices_in_the_EU_for_medium_consumers_including_all_taxes_and_levies" ref="A13:AK69" totalsRowShown="0" headerRowDxfId="150" dataDxfId="149">
  <autoFilter ref="A13:AK69" xr:uid="{C61EFB19-97B4-4F5E-9A81-0122628C71F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8538BF2D-FA97-4F38-84D5-548F1B1DA000}" name="Year"/>
    <tableColumn id="2" xr3:uid="{93044240-C3FF-4619-B030-C39BBC8A18DC}" name="Period" dataDxfId="148"/>
    <tableColumn id="3" xr3:uid="{F6C7D029-AE80-41D9-98B8-25B1DE97BDB1}" name="Methodology" dataDxfId="147"/>
    <tableColumn id="4" xr3:uid="{ABFBAE02-1050-430D-A974-C7337D2CB0B8}" name="Austria" dataDxfId="146"/>
    <tableColumn id="5" xr3:uid="{B8F833B3-6852-45A9-A687-A826E67838B6}" name="Belgium" dataDxfId="145"/>
    <tableColumn id="6" xr3:uid="{8FFA6A21-9A34-45E6-94EC-7A3833829638}" name="Denmark" dataDxfId="144"/>
    <tableColumn id="7" xr3:uid="{8EE46BBC-C7D6-4787-8D8E-A8E9C8034E4B}" name="Finland" dataDxfId="143"/>
    <tableColumn id="8" xr3:uid="{8602E8BA-81F9-4D77-93B3-DDFC0BF05119}" name="France" dataDxfId="142"/>
    <tableColumn id="9" xr3:uid="{5CB89543-1E20-4AE9-AE55-FDEAB1BF7530}" name="Germany" dataDxfId="141"/>
    <tableColumn id="10" xr3:uid="{82C81E9C-8E42-4140-901E-444E135A5309}" name="Greece" dataDxfId="140"/>
    <tableColumn id="11" xr3:uid="{742C682F-E446-4F82-B93E-235A046CCED3}" name="Ireland" dataDxfId="139"/>
    <tableColumn id="12" xr3:uid="{412F4524-F622-434F-A38B-7D5F45563967}" name="Italy" dataDxfId="138"/>
    <tableColumn id="13" xr3:uid="{29F2ED35-9876-48F9-8723-1348C7D5B778}" name="Luxembourg" dataDxfId="137"/>
    <tableColumn id="14" xr3:uid="{C1A85A0C-4512-4F15-A110-5949F816F95E}" name="Netherlands" dataDxfId="136"/>
    <tableColumn id="15" xr3:uid="{EDD9B7F6-F06D-4608-A770-42DD7B4C317B}" name="Portugal" dataDxfId="135"/>
    <tableColumn id="16" xr3:uid="{2146423E-65ED-4439-BA14-F90DEE238E72}" name="Spain" dataDxfId="134"/>
    <tableColumn id="17" xr3:uid="{E4A62ACF-4417-4BBB-8F65-74FAF5B33FBE}" name="Sweden" dataDxfId="133"/>
    <tableColumn id="18" xr3:uid="{33F63B78-BF47-4350-8846-EFBF224BD5DB}" name="United Kingdom" dataDxfId="132"/>
    <tableColumn id="19" xr3:uid="{508D1813-9798-4633-AFFD-EEAAFDFF6574}" name="EU 14 plus UK Median [Note 1]" dataDxfId="131">
      <calculatedColumnFormula>MEDIAN(D14:R14)</calculatedColumnFormula>
    </tableColumn>
    <tableColumn id="20" xr3:uid="{745EF2BB-2CFB-4AA7-95A4-5ED032D478D0}" name="UK relative to EU 14 plus UK Median(%)" dataDxfId="130">
      <calculatedColumnFormula>(R14-S14)/S14*100</calculatedColumnFormula>
    </tableColumn>
    <tableColumn id="21" xr3:uid="{A6430D79-D1BB-4124-8A7D-08AF5FD97B1A}" name="UK relative to EU 14 plus UK Rank_x000a_[Note 2]" dataDxfId="129">
      <calculatedColumnFormula>RANK(R14,D14:R14,1)</calculatedColumnFormula>
    </tableColumn>
    <tableColumn id="22" xr3:uid="{D158949D-AD15-421F-B8DE-A6644FF4427C}" name="Bulgaria" dataDxfId="128"/>
    <tableColumn id="23" xr3:uid="{2A60E703-8DD4-4A40-988F-864C475F01D3}" name="Croatia" dataDxfId="127"/>
    <tableColumn id="24" xr3:uid="{0B682099-35DF-40DE-873A-6F0CD22C7626}" name="Cyprus" dataDxfId="126"/>
    <tableColumn id="25" xr3:uid="{149AF814-7449-446D-83E6-FF1D016593CE}" name="Czech Republic" dataDxfId="125"/>
    <tableColumn id="26" xr3:uid="{6C4957AC-00C8-473A-8070-E9690AE8CC46}" name="Estonia" dataDxfId="124"/>
    <tableColumn id="27" xr3:uid="{19A866B7-FCC9-4B38-89AD-D6DB20E229E2}" name="Hungary" dataDxfId="123"/>
    <tableColumn id="28" xr3:uid="{8EF10FBA-5D42-4DAC-97C1-79E2F078F570}" name="Latvia" dataDxfId="122"/>
    <tableColumn id="29" xr3:uid="{D0353696-1FD9-486E-9001-F657648F7453}" name="Lithuania" dataDxfId="121"/>
    <tableColumn id="30" xr3:uid="{E294A05F-AF42-416B-8BA8-36DF8DDDA7CC}" name="Malta" dataDxfId="120"/>
    <tableColumn id="31" xr3:uid="{163132D7-A201-468D-9996-326BA1F9A76B}" name="Poland" dataDxfId="119"/>
    <tableColumn id="32" xr3:uid="{CDD34234-97B2-419E-AF96-DCB2282FA1A1}" name="Romania" dataDxfId="118"/>
    <tableColumn id="33" xr3:uid="{05D98616-36A8-48DC-9374-B30537235089}" name="Slovakia" dataDxfId="117"/>
    <tableColumn id="34" xr3:uid="{5096A453-DA90-4908-8E61-DE8F716544FE}" name="Slovenia" dataDxfId="116"/>
    <tableColumn id="35" xr3:uid="{8DCA7331-7728-4898-9CFD-D86B56C8A1D3}" name="EU 27 plus UK Median [Note 1]" dataDxfId="115">
      <calculatedColumnFormula>MEDIAN(D14:R14,V14:AH14)</calculatedColumnFormula>
    </tableColumn>
    <tableColumn id="36" xr3:uid="{B5367F7C-A19B-4103-8FCD-CB27387798F1}" name="UK relative to EU 27 plus UK Median(%)" dataDxfId="114">
      <calculatedColumnFormula>(R14-AI14)/AI14*100</calculatedColumnFormula>
    </tableColumn>
    <tableColumn id="37" xr3:uid="{CC63B57B-F375-4C7E-B852-A5818708E580}" name="UK relative to EU 27 plus UK Rank_x000a_[Note 2]" dataDxfId="113">
      <calculatedColumnFormula>RANK(R14,(D14:R14,V14:AH14),1)</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FA8A37-422F-4465-A20E-02973D39FB5D}" name="Domestic_gas_prices_in_the_EU_for_large_consumers_excluding_taxes_and_levies" displayName="Domestic_gas_prices_in_the_EU_for_large_consumers_excluding_taxes_and_levies" ref="A13:AK69" totalsRowShown="0" headerRowDxfId="112" dataDxfId="111">
  <autoFilter ref="A13:AK69" xr:uid="{E7FA8A37-422F-4465-A20E-02973D39FB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EF373E7D-ABC3-4381-AD07-3CA2326CFB6E}" name="Year"/>
    <tableColumn id="2" xr3:uid="{0E31833C-CA04-47BC-9D0F-491DE5F1A530}" name="Period" dataDxfId="110"/>
    <tableColumn id="3" xr3:uid="{828E1AC7-EDB6-4185-9D2E-6F4DC0D8C935}" name="Methodology" dataDxfId="109"/>
    <tableColumn id="4" xr3:uid="{11BF6777-4036-49E4-8B02-C50139FAAE30}" name="Austria" dataDxfId="108"/>
    <tableColumn id="5" xr3:uid="{85A2B675-B592-4F53-85EB-012770612977}" name="Belgium" dataDxfId="107"/>
    <tableColumn id="6" xr3:uid="{4F1C2CF3-1C6A-4077-8F20-25ABD8DCDE13}" name="Denmark" dataDxfId="106"/>
    <tableColumn id="7" xr3:uid="{7729F175-9C59-4E43-8BF8-AA25143CADC4}" name="Finland" dataDxfId="105"/>
    <tableColumn id="8" xr3:uid="{B5A78E2D-84BE-4562-815F-76DF2AB78955}" name="France" dataDxfId="104"/>
    <tableColumn id="9" xr3:uid="{A839E78F-9381-44BE-98FA-60EF15117792}" name="Germany" dataDxfId="103"/>
    <tableColumn id="10" xr3:uid="{55A24231-C2C7-4D2C-A96C-3CEDFD9FCAE9}" name="Greece" dataDxfId="102"/>
    <tableColumn id="11" xr3:uid="{8A1F6AB0-ACC2-4B87-9096-016D3D24EF9C}" name="Ireland" dataDxfId="101"/>
    <tableColumn id="12" xr3:uid="{D2C547DA-F948-4864-BFE5-6EE15A70F45E}" name="Italy" dataDxfId="100"/>
    <tableColumn id="13" xr3:uid="{12827881-360C-4EB9-BCEC-26BC33B4C87C}" name="Luxembourg" dataDxfId="99"/>
    <tableColumn id="14" xr3:uid="{FE06EADC-1199-4B02-8773-22352BE52FF9}" name="Netherlands" dataDxfId="98"/>
    <tableColumn id="15" xr3:uid="{50FBD8A3-0DED-454A-8CA3-B29BF095F937}" name="Portugal" dataDxfId="97"/>
    <tableColumn id="16" xr3:uid="{811C431A-DAD8-49E1-96AD-E1BDF14A0716}" name="Spain" dataDxfId="96"/>
    <tableColumn id="17" xr3:uid="{E964C12F-F0E2-49DD-8B29-FA75C2404F40}" name="Sweden" dataDxfId="95"/>
    <tableColumn id="18" xr3:uid="{7AA07FEB-46B6-4D54-AB0D-B2F3824D1016}" name="United Kingdom" dataDxfId="94"/>
    <tableColumn id="19" xr3:uid="{0FE65A25-B37C-4E98-88A0-FF1547AD0A33}" name="EU 14 plus UK Median [Note 1]" dataDxfId="93">
      <calculatedColumnFormula>MEDIAN(D14:R14)</calculatedColumnFormula>
    </tableColumn>
    <tableColumn id="20" xr3:uid="{0DD5ED6D-399F-4A09-BDF4-6D4842CFF681}" name="UK relative to EU 14 plus UK Median(%)" dataDxfId="92">
      <calculatedColumnFormula>(R14-S14)/S14*100</calculatedColumnFormula>
    </tableColumn>
    <tableColumn id="21" xr3:uid="{9A587D76-EF6B-4C1E-AF74-5357E28B0B42}" name="UK relative to EU 14 plus UK Rank_x000a_[Note 2]" dataDxfId="91">
      <calculatedColumnFormula>RANK(R14,D14:R14,1)</calculatedColumnFormula>
    </tableColumn>
    <tableColumn id="22" xr3:uid="{7579DF34-64DF-41E0-97E0-8F8153D47AE2}" name="Bulgaria" dataDxfId="90"/>
    <tableColumn id="23" xr3:uid="{32BF547D-855B-4E06-9F79-EAEF00F2F7AB}" name="Croatia" dataDxfId="89"/>
    <tableColumn id="24" xr3:uid="{5D2B709D-4923-4DBF-A9AE-34A44D48F8D2}" name="Cyprus" dataDxfId="88"/>
    <tableColumn id="25" xr3:uid="{C48909B5-1984-48E2-9BA9-203007EAFBA0}" name="Czech Republic" dataDxfId="87"/>
    <tableColumn id="26" xr3:uid="{212A75DD-2251-4263-91AA-62BEB9713237}" name="Estonia" dataDxfId="86"/>
    <tableColumn id="27" xr3:uid="{84268863-FA0E-4A74-BAFB-4D7E867EE970}" name="Hungary" dataDxfId="85"/>
    <tableColumn id="28" xr3:uid="{860D6F2E-537B-4877-9648-805C6F61C413}" name="Latvia" dataDxfId="84"/>
    <tableColumn id="29" xr3:uid="{51ABDE54-03C3-483D-A999-75618AD871F4}" name="Lithuania" dataDxfId="83"/>
    <tableColumn id="30" xr3:uid="{F08E3E10-32D4-477C-B15F-E371C2353EB8}" name="Malta" dataDxfId="82"/>
    <tableColumn id="31" xr3:uid="{31E4024B-CABD-4E28-A0BE-2EFC1E0DEB50}" name="Poland" dataDxfId="81"/>
    <tableColumn id="32" xr3:uid="{CF8699AB-7F18-4FA6-A474-DF1AFF704E90}" name="Romania" dataDxfId="80"/>
    <tableColumn id="33" xr3:uid="{1B4BFB5F-DB65-4663-8C9C-503B230F1623}" name="Slovakia" dataDxfId="79"/>
    <tableColumn id="34" xr3:uid="{AD37ABA3-04DE-4790-9F1B-0F366C4B2E88}" name="Slovenia" dataDxfId="78"/>
    <tableColumn id="35" xr3:uid="{833DE596-2D5C-4731-94AD-BACBD4B8C1A4}" name="EU 27 plus UK Median [Note 1]" dataDxfId="77">
      <calculatedColumnFormula>MEDIAN(D14:R14,V14:AH14)</calculatedColumnFormula>
    </tableColumn>
    <tableColumn id="36" xr3:uid="{B9DB1217-40EA-401A-8714-0052ECB12C92}" name="UK relative to EU 27 plus UK Median(%)" dataDxfId="76">
      <calculatedColumnFormula>(R14-AI14)/AI14*100</calculatedColumnFormula>
    </tableColumn>
    <tableColumn id="37" xr3:uid="{2D628950-2B62-49BA-8D12-706167ED4CB3}" name="UK relative to EU 27 plus UK Rank_x000a_[Note 2]" dataDxfId="75">
      <calculatedColumnFormula>RANK(R14,(D14:R14,V14:AH14),1)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51811E2-8FE7-4C1A-BE93-F95321FEBBEA}" name="Domestic_gas_prices_in_the_EU_for_large_consumers_including_all_taxes_and_levie" displayName="Domestic_gas_prices_in_the_EU_for_large_consumers_including_all_taxes_and_levie" ref="A13:AK69" totalsRowShown="0" headerRowDxfId="74" dataDxfId="73">
  <autoFilter ref="A13:AK69" xr:uid="{051811E2-8FE7-4C1A-BE93-F95321FEBB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CB4C726D-E51E-43AC-9463-9760FA443478}" name="Year"/>
    <tableColumn id="2" xr3:uid="{1A650050-0146-4EEF-84D7-2105A96C765B}" name="Period" dataDxfId="72"/>
    <tableColumn id="3" xr3:uid="{5D3E0060-AC96-4BDE-8C3F-100CBB7B1840}" name="Methodology" dataDxfId="71"/>
    <tableColumn id="4" xr3:uid="{E4E477E4-D484-4124-81B9-1BDE2692FCE3}" name="Austria" dataDxfId="70"/>
    <tableColumn id="5" xr3:uid="{6568E239-BEF8-4FB6-8D31-EDB6FC8D48FE}" name="Belgium" dataDxfId="69"/>
    <tableColumn id="6" xr3:uid="{B29BEE2D-8D81-44D9-9863-46D70A675F60}" name="Denmark" dataDxfId="68"/>
    <tableColumn id="7" xr3:uid="{B1E882B9-55A6-47DF-8569-21173699CBBC}" name="Finland" dataDxfId="67"/>
    <tableColumn id="8" xr3:uid="{8B42AB08-E619-493D-9DF3-E52DD6548B93}" name="France" dataDxfId="66"/>
    <tableColumn id="9" xr3:uid="{53B691AD-600E-4853-96B8-18622FB442A1}" name="Germany" dataDxfId="65"/>
    <tableColumn id="10" xr3:uid="{FC81D84C-4AED-44E9-BEEA-A98F64DA4095}" name="Greece" dataDxfId="64"/>
    <tableColumn id="11" xr3:uid="{1E0549E3-27D2-4F89-B84F-88AD03B7BA03}" name="Ireland" dataDxfId="63"/>
    <tableColumn id="12" xr3:uid="{8142FBA0-0C29-4739-8772-A54889A7BCCA}" name="Italy" dataDxfId="62"/>
    <tableColumn id="13" xr3:uid="{87F1BE68-71E0-472E-9233-9CFA0D30D47D}" name="Luxembourg" dataDxfId="61"/>
    <tableColumn id="14" xr3:uid="{B448CBC3-8020-4713-A96C-F41EC8351B89}" name="Netherlands" dataDxfId="60"/>
    <tableColumn id="15" xr3:uid="{B74D434A-60E7-41B6-BDBF-BE92DCB632C8}" name="Portugal" dataDxfId="59"/>
    <tableColumn id="16" xr3:uid="{8AAC8363-AED3-4699-BA54-26DCACD950A9}" name="Spain" dataDxfId="58"/>
    <tableColumn id="17" xr3:uid="{3540C223-CF01-419F-B31E-9D6607E4F210}" name="Sweden" dataDxfId="57"/>
    <tableColumn id="18" xr3:uid="{7A770682-97B0-4E2D-A7B8-6E7A2398BC26}" name="United Kingdom" dataDxfId="56"/>
    <tableColumn id="19" xr3:uid="{EBABCB00-80C4-471B-9466-8C6AA3F28655}" name="EU 14 plus UK Median [Note 1]" dataDxfId="55">
      <calculatedColumnFormula>MEDIAN(D14:R14)</calculatedColumnFormula>
    </tableColumn>
    <tableColumn id="20" xr3:uid="{9E9D7375-8C22-412E-B92D-68892E57BDAA}" name="UK relative to EU 14 plus UK Median(%)" dataDxfId="54">
      <calculatedColumnFormula>(R14-S14)/S14*100</calculatedColumnFormula>
    </tableColumn>
    <tableColumn id="21" xr3:uid="{72D2958E-B9B7-4A5F-8D3B-04A51A42BBB7}" name="UK relative to EU 14 plus UK Rank_x000a_[Note 2]" dataDxfId="53">
      <calculatedColumnFormula>RANK(R14,D14:R14,1)</calculatedColumnFormula>
    </tableColumn>
    <tableColumn id="22" xr3:uid="{0BE248CA-413E-4D16-A9A5-2220D980ED83}" name="Bulgaria" dataDxfId="52"/>
    <tableColumn id="23" xr3:uid="{1B38A31A-DB0E-4080-9022-9C9926C0286B}" name="Croatia" dataDxfId="51"/>
    <tableColumn id="24" xr3:uid="{217DF206-1E9A-440F-9543-60201388FDD1}" name="Cyprus" dataDxfId="50"/>
    <tableColumn id="25" xr3:uid="{6D4DF3CD-6040-4903-9479-CF4445C9460A}" name="Czech Republic" dataDxfId="49"/>
    <tableColumn id="26" xr3:uid="{623CB27E-A1C4-49CD-B2EF-3D0D1D20CCA8}" name="Estonia" dataDxfId="48"/>
    <tableColumn id="27" xr3:uid="{81F9946C-035E-4C2B-AFA9-3620DC82D9C7}" name="Hungary" dataDxfId="47"/>
    <tableColumn id="28" xr3:uid="{EF8DE4C5-5842-457A-9ABA-2CBA9A2F742C}" name="Latvia" dataDxfId="46"/>
    <tableColumn id="29" xr3:uid="{A2D4CC11-B2C2-4768-8EFB-7140B63ADFAC}" name="Lithuania" dataDxfId="45"/>
    <tableColumn id="30" xr3:uid="{BE811B02-CFD2-4DF6-8C82-961EE3DD9CA8}" name="Malta" dataDxfId="44"/>
    <tableColumn id="31" xr3:uid="{F52B24E7-555D-4C81-92E4-84B65D48D9DD}" name="Poland" dataDxfId="43"/>
    <tableColumn id="32" xr3:uid="{5E2A8EB5-2562-46AE-B49B-72754B6543E0}" name="Romania" dataDxfId="42"/>
    <tableColumn id="33" xr3:uid="{3DC21AA3-6016-4991-8D6F-7455301E8D17}" name="Slovakia" dataDxfId="41"/>
    <tableColumn id="34" xr3:uid="{4708BBA7-DFFF-453C-99C1-673D5FB606BC}" name="Slovenia" dataDxfId="40"/>
    <tableColumn id="35" xr3:uid="{95437589-F644-4F7F-84E8-85073FBE4D94}" name="EU 27 plus UK Median [Note 1]" dataDxfId="39">
      <calculatedColumnFormula>MEDIAN(D14:R14,V14:AH14)</calculatedColumnFormula>
    </tableColumn>
    <tableColumn id="36" xr3:uid="{56E6E901-E2BC-4E8B-B64C-4B5F3A9E140B}" name="UK relative to EU 27 plus UK Median(%)" dataDxfId="38">
      <calculatedColumnFormula>(R14-AI14)/AI14*100</calculatedColumnFormula>
    </tableColumn>
    <tableColumn id="37" xr3:uid="{899C27FE-7A21-4D10-B25E-9FEEAD9AB1B0}" name="UK relative to EU 27 plus UK Rank_x000a_[Note 2]" dataDxfId="37">
      <calculatedColumnFormula>RANK(R14,(D14:R14,V14:AH14),1)</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84B32E4-7C9E-42D3-8C19-66F6E01C2ED4}" name="_1998_2007_Methodology" displayName="_1998_2007_Methodology" ref="A22:C25" totalsRowShown="0" headerRowDxfId="36" headerRowBorderDxfId="35" tableBorderDxfId="34" headerRowCellStyle="Normal 2">
  <autoFilter ref="A22:C25" xr:uid="{384B32E4-7C9E-42D3-8C19-66F6E01C2ED4}">
    <filterColumn colId="0" hiddenButton="1"/>
    <filterColumn colId="1" hiddenButton="1"/>
    <filterColumn colId="2" hiddenButton="1"/>
  </autoFilter>
  <tableColumns count="3">
    <tableColumn id="1" xr3:uid="{92DB859E-AD23-437C-AF70-1259747864F6}" name="Domestic Gas" dataDxfId="33" dataCellStyle="Normal 2"/>
    <tableColumn id="2" xr3:uid="{34EA602B-3789-44AD-988D-000DB8665701}" name="Eurostat size band" dataDxfId="32" dataCellStyle="Normal 2"/>
    <tableColumn id="3" xr3:uid="{ABAFD7E6-285D-4CF3-A22E-85ED538821ED}" name="Annual consumption (kWh)" dataDxfId="31"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ternational-comparisons-data-sources-and-methodologi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international-domestic-energy-price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ec.europa.eu/eurostat/cache/metadata/en/nrg_pc_202_sims.htm" TargetMode="External"/><Relationship Id="rId2" Type="http://schemas.openxmlformats.org/officeDocument/2006/relationships/hyperlink" Target="https://ec.europa.eu/eurostat/data/database" TargetMode="External"/><Relationship Id="rId1" Type="http://schemas.openxmlformats.org/officeDocument/2006/relationships/hyperlink" Target="https://ec.europa.eu/eurostat/data/database" TargetMode="External"/><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Z22"/>
  <sheetViews>
    <sheetView showGridLines="0" tabSelected="1" zoomScaleNormal="100" workbookViewId="0"/>
  </sheetViews>
  <sheetFormatPr defaultColWidth="8.81640625" defaultRowHeight="12.5" x14ac:dyDescent="0.25"/>
  <cols>
    <col min="1" max="2" width="8.7265625" customWidth="1"/>
    <col min="3" max="3" width="9.7265625" customWidth="1"/>
    <col min="4" max="4" width="16.7265625" customWidth="1"/>
    <col min="5" max="25" width="8.7265625" customWidth="1"/>
  </cols>
  <sheetData>
    <row r="1" spans="1:26" ht="36" customHeight="1" x14ac:dyDescent="0.25">
      <c r="A1" s="76" t="s">
        <v>128</v>
      </c>
      <c r="B1" s="58"/>
      <c r="C1" s="58"/>
      <c r="D1" s="58"/>
      <c r="E1" s="58"/>
      <c r="F1" s="58"/>
      <c r="G1" s="58"/>
      <c r="H1" s="58"/>
      <c r="I1" s="58"/>
      <c r="J1" s="58"/>
      <c r="K1" s="17"/>
      <c r="L1" s="17"/>
      <c r="M1" s="17"/>
      <c r="N1" s="17"/>
      <c r="O1" s="17"/>
      <c r="P1" s="17"/>
      <c r="Q1" s="17"/>
      <c r="R1" s="17"/>
      <c r="S1" s="17"/>
      <c r="T1" s="17"/>
      <c r="U1" s="17"/>
      <c r="V1" s="17"/>
      <c r="W1" s="17"/>
    </row>
    <row r="2" spans="1:26" ht="24" customHeight="1" x14ac:dyDescent="0.25">
      <c r="A2" s="77" t="s">
        <v>56</v>
      </c>
      <c r="B2" s="19"/>
      <c r="C2" s="19"/>
      <c r="D2" s="19"/>
      <c r="E2" s="19"/>
      <c r="F2" s="19"/>
      <c r="G2" s="19"/>
      <c r="H2" s="19"/>
      <c r="I2" s="19"/>
      <c r="J2" s="19"/>
      <c r="K2" s="18"/>
      <c r="L2" s="18"/>
      <c r="M2" s="18"/>
      <c r="N2" s="18"/>
      <c r="O2" s="18"/>
      <c r="P2" s="18"/>
      <c r="Q2" s="18"/>
      <c r="R2" s="18"/>
      <c r="S2" s="18"/>
      <c r="T2" s="18"/>
      <c r="U2" s="18"/>
      <c r="V2" s="18"/>
      <c r="W2" s="18"/>
    </row>
    <row r="3" spans="1:26" ht="18" customHeight="1" x14ac:dyDescent="0.25">
      <c r="A3" s="78" t="s">
        <v>201</v>
      </c>
      <c r="B3" s="79"/>
      <c r="C3" s="80"/>
      <c r="D3" s="80"/>
      <c r="E3" s="80"/>
      <c r="F3" s="80"/>
      <c r="G3" s="80"/>
      <c r="H3" s="80"/>
      <c r="I3" s="80"/>
      <c r="J3" s="17"/>
      <c r="K3" s="17"/>
      <c r="L3" s="17"/>
      <c r="M3" s="17"/>
      <c r="N3" s="17"/>
      <c r="O3" s="17"/>
      <c r="P3" s="17"/>
      <c r="Q3" s="17"/>
      <c r="R3" s="17"/>
      <c r="S3" s="17"/>
      <c r="T3" s="17"/>
      <c r="U3" s="17"/>
      <c r="V3" s="17"/>
      <c r="W3" s="17"/>
      <c r="X3" s="17"/>
      <c r="Y3" s="17"/>
      <c r="Z3" s="17"/>
    </row>
    <row r="4" spans="1:26" ht="18" customHeight="1" x14ac:dyDescent="0.25">
      <c r="A4" s="20" t="s">
        <v>202</v>
      </c>
      <c r="B4" s="80"/>
      <c r="C4" s="80"/>
      <c r="D4" s="80"/>
      <c r="E4" s="80"/>
      <c r="F4" s="80"/>
      <c r="G4" s="80"/>
      <c r="H4" s="80"/>
      <c r="I4" s="80"/>
      <c r="J4" s="17"/>
      <c r="K4" s="17"/>
      <c r="L4" s="17"/>
      <c r="M4" s="17"/>
      <c r="N4" s="17"/>
      <c r="O4" s="17"/>
      <c r="P4" s="17"/>
      <c r="Q4" s="17"/>
      <c r="R4" s="17"/>
      <c r="S4" s="17"/>
      <c r="T4" s="17"/>
      <c r="U4" s="17"/>
      <c r="V4" s="17"/>
      <c r="W4" s="17"/>
      <c r="X4" s="17"/>
      <c r="Y4" s="17"/>
      <c r="Z4" s="17"/>
    </row>
    <row r="5" spans="1:26" ht="18" customHeight="1" x14ac:dyDescent="0.25">
      <c r="A5" s="20" t="s">
        <v>203</v>
      </c>
      <c r="B5" s="81"/>
      <c r="C5" s="80"/>
      <c r="D5" s="80"/>
      <c r="E5" s="80"/>
      <c r="F5" s="80"/>
      <c r="G5" s="80"/>
      <c r="H5" s="80"/>
      <c r="I5" s="80"/>
      <c r="J5" s="17"/>
      <c r="K5" s="17"/>
      <c r="L5" s="17"/>
      <c r="M5" s="17"/>
      <c r="N5" s="17"/>
      <c r="O5" s="17"/>
      <c r="P5" s="17"/>
      <c r="Q5" s="17"/>
      <c r="R5" s="17"/>
      <c r="S5" s="17"/>
      <c r="T5" s="17"/>
      <c r="U5" s="17"/>
      <c r="V5" s="17"/>
      <c r="W5" s="17"/>
      <c r="X5" s="17"/>
      <c r="Y5" s="17"/>
      <c r="Z5" s="17"/>
    </row>
    <row r="6" spans="1:26" ht="36" customHeight="1" x14ac:dyDescent="0.35">
      <c r="A6" s="65" t="s">
        <v>89</v>
      </c>
      <c r="B6" s="80"/>
      <c r="C6" s="80"/>
      <c r="D6" s="80"/>
      <c r="E6" s="80"/>
      <c r="F6" s="80"/>
      <c r="G6" s="80"/>
      <c r="H6" s="80"/>
      <c r="I6" s="80"/>
      <c r="J6" s="17"/>
      <c r="K6" s="17"/>
      <c r="L6" s="17"/>
      <c r="M6" s="17"/>
      <c r="N6" s="17"/>
      <c r="O6" s="17"/>
      <c r="P6" s="17"/>
      <c r="Q6" s="17"/>
      <c r="R6" s="17"/>
      <c r="S6" s="17"/>
      <c r="T6" s="17"/>
      <c r="U6" s="17"/>
      <c r="V6" s="17"/>
      <c r="W6" s="17"/>
    </row>
    <row r="7" spans="1:26" ht="16" customHeight="1" x14ac:dyDescent="0.25">
      <c r="A7" s="82" t="s">
        <v>142</v>
      </c>
      <c r="B7" s="80"/>
      <c r="C7" s="80"/>
      <c r="D7" s="80"/>
      <c r="E7" s="80"/>
      <c r="F7" s="80"/>
      <c r="G7" s="80"/>
      <c r="H7" s="80"/>
      <c r="I7" s="80"/>
      <c r="J7" s="17"/>
      <c r="K7" s="17"/>
      <c r="L7" s="17"/>
      <c r="M7" s="17"/>
      <c r="N7" s="17"/>
      <c r="O7" s="17"/>
      <c r="P7" s="17"/>
      <c r="Q7" s="17"/>
      <c r="R7" s="17"/>
      <c r="S7" s="17"/>
      <c r="T7" s="17"/>
      <c r="U7" s="17"/>
      <c r="V7" s="17"/>
      <c r="W7" s="17"/>
    </row>
    <row r="8" spans="1:26" ht="16" customHeight="1" x14ac:dyDescent="0.3">
      <c r="A8" s="83" t="s">
        <v>140</v>
      </c>
      <c r="B8" s="80"/>
      <c r="C8" s="80"/>
      <c r="D8" s="80"/>
      <c r="E8" s="80"/>
      <c r="F8" s="80"/>
      <c r="G8" s="80"/>
      <c r="H8" s="80"/>
      <c r="I8" s="80"/>
      <c r="J8" s="17"/>
      <c r="K8" s="17"/>
      <c r="L8" s="17"/>
      <c r="M8" s="17"/>
      <c r="N8" s="17"/>
      <c r="O8" s="17"/>
      <c r="P8" s="17"/>
      <c r="Q8" s="17"/>
      <c r="R8" s="17"/>
      <c r="S8" s="17"/>
      <c r="T8" s="17"/>
      <c r="U8" s="17"/>
      <c r="V8" s="17"/>
      <c r="W8" s="17"/>
    </row>
    <row r="9" spans="1:26" ht="16" customHeight="1" x14ac:dyDescent="0.25">
      <c r="A9" s="82" t="s">
        <v>141</v>
      </c>
      <c r="B9" s="80"/>
      <c r="C9" s="80"/>
      <c r="D9" s="80"/>
      <c r="E9" s="80"/>
      <c r="F9" s="80"/>
      <c r="G9" s="80"/>
      <c r="H9" s="80"/>
      <c r="I9" s="80"/>
      <c r="J9" s="17"/>
      <c r="K9" s="17"/>
      <c r="L9" s="17"/>
      <c r="M9" s="17"/>
      <c r="N9" s="17"/>
      <c r="O9" s="17"/>
      <c r="P9" s="17"/>
      <c r="Q9" s="17"/>
      <c r="R9" s="17"/>
      <c r="S9" s="17"/>
      <c r="T9" s="17"/>
      <c r="U9" s="17"/>
      <c r="V9" s="17"/>
      <c r="W9" s="17"/>
    </row>
    <row r="10" spans="1:26" ht="36" customHeight="1" x14ac:dyDescent="0.35">
      <c r="A10" s="65" t="s">
        <v>54</v>
      </c>
      <c r="B10" s="80"/>
      <c r="C10" s="80"/>
      <c r="D10" s="80"/>
      <c r="E10" s="80"/>
      <c r="F10" s="80"/>
      <c r="G10" s="80"/>
      <c r="H10" s="80"/>
      <c r="I10" s="80"/>
      <c r="J10" s="17"/>
      <c r="K10" s="17"/>
      <c r="L10" s="17"/>
      <c r="M10" s="17"/>
      <c r="N10" s="17"/>
      <c r="O10" s="17"/>
      <c r="P10" s="17"/>
      <c r="Q10" s="17"/>
      <c r="R10" s="17"/>
      <c r="S10" s="17"/>
      <c r="T10" s="17"/>
      <c r="U10" s="17"/>
      <c r="V10" s="17"/>
      <c r="W10" s="17"/>
    </row>
    <row r="11" spans="1:26" ht="16" customHeight="1" x14ac:dyDescent="0.25">
      <c r="A11" s="84" t="s">
        <v>129</v>
      </c>
      <c r="B11" s="84"/>
      <c r="C11" s="80"/>
      <c r="D11" s="80"/>
      <c r="E11" s="80"/>
      <c r="F11" s="80"/>
      <c r="G11" s="80"/>
      <c r="H11" s="80"/>
      <c r="I11" s="17"/>
      <c r="J11" s="17"/>
      <c r="K11" s="17"/>
      <c r="L11" s="17"/>
      <c r="M11" s="17"/>
      <c r="N11" s="17"/>
      <c r="O11" s="17"/>
      <c r="P11" s="17"/>
      <c r="Q11" s="17"/>
      <c r="R11" s="17"/>
      <c r="S11" s="17"/>
      <c r="T11" s="17"/>
      <c r="U11" s="17"/>
      <c r="V11" s="17"/>
    </row>
    <row r="12" spans="1:26" ht="16" customHeight="1" x14ac:dyDescent="0.25">
      <c r="A12" s="84" t="s">
        <v>130</v>
      </c>
      <c r="B12" s="84"/>
      <c r="C12" s="80"/>
      <c r="D12" s="80"/>
      <c r="E12" s="80"/>
      <c r="F12" s="80"/>
      <c r="G12" s="80"/>
      <c r="H12" s="80"/>
      <c r="I12" s="17"/>
      <c r="J12" s="17"/>
      <c r="K12" s="17"/>
      <c r="L12" s="17"/>
      <c r="M12" s="17"/>
      <c r="N12" s="17"/>
      <c r="O12" s="17"/>
      <c r="P12" s="17"/>
      <c r="Q12" s="17"/>
      <c r="R12" s="17"/>
      <c r="S12" s="17"/>
      <c r="T12" s="17"/>
      <c r="U12" s="17"/>
      <c r="V12" s="17"/>
    </row>
    <row r="13" spans="1:26" ht="16" customHeight="1" x14ac:dyDescent="0.25">
      <c r="A13" s="84" t="s">
        <v>131</v>
      </c>
      <c r="B13" s="84"/>
      <c r="C13" s="80"/>
      <c r="D13" s="80"/>
      <c r="E13" s="80"/>
      <c r="F13" s="80"/>
      <c r="G13" s="80"/>
      <c r="H13" s="80"/>
      <c r="I13" s="17"/>
      <c r="J13" s="17"/>
      <c r="K13" s="17"/>
      <c r="L13" s="17"/>
      <c r="M13" s="17"/>
      <c r="N13" s="17"/>
      <c r="O13" s="17"/>
      <c r="P13" s="17"/>
      <c r="Q13" s="17"/>
      <c r="R13" s="17"/>
      <c r="S13" s="17"/>
      <c r="T13" s="17"/>
      <c r="U13" s="17"/>
      <c r="V13" s="17"/>
    </row>
    <row r="14" spans="1:26" ht="16" customHeight="1" x14ac:dyDescent="0.25">
      <c r="A14" s="84" t="s">
        <v>148</v>
      </c>
      <c r="B14" s="84"/>
      <c r="C14" s="80"/>
      <c r="D14" s="80"/>
      <c r="E14" s="80"/>
      <c r="F14" s="80"/>
      <c r="G14" s="80"/>
      <c r="H14" s="80"/>
      <c r="I14" s="17"/>
      <c r="J14" s="17"/>
      <c r="K14" s="17"/>
      <c r="L14" s="17"/>
      <c r="M14" s="17"/>
      <c r="N14" s="17"/>
      <c r="O14" s="17"/>
      <c r="P14" s="17"/>
      <c r="Q14" s="17"/>
      <c r="R14" s="17"/>
      <c r="S14" s="17"/>
      <c r="T14" s="17"/>
      <c r="U14" s="17"/>
      <c r="V14" s="17"/>
    </row>
    <row r="15" spans="1:26" ht="16" customHeight="1" x14ac:dyDescent="0.35">
      <c r="A15" s="85" t="s">
        <v>132</v>
      </c>
      <c r="B15" s="85"/>
      <c r="C15" s="47"/>
      <c r="D15" s="47"/>
    </row>
    <row r="16" spans="1:26" ht="36" customHeight="1" x14ac:dyDescent="0.35">
      <c r="A16" s="65" t="s">
        <v>55</v>
      </c>
      <c r="B16" s="80"/>
      <c r="C16" s="80"/>
      <c r="D16" s="80"/>
      <c r="E16" s="80"/>
      <c r="F16" s="80"/>
      <c r="G16" s="80"/>
      <c r="H16" s="80"/>
      <c r="I16" s="80"/>
      <c r="J16" s="17"/>
      <c r="K16" s="17"/>
      <c r="L16" s="17"/>
      <c r="M16" s="17"/>
      <c r="N16" s="17"/>
      <c r="O16" s="17"/>
      <c r="P16" s="17"/>
      <c r="Q16" s="17"/>
      <c r="R16" s="17"/>
      <c r="S16" s="17"/>
      <c r="T16" s="17"/>
      <c r="U16" s="17"/>
      <c r="V16" s="17"/>
      <c r="W16" s="17"/>
    </row>
    <row r="17" spans="1:23" ht="16" customHeight="1" x14ac:dyDescent="0.3">
      <c r="A17" s="86" t="s">
        <v>133</v>
      </c>
    </row>
    <row r="18" spans="1:23" ht="16" customHeight="1" x14ac:dyDescent="0.25">
      <c r="A18" s="87" t="s">
        <v>200</v>
      </c>
      <c r="B18" s="17"/>
      <c r="C18" s="17"/>
      <c r="D18" s="17"/>
      <c r="E18" s="17"/>
      <c r="F18" s="17"/>
      <c r="G18" s="17"/>
      <c r="H18" s="17"/>
      <c r="I18" s="17"/>
      <c r="J18" s="17"/>
      <c r="K18" s="17"/>
      <c r="L18" s="17"/>
      <c r="M18" s="17"/>
      <c r="N18" s="17"/>
      <c r="O18" s="17"/>
      <c r="P18" s="17"/>
      <c r="Q18" s="17"/>
      <c r="R18" s="17"/>
      <c r="S18" s="17"/>
      <c r="T18" s="17"/>
      <c r="U18" s="17"/>
      <c r="V18" s="17"/>
      <c r="W18" s="17"/>
    </row>
    <row r="19" spans="1:23" ht="16" customHeight="1" x14ac:dyDescent="0.25">
      <c r="A19" s="88" t="s">
        <v>193</v>
      </c>
      <c r="B19" s="17"/>
      <c r="C19" s="17"/>
      <c r="D19" s="17"/>
      <c r="E19" s="17"/>
      <c r="F19" s="17"/>
      <c r="G19" s="17"/>
      <c r="H19" s="17"/>
      <c r="I19" s="17"/>
      <c r="J19" s="17"/>
      <c r="K19" s="17"/>
      <c r="L19" s="17"/>
      <c r="M19" s="17"/>
      <c r="N19" s="17"/>
      <c r="O19" s="17"/>
      <c r="P19" s="17"/>
      <c r="Q19" s="17"/>
      <c r="R19" s="17"/>
      <c r="S19" s="17"/>
      <c r="T19" s="17"/>
      <c r="U19" s="17"/>
      <c r="V19" s="17"/>
      <c r="W19" s="17"/>
    </row>
    <row r="20" spans="1:23" ht="36" customHeight="1" x14ac:dyDescent="0.3">
      <c r="A20" s="83" t="s">
        <v>147</v>
      </c>
    </row>
    <row r="21" spans="1:23" ht="16" customHeight="1" x14ac:dyDescent="0.25">
      <c r="A21" s="87" t="s">
        <v>134</v>
      </c>
    </row>
    <row r="22" spans="1:23" ht="16" customHeight="1" x14ac:dyDescent="0.25">
      <c r="A22" s="88" t="s">
        <v>194</v>
      </c>
    </row>
  </sheetData>
  <hyperlinks>
    <hyperlink ref="A11" r:id="rId1" xr:uid="{B8F0551C-39D1-4AEB-923F-6F97091ABB92}"/>
    <hyperlink ref="A12" r:id="rId2" xr:uid="{C605176C-A0FB-40B5-8B35-60C7B5DC1B52}"/>
    <hyperlink ref="A13" r:id="rId3" xr:uid="{3644A6D1-4D6A-43AA-8774-2BB98EF8FFEF}"/>
    <hyperlink ref="A15" r:id="rId4" xr:uid="{6D390555-F450-4FB4-AED9-C6878846319F}"/>
    <hyperlink ref="A14" r:id="rId5" display="Revisions policy BEIS standards for official statistics (opens in a new window) " xr:uid="{C84348F4-A63C-4BD3-AF0A-EAC5852F726D}"/>
    <hyperlink ref="A22" r:id="rId6" xr:uid="{CAD2D475-052C-4C9E-BEF3-BBC7F7BB2950}"/>
    <hyperlink ref="A19" r:id="rId7" xr:uid="{C4587C77-1166-4449-A432-8D1D302AA340}"/>
  </hyperlinks>
  <pageMargins left="0.70866141732283472" right="0" top="0.74803149606299213" bottom="0.74803149606299213" header="0.31496062992125984" footer="0.31496062992125984"/>
  <pageSetup paperSize="9" scale="53"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6197-1D68-48F3-AABE-5CC387E9724B}">
  <sheetPr>
    <tabColor theme="4"/>
  </sheetPr>
  <dimension ref="A1:AK69"/>
  <sheetViews>
    <sheetView showGridLines="0" zoomScaleNormal="100" workbookViewId="0">
      <pane ySplit="13" topLeftCell="A53" activePane="bottomLeft" state="frozen"/>
      <selection activeCell="B34" sqref="B3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51" t="s">
        <v>109</v>
      </c>
    </row>
    <row r="2" spans="1:37" ht="15.5" x14ac:dyDescent="0.35">
      <c r="A2" s="47" t="s">
        <v>104</v>
      </c>
    </row>
    <row r="3" spans="1:37" ht="15.5" x14ac:dyDescent="0.35">
      <c r="A3" s="47" t="s">
        <v>112</v>
      </c>
    </row>
    <row r="4" spans="1:37" ht="15.5" x14ac:dyDescent="0.35">
      <c r="A4" s="47" t="s">
        <v>123</v>
      </c>
    </row>
    <row r="5" spans="1:37" ht="15.5" x14ac:dyDescent="0.35">
      <c r="A5" s="47" t="s">
        <v>121</v>
      </c>
    </row>
    <row r="6" spans="1:37" ht="15.5" x14ac:dyDescent="0.35">
      <c r="A6" s="47" t="s">
        <v>150</v>
      </c>
    </row>
    <row r="7" spans="1:37" ht="15.5" x14ac:dyDescent="0.35">
      <c r="A7" s="47" t="s">
        <v>115</v>
      </c>
    </row>
    <row r="8" spans="1:37" ht="15.5" x14ac:dyDescent="0.35">
      <c r="A8" s="47" t="s">
        <v>116</v>
      </c>
    </row>
    <row r="9" spans="1:37" ht="15.5" x14ac:dyDescent="0.25">
      <c r="A9" s="48" t="s">
        <v>110</v>
      </c>
    </row>
    <row r="10" spans="1:37" ht="15.5" x14ac:dyDescent="0.35">
      <c r="A10" s="49" t="s">
        <v>111</v>
      </c>
    </row>
    <row r="11" spans="1:37" ht="15.5" x14ac:dyDescent="0.35">
      <c r="A11" s="49" t="s">
        <v>124</v>
      </c>
    </row>
    <row r="12" spans="1:37" ht="15.5" x14ac:dyDescent="0.35">
      <c r="A12" s="47" t="s">
        <v>63</v>
      </c>
    </row>
    <row r="13" spans="1:37" ht="64" customHeight="1" x14ac:dyDescent="0.25">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144</v>
      </c>
      <c r="S13" s="91" t="s">
        <v>117</v>
      </c>
      <c r="T13" s="91" t="s">
        <v>101</v>
      </c>
      <c r="U13" s="91" t="s">
        <v>145</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146</v>
      </c>
    </row>
    <row r="14" spans="1:37" ht="12.75" customHeight="1" x14ac:dyDescent="0.25">
      <c r="A14">
        <v>1998</v>
      </c>
      <c r="B14" s="45">
        <v>35796</v>
      </c>
      <c r="C14" s="46" t="s">
        <v>99</v>
      </c>
      <c r="D14" s="38">
        <v>2.5029193836741865</v>
      </c>
      <c r="E14" s="38">
        <v>2.0321428617575497</v>
      </c>
      <c r="F14" s="38">
        <v>5.8496910915207367</v>
      </c>
      <c r="G14" s="38"/>
      <c r="H14" s="38">
        <v>2.0804028597745954</v>
      </c>
      <c r="I14" s="38">
        <v>2.0161295208130237</v>
      </c>
      <c r="J14" s="38"/>
      <c r="K14" s="38">
        <v>1.947764368231671</v>
      </c>
      <c r="L14" s="38">
        <v>3.7260220276769105</v>
      </c>
      <c r="M14" s="38">
        <v>1.4318971956545972</v>
      </c>
      <c r="N14" s="38">
        <v>2.0073662924170366</v>
      </c>
      <c r="O14" s="38"/>
      <c r="P14" s="38">
        <v>2.4584166218811143</v>
      </c>
      <c r="Q14" s="38">
        <v>4.1785713230492858</v>
      </c>
      <c r="R14" s="38">
        <v>1.6414686825053995</v>
      </c>
      <c r="S14" s="39">
        <f t="shared" ref="S14:S32" si="0">MEDIAN(D14:R14)</f>
        <v>2.0562728607660725</v>
      </c>
      <c r="T14" s="40">
        <f t="shared" ref="T14:T32" si="1">(R14-S14)/S14*100</f>
        <v>-20.172623301857719</v>
      </c>
      <c r="U14" s="41">
        <f t="shared" ref="U14:U32" si="2">RANK(R14,D14:R14,1)</f>
        <v>2</v>
      </c>
      <c r="V14" s="39"/>
      <c r="W14" s="39"/>
      <c r="X14" s="44"/>
      <c r="Y14" s="44"/>
      <c r="Z14" s="44"/>
      <c r="AA14" s="44"/>
      <c r="AB14" s="44"/>
      <c r="AC14" s="44"/>
      <c r="AD14" s="44"/>
      <c r="AE14" s="44"/>
      <c r="AF14" s="44"/>
      <c r="AG14" s="44"/>
      <c r="AH14" s="44"/>
      <c r="AI14" s="38"/>
      <c r="AJ14" s="43"/>
      <c r="AK14" s="42"/>
    </row>
    <row r="15" spans="1:37" ht="12.75" customHeight="1" x14ac:dyDescent="0.25">
      <c r="A15">
        <v>1998</v>
      </c>
      <c r="B15" s="45">
        <v>35977</v>
      </c>
      <c r="C15" s="46" t="s">
        <v>99</v>
      </c>
      <c r="D15" s="38">
        <v>2.5142369321916695</v>
      </c>
      <c r="E15" s="38">
        <v>1.9571868294237564</v>
      </c>
      <c r="F15" s="38">
        <v>6.0860448344106199</v>
      </c>
      <c r="G15" s="38"/>
      <c r="H15" s="38">
        <v>2.0391087762376801</v>
      </c>
      <c r="I15" s="38">
        <v>2.0460109975223646</v>
      </c>
      <c r="J15" s="38"/>
      <c r="K15" s="38">
        <v>1.9563127687215192</v>
      </c>
      <c r="L15" s="38">
        <v>3.6254154250564179</v>
      </c>
      <c r="M15" s="38">
        <v>1.4071671460780033</v>
      </c>
      <c r="N15" s="38">
        <v>1.9186909053195822</v>
      </c>
      <c r="O15" s="38"/>
      <c r="P15" s="38">
        <v>2.4689071733683039</v>
      </c>
      <c r="Q15" s="38">
        <v>4.0791793299172516</v>
      </c>
      <c r="R15" s="38">
        <v>1.5442764578833692</v>
      </c>
      <c r="S15" s="39">
        <f t="shared" si="0"/>
        <v>2.0425598868800225</v>
      </c>
      <c r="T15" s="40">
        <f t="shared" si="1"/>
        <v>-24.395046245511718</v>
      </c>
      <c r="U15" s="41">
        <f t="shared" si="2"/>
        <v>2</v>
      </c>
      <c r="V15" s="39"/>
      <c r="W15" s="39"/>
      <c r="X15" s="44"/>
      <c r="Y15" s="44"/>
      <c r="Z15" s="44"/>
      <c r="AA15" s="44"/>
      <c r="AB15" s="44"/>
      <c r="AC15" s="44"/>
      <c r="AD15" s="44"/>
      <c r="AE15" s="44"/>
      <c r="AF15" s="44"/>
      <c r="AG15" s="44"/>
      <c r="AH15" s="44"/>
      <c r="AI15" s="38"/>
      <c r="AJ15" s="43"/>
      <c r="AK15" s="42"/>
    </row>
    <row r="16" spans="1:37" ht="12.75" customHeight="1" x14ac:dyDescent="0.25">
      <c r="A16">
        <v>1999</v>
      </c>
      <c r="B16" s="45">
        <v>36161</v>
      </c>
      <c r="C16" s="46" t="s">
        <v>99</v>
      </c>
      <c r="D16" s="38">
        <v>2.6611128088161844</v>
      </c>
      <c r="E16" s="38">
        <v>1.9644981813833204</v>
      </c>
      <c r="F16" s="38">
        <v>6.3455568715793049</v>
      </c>
      <c r="G16" s="38"/>
      <c r="H16" s="38">
        <v>2.0597629276418146</v>
      </c>
      <c r="I16" s="38">
        <v>1.9763326926871827</v>
      </c>
      <c r="J16" s="38"/>
      <c r="K16" s="38">
        <v>1.9548847233411122</v>
      </c>
      <c r="L16" s="38">
        <v>3.6865132203689268</v>
      </c>
      <c r="M16" s="38">
        <v>1.3831441408702978</v>
      </c>
      <c r="N16" s="38">
        <v>2.1199278777601949</v>
      </c>
      <c r="O16" s="38"/>
      <c r="P16" s="38">
        <v>2.5171330204729987</v>
      </c>
      <c r="Q16" s="38">
        <v>4.1648958311454081</v>
      </c>
      <c r="R16" s="38">
        <v>1.5298776097912166</v>
      </c>
      <c r="S16" s="39">
        <f t="shared" si="0"/>
        <v>2.0898454027010045</v>
      </c>
      <c r="T16" s="40">
        <f t="shared" si="1"/>
        <v>-26.794699368004061</v>
      </c>
      <c r="U16" s="41">
        <f t="shared" si="2"/>
        <v>2</v>
      </c>
      <c r="V16" s="39"/>
      <c r="W16" s="39"/>
      <c r="X16" s="44"/>
      <c r="Y16" s="44"/>
      <c r="Z16" s="44"/>
      <c r="AA16" s="44"/>
      <c r="AB16" s="44"/>
      <c r="AC16" s="44"/>
      <c r="AD16" s="44"/>
      <c r="AE16" s="44"/>
      <c r="AF16" s="44"/>
      <c r="AG16" s="44"/>
      <c r="AH16" s="44"/>
      <c r="AI16" s="38"/>
      <c r="AJ16" s="43"/>
      <c r="AK16" s="42"/>
    </row>
    <row r="17" spans="1:37" ht="12.75" customHeight="1" x14ac:dyDescent="0.25">
      <c r="A17">
        <v>1999</v>
      </c>
      <c r="B17" s="45">
        <v>36342</v>
      </c>
      <c r="C17" s="46" t="s">
        <v>99</v>
      </c>
      <c r="D17" s="38">
        <v>2.6611128088161844</v>
      </c>
      <c r="E17" s="38">
        <v>1.9407617963618367</v>
      </c>
      <c r="F17" s="38">
        <v>6.3455568715793049</v>
      </c>
      <c r="G17" s="38"/>
      <c r="H17" s="38">
        <v>1.9575814769232911</v>
      </c>
      <c r="I17" s="38">
        <v>2.1090329973461008</v>
      </c>
      <c r="J17" s="38"/>
      <c r="K17" s="38">
        <v>1.9548847233411122</v>
      </c>
      <c r="L17" s="38">
        <v>3.7004378502255881</v>
      </c>
      <c r="M17" s="38">
        <v>1.3262392809898462</v>
      </c>
      <c r="N17" s="38">
        <v>2.0353137121969507</v>
      </c>
      <c r="O17" s="38"/>
      <c r="P17" s="38">
        <v>2.3953729008375806</v>
      </c>
      <c r="Q17" s="38">
        <v>4.1746560857178343</v>
      </c>
      <c r="R17" s="38">
        <v>1.5010799136069115</v>
      </c>
      <c r="S17" s="39">
        <f t="shared" si="0"/>
        <v>2.0721733547715258</v>
      </c>
      <c r="T17" s="40">
        <f t="shared" si="1"/>
        <v>-27.560118937422683</v>
      </c>
      <c r="U17" s="41">
        <f t="shared" si="2"/>
        <v>2</v>
      </c>
      <c r="V17" s="39"/>
      <c r="W17" s="39"/>
      <c r="X17" s="44"/>
      <c r="Y17" s="44"/>
      <c r="Z17" s="44"/>
      <c r="AA17" s="44"/>
      <c r="AB17" s="44"/>
      <c r="AC17" s="44"/>
      <c r="AD17" s="44"/>
      <c r="AE17" s="44"/>
      <c r="AF17" s="44"/>
      <c r="AG17" s="44"/>
      <c r="AH17" s="44"/>
      <c r="AI17" s="38"/>
      <c r="AJ17" s="43"/>
      <c r="AK17" s="42"/>
    </row>
    <row r="18" spans="1:37" ht="12.75" customHeight="1" x14ac:dyDescent="0.25">
      <c r="A18">
        <v>2000</v>
      </c>
      <c r="B18" s="45">
        <v>36526</v>
      </c>
      <c r="C18" s="46" t="s">
        <v>99</v>
      </c>
      <c r="D18" s="38">
        <v>2.3569856306657635</v>
      </c>
      <c r="E18" s="38">
        <v>2.0038863029941587</v>
      </c>
      <c r="F18" s="38">
        <v>5.7802375809935196</v>
      </c>
      <c r="G18" s="38"/>
      <c r="H18" s="38">
        <v>1.7338578795606292</v>
      </c>
      <c r="I18" s="38">
        <v>2.1361620194081317</v>
      </c>
      <c r="J18" s="38"/>
      <c r="K18" s="38">
        <v>1.6776265813774183</v>
      </c>
      <c r="L18" s="38">
        <v>3.4430497121221282</v>
      </c>
      <c r="M18" s="38">
        <v>1.3157488696247124</v>
      </c>
      <c r="N18" s="38">
        <v>2.0326021385514879</v>
      </c>
      <c r="O18" s="38"/>
      <c r="P18" s="38"/>
      <c r="Q18" s="38">
        <v>3.8652615930602736</v>
      </c>
      <c r="R18" s="38">
        <v>1.4938804895608351</v>
      </c>
      <c r="S18" s="39">
        <f t="shared" si="0"/>
        <v>2.0326021385514879</v>
      </c>
      <c r="T18" s="40">
        <f t="shared" si="1"/>
        <v>-26.504038285356081</v>
      </c>
      <c r="U18" s="41">
        <f t="shared" si="2"/>
        <v>2</v>
      </c>
      <c r="V18" s="39"/>
      <c r="W18" s="39"/>
      <c r="X18" s="44"/>
      <c r="Y18" s="44"/>
      <c r="Z18" s="44"/>
      <c r="AA18" s="44"/>
      <c r="AB18" s="44"/>
      <c r="AC18" s="44"/>
      <c r="AD18" s="44"/>
      <c r="AE18" s="44"/>
      <c r="AF18" s="44"/>
      <c r="AG18" s="44"/>
      <c r="AH18" s="44"/>
      <c r="AI18" s="38"/>
      <c r="AJ18" s="43"/>
      <c r="AK18" s="42"/>
    </row>
    <row r="19" spans="1:37" ht="12.75" customHeight="1" x14ac:dyDescent="0.25">
      <c r="A19">
        <v>2000</v>
      </c>
      <c r="B19" s="45">
        <v>36708</v>
      </c>
      <c r="C19" s="46" t="s">
        <v>99</v>
      </c>
      <c r="D19" s="38">
        <v>2.3746646448236612</v>
      </c>
      <c r="E19" s="38">
        <v>2.2351465113463287</v>
      </c>
      <c r="F19" s="38">
        <v>5.7647409654948776</v>
      </c>
      <c r="G19" s="38"/>
      <c r="H19" s="38">
        <v>1.8369502927291674</v>
      </c>
      <c r="I19" s="38">
        <v>2.309611072266057</v>
      </c>
      <c r="J19" s="38"/>
      <c r="K19" s="38">
        <v>1.6776265813774183</v>
      </c>
      <c r="L19" s="38">
        <v>3.6977830609818887</v>
      </c>
      <c r="M19" s="38">
        <v>1.5964699933517241</v>
      </c>
      <c r="N19" s="38">
        <v>2.1338777807314324</v>
      </c>
      <c r="O19" s="38"/>
      <c r="P19" s="38"/>
      <c r="Q19" s="38">
        <v>4.1142317439820308</v>
      </c>
      <c r="R19" s="38">
        <v>1.468682505399568</v>
      </c>
      <c r="S19" s="39">
        <f t="shared" si="0"/>
        <v>2.2351465113463287</v>
      </c>
      <c r="T19" s="40">
        <f t="shared" si="1"/>
        <v>-34.2914436282338</v>
      </c>
      <c r="U19" s="41">
        <f t="shared" si="2"/>
        <v>1</v>
      </c>
      <c r="V19" s="39"/>
      <c r="W19" s="39"/>
      <c r="X19" s="44"/>
      <c r="Y19" s="44"/>
      <c r="Z19" s="44"/>
      <c r="AA19" s="44"/>
      <c r="AB19" s="44"/>
      <c r="AC19" s="44"/>
      <c r="AD19" s="44"/>
      <c r="AE19" s="44"/>
      <c r="AF19" s="44"/>
      <c r="AG19" s="44"/>
      <c r="AH19" s="44"/>
      <c r="AI19" s="38"/>
      <c r="AJ19" s="43"/>
      <c r="AK19" s="42"/>
    </row>
    <row r="20" spans="1:37" ht="12.75" customHeight="1" x14ac:dyDescent="0.25">
      <c r="A20">
        <v>2001</v>
      </c>
      <c r="B20" s="45">
        <v>36892</v>
      </c>
      <c r="C20" s="46" t="s">
        <v>99</v>
      </c>
      <c r="D20" s="38">
        <v>2.6076048840476673</v>
      </c>
      <c r="E20" s="38">
        <v>2.5860166839195382</v>
      </c>
      <c r="F20" s="38">
        <v>6.5496181217030784</v>
      </c>
      <c r="G20" s="38"/>
      <c r="H20" s="38">
        <v>2.111698762743861</v>
      </c>
      <c r="I20" s="38">
        <v>2.705153686333297</v>
      </c>
      <c r="J20" s="38"/>
      <c r="K20" s="38">
        <v>1.7046850746254412</v>
      </c>
      <c r="L20" s="38">
        <v>4.0545659134587115</v>
      </c>
      <c r="M20" s="38">
        <v>1.8065013069797919</v>
      </c>
      <c r="N20" s="38">
        <v>2.4317425122074474</v>
      </c>
      <c r="O20" s="38"/>
      <c r="P20" s="38"/>
      <c r="Q20" s="38">
        <v>4.4694157738050846</v>
      </c>
      <c r="R20" s="38">
        <v>1.4470842332613389</v>
      </c>
      <c r="S20" s="39">
        <f t="shared" si="0"/>
        <v>2.5860166839195382</v>
      </c>
      <c r="T20" s="40">
        <f t="shared" si="1"/>
        <v>-44.041960662525881</v>
      </c>
      <c r="U20" s="41">
        <f t="shared" si="2"/>
        <v>1</v>
      </c>
      <c r="V20" s="39"/>
      <c r="W20" s="39"/>
      <c r="X20" s="44"/>
      <c r="Y20" s="44"/>
      <c r="Z20" s="44"/>
      <c r="AA20" s="44"/>
      <c r="AB20" s="44"/>
      <c r="AC20" s="44"/>
      <c r="AD20" s="44"/>
      <c r="AE20" s="44"/>
      <c r="AF20" s="44"/>
      <c r="AG20" s="44"/>
      <c r="AH20" s="44"/>
      <c r="AI20" s="38"/>
      <c r="AJ20" s="43"/>
      <c r="AK20" s="42"/>
    </row>
    <row r="21" spans="1:37" ht="12.75" customHeight="1" x14ac:dyDescent="0.25">
      <c r="A21">
        <v>2001</v>
      </c>
      <c r="B21" s="45">
        <v>37073</v>
      </c>
      <c r="C21" s="46" t="s">
        <v>99</v>
      </c>
      <c r="D21" s="38">
        <v>2.6076048840476673</v>
      </c>
      <c r="E21" s="38">
        <v>2.4111794689849777</v>
      </c>
      <c r="F21" s="38">
        <v>4.458725875656488</v>
      </c>
      <c r="G21" s="38"/>
      <c r="H21" s="38">
        <v>2.31740615695352</v>
      </c>
      <c r="I21" s="38">
        <v>3.0785182328396501</v>
      </c>
      <c r="J21" s="38"/>
      <c r="K21" s="38">
        <v>1.7046850746254412</v>
      </c>
      <c r="L21" s="38">
        <v>3.8189143270620702</v>
      </c>
      <c r="M21" s="38">
        <v>1.8284824487931082</v>
      </c>
      <c r="N21" s="38">
        <v>2.5336225412842723</v>
      </c>
      <c r="O21" s="38"/>
      <c r="P21" s="38">
        <v>4.285883946825197</v>
      </c>
      <c r="Q21" s="38">
        <v>4.285883946825197</v>
      </c>
      <c r="R21" s="38">
        <v>1.5010799136069115</v>
      </c>
      <c r="S21" s="39">
        <f t="shared" si="0"/>
        <v>2.5706137126659696</v>
      </c>
      <c r="T21" s="40">
        <f t="shared" si="1"/>
        <v>-41.606165632324831</v>
      </c>
      <c r="U21" s="41">
        <f t="shared" si="2"/>
        <v>1</v>
      </c>
      <c r="V21" s="39"/>
      <c r="W21" s="39"/>
      <c r="X21" s="44"/>
      <c r="Y21" s="44"/>
      <c r="Z21" s="44"/>
      <c r="AA21" s="44"/>
      <c r="AB21" s="44"/>
      <c r="AC21" s="44"/>
      <c r="AD21" s="44"/>
      <c r="AE21" s="44"/>
      <c r="AF21" s="44"/>
      <c r="AG21" s="44"/>
      <c r="AH21" s="44"/>
      <c r="AI21" s="38"/>
      <c r="AJ21" s="43"/>
      <c r="AK21" s="42"/>
    </row>
    <row r="22" spans="1:37" ht="12.75" customHeight="1" x14ac:dyDescent="0.25">
      <c r="A22">
        <v>2002</v>
      </c>
      <c r="B22" s="45">
        <v>37257</v>
      </c>
      <c r="C22" s="46" t="s">
        <v>99</v>
      </c>
      <c r="D22" s="38">
        <v>2.5665946724262056</v>
      </c>
      <c r="E22" s="38">
        <v>2.25</v>
      </c>
      <c r="F22" s="38">
        <v>4.0199999999999996</v>
      </c>
      <c r="G22" s="38"/>
      <c r="H22" s="38">
        <v>2.2799999999999998</v>
      </c>
      <c r="I22" s="38">
        <v>2.7</v>
      </c>
      <c r="J22" s="38"/>
      <c r="K22" s="38">
        <v>1.68</v>
      </c>
      <c r="L22" s="38">
        <v>2.98</v>
      </c>
      <c r="M22" s="38">
        <v>1.54</v>
      </c>
      <c r="N22" s="38">
        <v>2.62</v>
      </c>
      <c r="O22" s="38">
        <v>3.0040316774658025</v>
      </c>
      <c r="P22" s="38">
        <v>4.1868970482361414</v>
      </c>
      <c r="Q22" s="38">
        <v>4.1900000000000004</v>
      </c>
      <c r="R22" s="38">
        <v>1.39</v>
      </c>
      <c r="S22" s="39">
        <f t="shared" si="0"/>
        <v>2.62</v>
      </c>
      <c r="T22" s="40">
        <f t="shared" si="1"/>
        <v>-46.946564885496187</v>
      </c>
      <c r="U22" s="41">
        <f t="shared" si="2"/>
        <v>1</v>
      </c>
      <c r="V22" s="39"/>
      <c r="W22" s="39"/>
      <c r="X22" s="44"/>
      <c r="Y22" s="44"/>
      <c r="Z22" s="44"/>
      <c r="AA22" s="44"/>
      <c r="AB22" s="44"/>
      <c r="AC22" s="44"/>
      <c r="AD22" s="44"/>
      <c r="AE22" s="44"/>
      <c r="AF22" s="44"/>
      <c r="AG22" s="44"/>
      <c r="AH22" s="44"/>
      <c r="AI22" s="38"/>
      <c r="AJ22" s="43"/>
      <c r="AK22" s="42"/>
    </row>
    <row r="23" spans="1:37" ht="12.75" customHeight="1" x14ac:dyDescent="0.25">
      <c r="A23">
        <v>2002</v>
      </c>
      <c r="B23" s="45">
        <v>37438</v>
      </c>
      <c r="C23" s="46" t="s">
        <v>99</v>
      </c>
      <c r="D23" s="38">
        <v>2.3662077033837292</v>
      </c>
      <c r="E23" s="38">
        <v>2.280793376529878</v>
      </c>
      <c r="F23" s="38">
        <v>4.3050645678992199</v>
      </c>
      <c r="G23" s="38"/>
      <c r="H23" s="38">
        <v>2.2530914326853853</v>
      </c>
      <c r="I23" s="38">
        <v>2.7886623470122389</v>
      </c>
      <c r="J23" s="38"/>
      <c r="K23" s="38">
        <v>1.7348342332613387</v>
      </c>
      <c r="L23" s="38">
        <v>3.6615044276457884</v>
      </c>
      <c r="M23" s="38">
        <v>1.599787257019438</v>
      </c>
      <c r="N23" s="38">
        <v>2.7286414686825053</v>
      </c>
      <c r="O23" s="38">
        <v>2.8994701223902091</v>
      </c>
      <c r="P23" s="38">
        <v>2.5911474874010079</v>
      </c>
      <c r="Q23" s="38">
        <v>3.9524238060955117</v>
      </c>
      <c r="R23" s="38">
        <v>1.5694744420446365</v>
      </c>
      <c r="S23" s="39">
        <f t="shared" si="0"/>
        <v>2.5911474874010079</v>
      </c>
      <c r="T23" s="40">
        <f t="shared" si="1"/>
        <v>-39.429366731306267</v>
      </c>
      <c r="U23" s="41">
        <f t="shared" si="2"/>
        <v>1</v>
      </c>
      <c r="V23" s="39"/>
      <c r="W23" s="39"/>
      <c r="X23" s="44"/>
      <c r="Y23" s="44"/>
      <c r="Z23" s="44"/>
      <c r="AA23" s="44"/>
      <c r="AB23" s="44"/>
      <c r="AC23" s="44"/>
      <c r="AD23" s="44"/>
      <c r="AE23" s="44"/>
      <c r="AF23" s="44"/>
      <c r="AG23" s="44"/>
      <c r="AH23" s="44"/>
      <c r="AI23" s="38"/>
      <c r="AJ23" s="43"/>
      <c r="AK23" s="42"/>
    </row>
    <row r="24" spans="1:37" ht="12.75" customHeight="1" x14ac:dyDescent="0.25">
      <c r="A24">
        <v>2003</v>
      </c>
      <c r="B24" s="45">
        <v>37622</v>
      </c>
      <c r="C24" s="46" t="s">
        <v>99</v>
      </c>
      <c r="D24" s="38">
        <v>2.8100989632829374</v>
      </c>
      <c r="E24" s="38">
        <v>2.441096069114471</v>
      </c>
      <c r="F24" s="38">
        <v>4.4896140949058392</v>
      </c>
      <c r="G24" s="38"/>
      <c r="H24" s="38">
        <v>2.37959558675306</v>
      </c>
      <c r="I24" s="38">
        <v>2.7817141252699784</v>
      </c>
      <c r="J24" s="38"/>
      <c r="K24" s="38">
        <v>1.7934486817854571</v>
      </c>
      <c r="L24" s="38">
        <v>3.8370079983189349</v>
      </c>
      <c r="M24" s="38">
        <v>1.7037525936645068</v>
      </c>
      <c r="N24" s="38">
        <v>3.1010435529157663</v>
      </c>
      <c r="O24" s="38">
        <v>3.0797549244060476</v>
      </c>
      <c r="P24" s="38">
        <v>2.7920745911447087</v>
      </c>
      <c r="Q24" s="38">
        <v>4.3061948907833987</v>
      </c>
      <c r="R24" s="38">
        <v>1.5694744420446365</v>
      </c>
      <c r="S24" s="39">
        <f t="shared" si="0"/>
        <v>2.7920745911447087</v>
      </c>
      <c r="T24" s="40">
        <f t="shared" si="1"/>
        <v>-43.788233773468946</v>
      </c>
      <c r="U24" s="41">
        <f t="shared" si="2"/>
        <v>1</v>
      </c>
      <c r="V24" s="39"/>
      <c r="W24" s="39"/>
      <c r="X24" s="44"/>
      <c r="Y24" s="44"/>
      <c r="Z24" s="44"/>
      <c r="AA24" s="44"/>
      <c r="AB24" s="44"/>
      <c r="AC24" s="44"/>
      <c r="AD24" s="44"/>
      <c r="AE24" s="44"/>
      <c r="AF24" s="44"/>
      <c r="AG24" s="44"/>
      <c r="AH24" s="44"/>
      <c r="AI24" s="38"/>
      <c r="AJ24" s="43"/>
      <c r="AK24" s="42"/>
    </row>
    <row r="25" spans="1:37" ht="12.75" customHeight="1" x14ac:dyDescent="0.25">
      <c r="A25">
        <v>2003</v>
      </c>
      <c r="B25" s="45">
        <v>37803</v>
      </c>
      <c r="C25" s="46" t="s">
        <v>99</v>
      </c>
      <c r="D25" s="38">
        <v>2.988709503239741</v>
      </c>
      <c r="E25" s="38">
        <v>2.5937369510439163</v>
      </c>
      <c r="F25" s="38">
        <v>4.5697797701328886</v>
      </c>
      <c r="G25" s="38"/>
      <c r="H25" s="38">
        <v>2.6314731821454331</v>
      </c>
      <c r="I25" s="38">
        <v>3.3912293016558674</v>
      </c>
      <c r="J25" s="38"/>
      <c r="K25" s="38">
        <v>2.0805242080633546</v>
      </c>
      <c r="L25" s="38">
        <v>4.1484696724262058</v>
      </c>
      <c r="M25" s="38">
        <v>1.8239178365730739</v>
      </c>
      <c r="N25" s="38">
        <v>3.4138710403167747</v>
      </c>
      <c r="O25" s="38">
        <v>3.260410367170627</v>
      </c>
      <c r="P25" s="38">
        <v>2.9082055435565151</v>
      </c>
      <c r="Q25" s="38">
        <v>4.6619055608934392</v>
      </c>
      <c r="R25" s="38">
        <v>1.6414686825053995</v>
      </c>
      <c r="S25" s="39">
        <f t="shared" si="0"/>
        <v>2.988709503239741</v>
      </c>
      <c r="T25" s="40">
        <f t="shared" si="1"/>
        <v>-45.077677147074404</v>
      </c>
      <c r="U25" s="41">
        <f t="shared" si="2"/>
        <v>1</v>
      </c>
      <c r="V25" s="39"/>
      <c r="W25" s="39"/>
      <c r="X25" s="44"/>
      <c r="Y25" s="44"/>
      <c r="Z25" s="44"/>
      <c r="AA25" s="44"/>
      <c r="AB25" s="44"/>
      <c r="AC25" s="44"/>
      <c r="AD25" s="44"/>
      <c r="AE25" s="44"/>
      <c r="AF25" s="44"/>
      <c r="AG25" s="44"/>
      <c r="AH25" s="44"/>
      <c r="AI25" s="38"/>
      <c r="AJ25" s="43"/>
      <c r="AK25" s="42"/>
    </row>
    <row r="26" spans="1:37" ht="12.75" customHeight="1" x14ac:dyDescent="0.25">
      <c r="A26">
        <v>2004</v>
      </c>
      <c r="B26" s="45">
        <v>37987</v>
      </c>
      <c r="C26" s="46" t="s">
        <v>99</v>
      </c>
      <c r="D26" s="38">
        <v>3.3109071274298052</v>
      </c>
      <c r="E26" s="38">
        <v>2.5036717062634986</v>
      </c>
      <c r="F26" s="38">
        <v>4.7475611347065385</v>
      </c>
      <c r="G26" s="38"/>
      <c r="H26" s="38"/>
      <c r="I26" s="38">
        <v>3.3481641468682497</v>
      </c>
      <c r="J26" s="38"/>
      <c r="K26" s="38">
        <v>2.0541036717062631</v>
      </c>
      <c r="L26" s="38">
        <v>3.089848812095032</v>
      </c>
      <c r="M26" s="38">
        <v>1.7262419006479477</v>
      </c>
      <c r="N26" s="38">
        <v>3.2910367170626342</v>
      </c>
      <c r="O26" s="38">
        <v>2.8886609071274294</v>
      </c>
      <c r="P26" s="38">
        <v>2.7967602591792651</v>
      </c>
      <c r="Q26" s="38">
        <v>4.8290097404899059</v>
      </c>
      <c r="R26" s="38">
        <v>1.634269258459323</v>
      </c>
      <c r="S26" s="39">
        <f t="shared" si="0"/>
        <v>2.9892548596112309</v>
      </c>
      <c r="T26" s="40">
        <f t="shared" si="1"/>
        <v>-45.328540549002611</v>
      </c>
      <c r="U26" s="41">
        <f t="shared" si="2"/>
        <v>1</v>
      </c>
      <c r="V26" s="39"/>
      <c r="W26" s="39"/>
      <c r="X26" s="44"/>
      <c r="Y26" s="44"/>
      <c r="Z26" s="44"/>
      <c r="AA26" s="44"/>
      <c r="AB26" s="44"/>
      <c r="AC26" s="44"/>
      <c r="AD26" s="44"/>
      <c r="AE26" s="44"/>
      <c r="AF26" s="44"/>
      <c r="AG26" s="44"/>
      <c r="AH26" s="44"/>
      <c r="AI26" s="38"/>
      <c r="AJ26" s="43"/>
      <c r="AK26" s="42"/>
    </row>
    <row r="27" spans="1:37" ht="12.75" customHeight="1" x14ac:dyDescent="0.25">
      <c r="A27">
        <v>2004</v>
      </c>
      <c r="B27" s="45">
        <v>38169</v>
      </c>
      <c r="C27" s="46" t="s">
        <v>99</v>
      </c>
      <c r="D27" s="38">
        <v>3.2358099352051832</v>
      </c>
      <c r="E27" s="38">
        <v>2.5507847372210222</v>
      </c>
      <c r="F27" s="38">
        <v>6.162301109870941</v>
      </c>
      <c r="G27" s="38"/>
      <c r="H27" s="38">
        <v>2.3739236861051114</v>
      </c>
      <c r="I27" s="38">
        <v>3.3528869690424763</v>
      </c>
      <c r="J27" s="38"/>
      <c r="K27" s="38">
        <v>2.0600575953923683</v>
      </c>
      <c r="L27" s="38">
        <v>3.0988048956083509</v>
      </c>
      <c r="M27" s="38">
        <v>1.7636285097192224</v>
      </c>
      <c r="N27" s="38">
        <v>3.3080489560835127</v>
      </c>
      <c r="O27" s="38">
        <v>2.9617998560115186</v>
      </c>
      <c r="P27" s="38">
        <v>2.7550467962562997</v>
      </c>
      <c r="Q27" s="38">
        <v>4.8430068701724869</v>
      </c>
      <c r="R27" s="38">
        <v>1.6198704103671706</v>
      </c>
      <c r="S27" s="39">
        <f t="shared" si="0"/>
        <v>2.9617998560115186</v>
      </c>
      <c r="T27" s="40">
        <f t="shared" si="1"/>
        <v>-45.307904344740066</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5">
      <c r="A28">
        <v>2005</v>
      </c>
      <c r="B28" s="45">
        <v>38353</v>
      </c>
      <c r="C28" s="46" t="s">
        <v>99</v>
      </c>
      <c r="D28" s="38">
        <v>3.2669990280777537</v>
      </c>
      <c r="E28" s="38">
        <v>2.6810015118790496</v>
      </c>
      <c r="F28" s="38">
        <v>7.1524263839418349</v>
      </c>
      <c r="G28" s="38"/>
      <c r="H28" s="38">
        <v>2.547705939524838</v>
      </c>
      <c r="I28" s="38">
        <v>3.5486802375809932</v>
      </c>
      <c r="J28" s="38"/>
      <c r="K28" s="38">
        <v>2.4144103671706261</v>
      </c>
      <c r="L28" s="38">
        <v>3.2141838012958956</v>
      </c>
      <c r="M28" s="38">
        <v>2.0145236501079915</v>
      </c>
      <c r="N28" s="38">
        <v>4.474204211663066</v>
      </c>
      <c r="O28" s="38">
        <v>3.0104679265658749</v>
      </c>
      <c r="P28" s="38">
        <v>2.9199275377969758</v>
      </c>
      <c r="Q28" s="38">
        <v>5.5511699963246928</v>
      </c>
      <c r="R28" s="38">
        <v>1.8106551475881931</v>
      </c>
      <c r="S28" s="39">
        <f t="shared" si="0"/>
        <v>3.0104679265658749</v>
      </c>
      <c r="T28" s="40">
        <f t="shared" si="1"/>
        <v>-39.854693962687115</v>
      </c>
      <c r="U28" s="41">
        <f t="shared" si="2"/>
        <v>1</v>
      </c>
      <c r="V28" s="39"/>
      <c r="W28" s="39"/>
      <c r="X28" s="44"/>
      <c r="Y28" s="44">
        <v>1.8084827941211099</v>
      </c>
      <c r="Z28" s="44">
        <v>1.1306886854213167</v>
      </c>
      <c r="AA28" s="44">
        <v>1.568715010983827</v>
      </c>
      <c r="AB28" s="44">
        <v>1.1442641452555133</v>
      </c>
      <c r="AC28" s="44">
        <v>1.3773558680643825</v>
      </c>
      <c r="AD28" s="44"/>
      <c r="AE28" s="44">
        <v>1.8569420906326513</v>
      </c>
      <c r="AF28" s="44"/>
      <c r="AG28" s="44">
        <v>2.00879156675615</v>
      </c>
      <c r="AH28" s="44">
        <v>2.6076909593333126</v>
      </c>
      <c r="AI28" s="38">
        <f>MEDIAN(D28:R28,V28:AH28)</f>
        <v>2.547705939524838</v>
      </c>
      <c r="AJ28" s="43">
        <f>(R28-AI28)/AI28*100</f>
        <v>-28.929978947025148</v>
      </c>
      <c r="AK28" s="42">
        <f>RANK(R28,(D28:R28,X28:AH28),1)</f>
        <v>6</v>
      </c>
    </row>
    <row r="29" spans="1:37" ht="12.75" customHeight="1" x14ac:dyDescent="0.25">
      <c r="A29">
        <v>2005</v>
      </c>
      <c r="B29" s="45">
        <v>38534</v>
      </c>
      <c r="C29" s="46" t="s">
        <v>99</v>
      </c>
      <c r="D29" s="38">
        <v>3.2308693304535638</v>
      </c>
      <c r="E29" s="38">
        <v>2.9291252699784018</v>
      </c>
      <c r="F29" s="38">
        <v>6.7347321066931842</v>
      </c>
      <c r="G29" s="38"/>
      <c r="H29" s="38">
        <v>2.5832235421166301</v>
      </c>
      <c r="I29" s="38">
        <v>3.2382289416846648</v>
      </c>
      <c r="J29" s="38"/>
      <c r="K29" s="38">
        <v>2.2495878329733618</v>
      </c>
      <c r="L29" s="38">
        <v>3.930032397408207</v>
      </c>
      <c r="M29" s="38">
        <v>2.1244744420446362</v>
      </c>
      <c r="N29" s="38">
        <v>3.7190568754499638</v>
      </c>
      <c r="O29" s="38">
        <v>3.1793520518358531</v>
      </c>
      <c r="P29" s="38">
        <v>2.894780417566595</v>
      </c>
      <c r="Q29" s="38">
        <v>5.1074079538210544</v>
      </c>
      <c r="R29" s="38">
        <v>1.8286537077033838</v>
      </c>
      <c r="S29" s="39">
        <f t="shared" si="0"/>
        <v>3.1793520518358531</v>
      </c>
      <c r="T29" s="40">
        <f t="shared" si="1"/>
        <v>-42.483447007780583</v>
      </c>
      <c r="U29" s="41">
        <f t="shared" si="2"/>
        <v>1</v>
      </c>
      <c r="V29" s="39"/>
      <c r="W29" s="39"/>
      <c r="X29" s="44"/>
      <c r="Y29" s="44">
        <v>1.8004308371569022</v>
      </c>
      <c r="Z29" s="44">
        <v>1.085525086463166</v>
      </c>
      <c r="AA29" s="44">
        <v>1.6748409640689659</v>
      </c>
      <c r="AB29" s="44">
        <v>1.1094062202113748</v>
      </c>
      <c r="AC29" s="44">
        <v>1.1623562700711469</v>
      </c>
      <c r="AD29" s="44"/>
      <c r="AE29" s="44">
        <v>1.916093972194401</v>
      </c>
      <c r="AF29" s="44"/>
      <c r="AG29" s="44">
        <v>1.6586014890960623</v>
      </c>
      <c r="AH29" s="44">
        <v>2.871391587482774</v>
      </c>
      <c r="AI29" s="38">
        <f>MEDIAN(D29:R29,V29:AH29)</f>
        <v>2.5832235421166301</v>
      </c>
      <c r="AJ29" s="43">
        <f>(R29-AI29)/AI29*100</f>
        <v>-29.210396317268394</v>
      </c>
      <c r="AK29" s="42">
        <f>RANK(R29,(D29:R29,X29:AH29),1)</f>
        <v>7</v>
      </c>
    </row>
    <row r="30" spans="1:37" ht="12.75" customHeight="1" x14ac:dyDescent="0.25">
      <c r="A30">
        <v>2006</v>
      </c>
      <c r="B30" s="45">
        <v>38718</v>
      </c>
      <c r="C30" s="46" t="s">
        <v>99</v>
      </c>
      <c r="D30" s="38">
        <v>3.76967818574514</v>
      </c>
      <c r="E30" s="38">
        <v>3.2018812095032398</v>
      </c>
      <c r="F30" s="38">
        <v>7.3616460376256985</v>
      </c>
      <c r="G30" s="38"/>
      <c r="H30" s="38">
        <v>3.0340107991360687</v>
      </c>
      <c r="I30" s="38">
        <v>3.7844902807775376</v>
      </c>
      <c r="J30" s="38"/>
      <c r="K30" s="38">
        <v>2.8365161987041034</v>
      </c>
      <c r="L30" s="38">
        <v>3.9548293736501074</v>
      </c>
      <c r="M30" s="38">
        <v>2.5180561555075593</v>
      </c>
      <c r="N30" s="38">
        <v>4.1301058315334771</v>
      </c>
      <c r="O30" s="38">
        <v>3.4907170626349893</v>
      </c>
      <c r="P30" s="38">
        <v>3.2932224622030235</v>
      </c>
      <c r="Q30" s="38">
        <v>6.229343610147323</v>
      </c>
      <c r="R30" s="38">
        <v>2.0158387329013676</v>
      </c>
      <c r="S30" s="39">
        <f t="shared" si="0"/>
        <v>3.4907170626349893</v>
      </c>
      <c r="T30" s="40">
        <f t="shared" si="1"/>
        <v>-42.251442992068242</v>
      </c>
      <c r="U30" s="41">
        <f t="shared" si="2"/>
        <v>1</v>
      </c>
      <c r="V30" s="39"/>
      <c r="W30" s="39"/>
      <c r="X30" s="44"/>
      <c r="Y30" s="44">
        <v>2.4150228891092773</v>
      </c>
      <c r="Z30" s="44">
        <v>1.0975007674229158</v>
      </c>
      <c r="AA30" s="44">
        <v>1.7993568212512843</v>
      </c>
      <c r="AB30" s="44">
        <v>1.3084513710032182</v>
      </c>
      <c r="AC30" s="44">
        <v>1.4985978137504328</v>
      </c>
      <c r="AD30" s="44"/>
      <c r="AE30" s="44">
        <v>2.2404259437338894</v>
      </c>
      <c r="AF30" s="44"/>
      <c r="AG30" s="44">
        <v>2.4383659237275541</v>
      </c>
      <c r="AH30" s="44">
        <v>3.178879685449798</v>
      </c>
      <c r="AI30" s="38">
        <f>MEDIAN(D30:R30,V30:AH30)</f>
        <v>3.0340107991360687</v>
      </c>
      <c r="AJ30" s="43">
        <f>(R30-AI30)/AI30*100</f>
        <v>-33.558617079564272</v>
      </c>
      <c r="AK30" s="42">
        <f>RANK(R30,(D30:R30,X30:AH30),1)</f>
        <v>5</v>
      </c>
    </row>
    <row r="31" spans="1:37" ht="12.75" customHeight="1" x14ac:dyDescent="0.25">
      <c r="A31">
        <v>2006</v>
      </c>
      <c r="B31" s="45">
        <v>38899</v>
      </c>
      <c r="C31" s="46" t="s">
        <v>99</v>
      </c>
      <c r="D31" s="38">
        <v>3.8043077753779699</v>
      </c>
      <c r="E31" s="38">
        <v>3.3708110151187904</v>
      </c>
      <c r="F31" s="38">
        <v>9.1181556826805199</v>
      </c>
      <c r="G31" s="38"/>
      <c r="H31" s="38">
        <v>3.2362775377969761</v>
      </c>
      <c r="I31" s="38">
        <v>4.1182192224622032</v>
      </c>
      <c r="J31" s="38"/>
      <c r="K31" s="38">
        <v>2.8625734341252698</v>
      </c>
      <c r="L31" s="38">
        <v>4.3773207343412528</v>
      </c>
      <c r="M31" s="38">
        <v>2.6557904967602592</v>
      </c>
      <c r="N31" s="38">
        <v>4.2128909287257024</v>
      </c>
      <c r="O31" s="38">
        <v>3.4156555075593955</v>
      </c>
      <c r="P31" s="38">
        <v>3.3160010799136073</v>
      </c>
      <c r="Q31" s="38">
        <v>6.5665024440519186</v>
      </c>
      <c r="R31" s="38">
        <v>2.4334053275737939</v>
      </c>
      <c r="S31" s="39">
        <f t="shared" si="0"/>
        <v>3.4156555075593955</v>
      </c>
      <c r="T31" s="40">
        <f t="shared" si="1"/>
        <v>-28.757296449004411</v>
      </c>
      <c r="U31" s="41">
        <f t="shared" si="2"/>
        <v>1</v>
      </c>
      <c r="V31" s="39"/>
      <c r="W31" s="39"/>
      <c r="X31" s="44"/>
      <c r="Y31" s="44">
        <v>2.5190784231874166</v>
      </c>
      <c r="Z31" s="44">
        <v>1.2045520195128476</v>
      </c>
      <c r="AA31" s="44">
        <v>1.2437371985360279</v>
      </c>
      <c r="AB31" s="44">
        <v>1.5711928507578321</v>
      </c>
      <c r="AC31" s="44">
        <v>1.7136763326774453</v>
      </c>
      <c r="AD31" s="44"/>
      <c r="AE31" s="44">
        <v>2.3324631735770027</v>
      </c>
      <c r="AF31" s="44"/>
      <c r="AG31" s="44">
        <v>2.4166523522968228</v>
      </c>
      <c r="AH31" s="44">
        <v>3.4111565445252214</v>
      </c>
      <c r="AI31" s="38">
        <f>MEDIAN(D31:R31,V31:AH31)</f>
        <v>3.2362775377969761</v>
      </c>
      <c r="AJ31" s="43">
        <f>(R31-AI31)/AI31*100</f>
        <v>-24.808509185207882</v>
      </c>
      <c r="AK31" s="42">
        <f>RANK(R31,(D31:R31,X31:AH31),1)</f>
        <v>7</v>
      </c>
    </row>
    <row r="32" spans="1:37" ht="12.75" customHeight="1" x14ac:dyDescent="0.25">
      <c r="A32">
        <v>2007</v>
      </c>
      <c r="B32" s="45">
        <v>39083</v>
      </c>
      <c r="C32" s="46" t="s">
        <v>99</v>
      </c>
      <c r="D32" s="38">
        <v>3.7290079193664507</v>
      </c>
      <c r="E32" s="38">
        <v>2.9698372930165582</v>
      </c>
      <c r="F32" s="38">
        <v>7.4665724399618663</v>
      </c>
      <c r="G32" s="38"/>
      <c r="H32" s="38">
        <v>3.101140388768898</v>
      </c>
      <c r="I32" s="38">
        <v>4.2303470122390205</v>
      </c>
      <c r="J32" s="38"/>
      <c r="K32" s="38">
        <v>3.6717120230381566</v>
      </c>
      <c r="L32" s="38">
        <v>4.3783614110871127</v>
      </c>
      <c r="M32" s="38">
        <v>2.6881324694024475</v>
      </c>
      <c r="N32" s="38">
        <v>4.3544881209503234</v>
      </c>
      <c r="O32" s="38">
        <v>3.2228941684665222</v>
      </c>
      <c r="P32" s="38">
        <v>3.3279366450683945</v>
      </c>
      <c r="Q32" s="38">
        <v>6.3015869372965154</v>
      </c>
      <c r="R32" s="38">
        <v>2.782577393808495</v>
      </c>
      <c r="S32" s="39">
        <f t="shared" si="0"/>
        <v>3.6717120230381566</v>
      </c>
      <c r="T32" s="40">
        <f t="shared" si="1"/>
        <v>-24.215805151678193</v>
      </c>
      <c r="U32" s="41">
        <f t="shared" si="2"/>
        <v>2</v>
      </c>
      <c r="V32" s="39"/>
      <c r="W32" s="39"/>
      <c r="X32" s="44"/>
      <c r="Y32" s="44">
        <v>2.226048585509711</v>
      </c>
      <c r="Z32" s="44">
        <v>1.3547123365227227</v>
      </c>
      <c r="AA32" s="44">
        <v>1.8724568892374229</v>
      </c>
      <c r="AB32" s="44">
        <v>1.7769406318462264</v>
      </c>
      <c r="AC32" s="44">
        <v>1.6426383699776681</v>
      </c>
      <c r="AD32" s="44"/>
      <c r="AE32" s="44">
        <v>2.4813430716237379</v>
      </c>
      <c r="AF32" s="44"/>
      <c r="AG32" s="44">
        <v>2.7419236750835769</v>
      </c>
      <c r="AH32" s="44">
        <v>3.2801900647948163</v>
      </c>
      <c r="AI32" s="38">
        <f>MEDIAN(D32:R32,V32:AH32)</f>
        <v>3.101140388768898</v>
      </c>
      <c r="AJ32" s="43">
        <f>(R32-AI32)/AI32*100</f>
        <v>-10.272446746174792</v>
      </c>
      <c r="AK32" s="42">
        <f>RANK(R32,(D32:R32,X32:AH32),1)</f>
        <v>9</v>
      </c>
    </row>
    <row r="33" spans="1:37" ht="12.75" customHeight="1" x14ac:dyDescent="0.25">
      <c r="A33">
        <v>2007</v>
      </c>
      <c r="B33" s="45">
        <v>39264</v>
      </c>
      <c r="C33" s="46" t="s">
        <v>99</v>
      </c>
      <c r="D33" s="38">
        <v>3.79366954643629</v>
      </c>
      <c r="E33" s="38">
        <v>2.7517462203023757</v>
      </c>
      <c r="F33" s="38">
        <v>7.9087239121745156</v>
      </c>
      <c r="G33" s="38"/>
      <c r="H33" s="38">
        <v>3.1549146868250539</v>
      </c>
      <c r="I33" s="38">
        <v>4.1409773218142556</v>
      </c>
      <c r="J33" s="38"/>
      <c r="K33" s="38">
        <v>3.3606277537796974</v>
      </c>
      <c r="L33" s="38"/>
      <c r="M33" s="38">
        <v>2.4891766846652268</v>
      </c>
      <c r="N33" s="38"/>
      <c r="O33" s="38">
        <v>3.2974808855291577</v>
      </c>
      <c r="P33" s="38">
        <v>3.2888103347732183</v>
      </c>
      <c r="Q33" s="38"/>
      <c r="R33" s="38">
        <v>2.451403887688985</v>
      </c>
      <c r="S33" s="39"/>
      <c r="T33" s="40"/>
      <c r="U33" s="41"/>
      <c r="V33" s="39"/>
      <c r="W33" s="39"/>
      <c r="X33" s="44"/>
      <c r="Y33" s="44">
        <v>2.2852006177811073</v>
      </c>
      <c r="Z33" s="44">
        <v>1.6914981136124936</v>
      </c>
      <c r="AA33" s="44">
        <v>2.5797054971932742</v>
      </c>
      <c r="AB33" s="44">
        <v>1.7661305993497274</v>
      </c>
      <c r="AC33" s="44">
        <v>1.6719594777181495</v>
      </c>
      <c r="AD33" s="44"/>
      <c r="AE33" s="44">
        <v>2.5969534984305973</v>
      </c>
      <c r="AF33" s="44"/>
      <c r="AG33" s="44">
        <v>2.8482551258469084</v>
      </c>
      <c r="AH33" s="44">
        <v>3.3054956803455724</v>
      </c>
      <c r="AI33" s="38"/>
      <c r="AJ33" s="43"/>
      <c r="AK33" s="42"/>
    </row>
    <row r="34" spans="1:37" ht="12.75" customHeight="1" x14ac:dyDescent="0.25">
      <c r="A34">
        <v>2007</v>
      </c>
      <c r="B34" s="45" t="s">
        <v>176</v>
      </c>
      <c r="C34" s="46" t="s">
        <v>100</v>
      </c>
      <c r="D34" s="38"/>
      <c r="E34" s="38"/>
      <c r="F34" s="38"/>
      <c r="G34" s="38"/>
      <c r="H34" s="38"/>
      <c r="I34" s="38"/>
      <c r="J34" s="38"/>
      <c r="K34" s="38"/>
      <c r="L34" s="38">
        <v>4.3058562311015116</v>
      </c>
      <c r="M34" s="38"/>
      <c r="N34" s="38">
        <v>4.3811419294456435</v>
      </c>
      <c r="O34" s="38"/>
      <c r="P34" s="38"/>
      <c r="Q34" s="38">
        <v>6.124461409026619</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5">
      <c r="A35">
        <v>2007</v>
      </c>
      <c r="B35" s="45" t="s">
        <v>159</v>
      </c>
      <c r="C35" s="46" t="s">
        <v>100</v>
      </c>
      <c r="D35" s="38">
        <v>3.7272048056155511</v>
      </c>
      <c r="E35" s="38">
        <v>3.119752915766739</v>
      </c>
      <c r="F35" s="38">
        <v>6.1463632084233257</v>
      </c>
      <c r="G35" s="38"/>
      <c r="H35" s="38">
        <v>3.169748956083513</v>
      </c>
      <c r="I35" s="38">
        <v>4.0246812455003598</v>
      </c>
      <c r="J35" s="38"/>
      <c r="K35" s="38">
        <v>3.6247129229661628</v>
      </c>
      <c r="L35" s="38">
        <v>4.2419140406767459</v>
      </c>
      <c r="M35" s="38">
        <v>2.4298075593952482</v>
      </c>
      <c r="N35" s="38"/>
      <c r="O35" s="38">
        <v>3.7120060093592517</v>
      </c>
      <c r="P35" s="38">
        <v>3.3012385421166304</v>
      </c>
      <c r="Q35" s="38">
        <v>6.1311394141468671</v>
      </c>
      <c r="R35" s="38">
        <v>2.1434552384809211</v>
      </c>
      <c r="S35" s="39">
        <f t="shared" ref="S35:S61" si="3">MEDIAN(D35:R35)</f>
        <v>3.6683594661627072</v>
      </c>
      <c r="T35" s="40">
        <f t="shared" ref="T35:T61" si="4">(R35-S35)/S35*100</f>
        <v>-41.569105801861731</v>
      </c>
      <c r="U35" s="41">
        <f t="shared" ref="U35:U61" si="5">RANK(R35,D35:R35,1)</f>
        <v>1</v>
      </c>
      <c r="V35" s="39">
        <v>2.2152452452123828</v>
      </c>
      <c r="W35" s="39">
        <v>1.8468067517998557</v>
      </c>
      <c r="X35" s="44"/>
      <c r="Y35" s="44">
        <v>2.4667046371490282</v>
      </c>
      <c r="Z35" s="44">
        <v>1.8118065050395966</v>
      </c>
      <c r="AA35" s="44">
        <v>2.6207924334053274</v>
      </c>
      <c r="AB35" s="44">
        <v>2.1509046484881211</v>
      </c>
      <c r="AC35" s="44">
        <v>1.4357612877969761</v>
      </c>
      <c r="AD35" s="44"/>
      <c r="AE35" s="44">
        <v>2.5553726146508282</v>
      </c>
      <c r="AF35" s="44">
        <v>2.263476663570914</v>
      </c>
      <c r="AG35" s="44">
        <v>2.8394251177105829</v>
      </c>
      <c r="AH35" s="44">
        <v>3.3672333153347731</v>
      </c>
      <c r="AI35" s="38">
        <f t="shared" ref="AI35:AI61" si="6">MEDIAN(D35:R35,V35:AH35)</f>
        <v>2.8394251177105829</v>
      </c>
      <c r="AJ35" s="43">
        <f t="shared" ref="AJ35:AJ61" si="7">(R35-AI35)/AI35*100</f>
        <v>-24.510943250048431</v>
      </c>
      <c r="AK35" s="42">
        <f>RANK(R35,(D35:R35,V35:AH35),1)</f>
        <v>4</v>
      </c>
    </row>
    <row r="36" spans="1:37" ht="12.75" customHeight="1" x14ac:dyDescent="0.25">
      <c r="A36">
        <v>2008</v>
      </c>
      <c r="B36" s="45" t="s">
        <v>177</v>
      </c>
      <c r="C36" s="46" t="s">
        <v>100</v>
      </c>
      <c r="D36" s="38">
        <v>4.0047158327333809</v>
      </c>
      <c r="E36" s="38">
        <v>4.2503011939044875</v>
      </c>
      <c r="F36" s="38">
        <v>7.3914015334773211</v>
      </c>
      <c r="G36" s="38"/>
      <c r="H36" s="38">
        <v>3.6865711603071754</v>
      </c>
      <c r="I36" s="38">
        <v>4.5628643808495326</v>
      </c>
      <c r="J36" s="38"/>
      <c r="K36" s="38">
        <v>4.0186695464362856</v>
      </c>
      <c r="L36" s="38">
        <v>4.9262190856731465</v>
      </c>
      <c r="M36" s="38">
        <v>3.0726077573794095</v>
      </c>
      <c r="N36" s="38"/>
      <c r="O36" s="38">
        <v>4.3532796010319172</v>
      </c>
      <c r="P36" s="38">
        <v>3.7144785877129829</v>
      </c>
      <c r="Q36" s="38">
        <v>6.9527169267458593</v>
      </c>
      <c r="R36" s="38">
        <v>3.0164859208663302</v>
      </c>
      <c r="S36" s="39">
        <f t="shared" si="3"/>
        <v>4.1344853701703865</v>
      </c>
      <c r="T36" s="40">
        <f t="shared" si="4"/>
        <v>-27.040836989537649</v>
      </c>
      <c r="U36" s="41">
        <f t="shared" si="5"/>
        <v>1</v>
      </c>
      <c r="V36" s="39">
        <v>2.7703530093592517</v>
      </c>
      <c r="W36" s="39">
        <v>2.107451274298056</v>
      </c>
      <c r="X36" s="44"/>
      <c r="Y36" s="44">
        <v>3.4082224793616507</v>
      </c>
      <c r="Z36" s="44">
        <v>2.5879394656227501</v>
      </c>
      <c r="AA36" s="44">
        <v>3.0956871998440123</v>
      </c>
      <c r="AB36" s="44">
        <v>2.4171739173266138</v>
      </c>
      <c r="AC36" s="44">
        <v>2.4868866709863209</v>
      </c>
      <c r="AD36" s="44"/>
      <c r="AE36" s="44">
        <v>3.0341792298416124</v>
      </c>
      <c r="AF36" s="44">
        <v>2.5296132577393808</v>
      </c>
      <c r="AG36" s="44">
        <v>3.1026640566954642</v>
      </c>
      <c r="AH36" s="44">
        <v>4.0409954883609309</v>
      </c>
      <c r="AI36" s="38">
        <f t="shared" si="6"/>
        <v>3.4082224793616507</v>
      </c>
      <c r="AJ36" s="43">
        <f t="shared" si="7"/>
        <v>-11.493866989830181</v>
      </c>
      <c r="AK36" s="42">
        <f>RANK(R36,(D36:R36,V36:AH36),1)</f>
        <v>7</v>
      </c>
    </row>
    <row r="37" spans="1:37" ht="12.75" customHeight="1" x14ac:dyDescent="0.25">
      <c r="A37">
        <v>2008</v>
      </c>
      <c r="B37" s="45" t="s">
        <v>160</v>
      </c>
      <c r="C37" s="46" t="s">
        <v>100</v>
      </c>
      <c r="D37" s="38">
        <v>4.4394079673626115</v>
      </c>
      <c r="E37" s="38">
        <v>5.5993063354931607</v>
      </c>
      <c r="F37" s="38">
        <v>8.0093337443004557</v>
      </c>
      <c r="G37" s="38"/>
      <c r="H37" s="38">
        <v>4.2165543976481894</v>
      </c>
      <c r="I37" s="38">
        <v>5.693511279097673</v>
      </c>
      <c r="J37" s="38"/>
      <c r="K37" s="38">
        <v>5.0605718142548604</v>
      </c>
      <c r="L37" s="38">
        <v>5.21218289536837</v>
      </c>
      <c r="M37" s="38">
        <v>3.9772149628029756</v>
      </c>
      <c r="N37" s="38"/>
      <c r="O37" s="38">
        <v>4.7243779217662585</v>
      </c>
      <c r="P37" s="38">
        <v>4.6319393208543316</v>
      </c>
      <c r="Q37" s="38">
        <v>7.9551659017278622</v>
      </c>
      <c r="R37" s="38">
        <v>3.4365963426925847</v>
      </c>
      <c r="S37" s="39">
        <f t="shared" si="3"/>
        <v>4.8924748680105594</v>
      </c>
      <c r="T37" s="40">
        <f t="shared" si="4"/>
        <v>-29.757506468499912</v>
      </c>
      <c r="U37" s="41">
        <f t="shared" si="5"/>
        <v>1</v>
      </c>
      <c r="V37" s="39">
        <v>3.4228777477801779</v>
      </c>
      <c r="W37" s="39">
        <v>2.2677190658747302</v>
      </c>
      <c r="X37" s="44"/>
      <c r="Y37" s="44">
        <v>4.340139508039357</v>
      </c>
      <c r="Z37" s="44">
        <v>2.9560039350851932</v>
      </c>
      <c r="AA37" s="44">
        <v>3.918778458723303</v>
      </c>
      <c r="AB37" s="44">
        <v>4.0029741270698347</v>
      </c>
      <c r="AC37" s="44">
        <v>2.6172194066474685</v>
      </c>
      <c r="AD37" s="44"/>
      <c r="AE37" s="44">
        <v>3.7921022486201106</v>
      </c>
      <c r="AF37" s="44">
        <v>2.6808960607151433</v>
      </c>
      <c r="AG37" s="44">
        <v>3.5544114002879774</v>
      </c>
      <c r="AH37" s="44">
        <v>5.4874379649628029</v>
      </c>
      <c r="AI37" s="38">
        <f t="shared" si="6"/>
        <v>4.2165543976481894</v>
      </c>
      <c r="AJ37" s="43">
        <f t="shared" si="7"/>
        <v>-18.497521468966021</v>
      </c>
      <c r="AK37" s="42">
        <f>RANK(R37,(D37:R37,V37:AH37),1)</f>
        <v>6</v>
      </c>
    </row>
    <row r="38" spans="1:37" ht="12.75" customHeight="1" x14ac:dyDescent="0.25">
      <c r="A38">
        <v>2009</v>
      </c>
      <c r="B38" s="45" t="s">
        <v>178</v>
      </c>
      <c r="C38" s="46" t="s">
        <v>100</v>
      </c>
      <c r="D38" s="38">
        <v>5.1485097192224618</v>
      </c>
      <c r="E38" s="38">
        <v>5.0358860691144702</v>
      </c>
      <c r="F38" s="38">
        <v>7.1753814611231093</v>
      </c>
      <c r="G38" s="38"/>
      <c r="H38" s="38">
        <v>4.5532132829373637</v>
      </c>
      <c r="I38" s="38">
        <v>5.2611333693304534</v>
      </c>
      <c r="J38" s="38"/>
      <c r="K38" s="38">
        <v>5.534647948164146</v>
      </c>
      <c r="L38" s="38">
        <v>6.6859834341252684</v>
      </c>
      <c r="M38" s="38">
        <v>4.1542037796976246</v>
      </c>
      <c r="N38" s="38">
        <v>6.6061815334773213</v>
      </c>
      <c r="O38" s="38">
        <v>4.5049460043196534</v>
      </c>
      <c r="P38" s="38">
        <v>4.395540172786176</v>
      </c>
      <c r="Q38" s="38">
        <v>7.3136189470842323</v>
      </c>
      <c r="R38" s="38">
        <v>3.4165188714902799</v>
      </c>
      <c r="S38" s="39">
        <f t="shared" si="3"/>
        <v>5.1485097192224618</v>
      </c>
      <c r="T38" s="40">
        <f t="shared" si="4"/>
        <v>-33.640625000000014</v>
      </c>
      <c r="U38" s="41">
        <f t="shared" si="5"/>
        <v>1</v>
      </c>
      <c r="V38" s="39">
        <v>4.3369436965442754</v>
      </c>
      <c r="W38" s="39">
        <v>2.8506976533477317</v>
      </c>
      <c r="X38" s="44"/>
      <c r="Y38" s="44">
        <v>4.3422852753779697</v>
      </c>
      <c r="Z38" s="44">
        <v>3.5076153153347729</v>
      </c>
      <c r="AA38" s="44">
        <v>4.1909834460043189</v>
      </c>
      <c r="AB38" s="44">
        <v>4.5695598012958953</v>
      </c>
      <c r="AC38" s="44">
        <v>3.6364567710583149</v>
      </c>
      <c r="AD38" s="44"/>
      <c r="AE38" s="44">
        <v>3.3310214319654423</v>
      </c>
      <c r="AF38" s="44">
        <v>2.5561707192224619</v>
      </c>
      <c r="AG38" s="44">
        <v>4.1326443952483798</v>
      </c>
      <c r="AH38" s="44">
        <v>5.8113803455723536</v>
      </c>
      <c r="AI38" s="38">
        <f t="shared" si="6"/>
        <v>4.4502430885529147</v>
      </c>
      <c r="AJ38" s="43">
        <f t="shared" si="7"/>
        <v>-23.228488792480118</v>
      </c>
      <c r="AK38" s="42">
        <f>RANK(R38,(D38:R38,V38:AH38),1)</f>
        <v>4</v>
      </c>
    </row>
    <row r="39" spans="1:37" ht="12.75" customHeight="1" x14ac:dyDescent="0.25">
      <c r="A39">
        <v>2009</v>
      </c>
      <c r="B39" s="45" t="s">
        <v>161</v>
      </c>
      <c r="C39" s="46" t="s">
        <v>100</v>
      </c>
      <c r="D39" s="38">
        <v>4.8692682937115794</v>
      </c>
      <c r="E39" s="38">
        <v>4.1695506058357035</v>
      </c>
      <c r="F39" s="38">
        <v>7.5531489101162155</v>
      </c>
      <c r="G39" s="38"/>
      <c r="H39" s="38">
        <v>4.4315453565472183</v>
      </c>
      <c r="I39" s="38">
        <v>4.6551994120326592</v>
      </c>
      <c r="J39" s="38"/>
      <c r="K39" s="38">
        <v>4.5114218049348755</v>
      </c>
      <c r="L39" s="38">
        <v>5.2204051608237201</v>
      </c>
      <c r="M39" s="38">
        <v>3.7414128424778617</v>
      </c>
      <c r="N39" s="38">
        <v>5.1919691451977155</v>
      </c>
      <c r="O39" s="38">
        <v>4.7236695035905587</v>
      </c>
      <c r="P39" s="38">
        <v>4.0298626728953684</v>
      </c>
      <c r="Q39" s="38">
        <v>7.7068950979727786</v>
      </c>
      <c r="R39" s="38">
        <v>3.2838485955340055</v>
      </c>
      <c r="S39" s="39">
        <f t="shared" si="3"/>
        <v>4.6551994120326592</v>
      </c>
      <c r="T39" s="40">
        <f t="shared" si="4"/>
        <v>-29.458476321207971</v>
      </c>
      <c r="U39" s="41">
        <f t="shared" si="5"/>
        <v>1</v>
      </c>
      <c r="V39" s="39">
        <v>3.1774212157022914</v>
      </c>
      <c r="W39" s="39">
        <v>2.9081736834771768</v>
      </c>
      <c r="X39" s="44"/>
      <c r="Y39" s="44">
        <v>4.1008568602223185</v>
      </c>
      <c r="Z39" s="44">
        <v>3.2000422258856758</v>
      </c>
      <c r="AA39" s="44">
        <v>4.2517274959369242</v>
      </c>
      <c r="AB39" s="44">
        <v>3.3439156847215235</v>
      </c>
      <c r="AC39" s="44">
        <v>3.0714411439815472</v>
      </c>
      <c r="AD39" s="44"/>
      <c r="AE39" s="44">
        <v>3.62693391664867</v>
      </c>
      <c r="AF39" s="44">
        <v>2.3301877029440892</v>
      </c>
      <c r="AG39" s="44">
        <v>4.2331322587522786</v>
      </c>
      <c r="AH39" s="44">
        <v>4.5337872104834194</v>
      </c>
      <c r="AI39" s="38">
        <f t="shared" si="6"/>
        <v>4.201341432293991</v>
      </c>
      <c r="AJ39" s="43">
        <f t="shared" si="7"/>
        <v>-21.838092703144614</v>
      </c>
      <c r="AK39" s="42">
        <f>RANK(R39,(D39:R39,V39:AH39),1)</f>
        <v>6</v>
      </c>
    </row>
    <row r="40" spans="1:37" ht="12.75" customHeight="1" x14ac:dyDescent="0.25">
      <c r="A40">
        <v>2010</v>
      </c>
      <c r="B40" s="45" t="s">
        <v>179</v>
      </c>
      <c r="C40" s="46" t="s">
        <v>100</v>
      </c>
      <c r="D40" s="38">
        <v>4.7666275439917136</v>
      </c>
      <c r="E40" s="38">
        <v>4.2060320575432781</v>
      </c>
      <c r="F40" s="38">
        <v>8.2986609722692517</v>
      </c>
      <c r="G40" s="38"/>
      <c r="H40" s="38">
        <v>4.005595682500263</v>
      </c>
      <c r="I40" s="38">
        <v>4.5066866201078026</v>
      </c>
      <c r="J40" s="38"/>
      <c r="K40" s="38">
        <v>4.1089456883818176</v>
      </c>
      <c r="L40" s="38">
        <v>5.5126266773549366</v>
      </c>
      <c r="M40" s="38">
        <v>3.9022456766187088</v>
      </c>
      <c r="N40" s="38">
        <v>5.2833775733994877</v>
      </c>
      <c r="O40" s="38">
        <v>4.2586466059920705</v>
      </c>
      <c r="P40" s="38">
        <v>3.884018493763234</v>
      </c>
      <c r="Q40" s="38">
        <v>8.3087767455722048</v>
      </c>
      <c r="R40" s="38">
        <v>3.1962711818968872</v>
      </c>
      <c r="S40" s="39">
        <f t="shared" si="3"/>
        <v>4.2586466059920705</v>
      </c>
      <c r="T40" s="40">
        <f t="shared" si="4"/>
        <v>-24.946315634652155</v>
      </c>
      <c r="U40" s="41">
        <f t="shared" si="5"/>
        <v>1</v>
      </c>
      <c r="V40" s="39">
        <v>3.245816548352833</v>
      </c>
      <c r="W40" s="39">
        <v>3.3299371895036982</v>
      </c>
      <c r="X40" s="44"/>
      <c r="Y40" s="44">
        <v>3.9292732690659151</v>
      </c>
      <c r="Z40" s="44">
        <v>3.1042896766623032</v>
      </c>
      <c r="AA40" s="44">
        <v>4.7132926773201103</v>
      </c>
      <c r="AB40" s="44">
        <v>2.7150672908756475</v>
      </c>
      <c r="AC40" s="44">
        <v>2.9714692600127046</v>
      </c>
      <c r="AD40" s="44"/>
      <c r="AE40" s="44">
        <v>3.4338822408736616</v>
      </c>
      <c r="AF40" s="44">
        <v>2.3414413605220266</v>
      </c>
      <c r="AG40" s="44">
        <v>3.7550502136964932</v>
      </c>
      <c r="AH40" s="44">
        <v>4.9493065089332609</v>
      </c>
      <c r="AI40" s="38">
        <f t="shared" si="6"/>
        <v>3.9674344757830893</v>
      </c>
      <c r="AJ40" s="43">
        <f t="shared" si="7"/>
        <v>-19.437329049624456</v>
      </c>
      <c r="AK40" s="42">
        <f>RANK(R40,(D40:R40,V40:AH40),1)</f>
        <v>5</v>
      </c>
    </row>
    <row r="41" spans="1:37" ht="12.75" customHeight="1" x14ac:dyDescent="0.25">
      <c r="A41">
        <v>2010</v>
      </c>
      <c r="B41" s="45" t="s">
        <v>162</v>
      </c>
      <c r="C41" s="46" t="s">
        <v>100</v>
      </c>
      <c r="D41" s="38">
        <v>4.5600022096362229</v>
      </c>
      <c r="E41" s="38">
        <v>4.5508639286549872</v>
      </c>
      <c r="F41" s="38">
        <v>8.168008767583995</v>
      </c>
      <c r="G41" s="38"/>
      <c r="H41" s="38">
        <v>4.1030881605744778</v>
      </c>
      <c r="I41" s="38">
        <v>4.7458139229213323</v>
      </c>
      <c r="J41" s="38"/>
      <c r="K41" s="38">
        <v>4.1000420669140656</v>
      </c>
      <c r="L41" s="38">
        <v>5.7357943625551142</v>
      </c>
      <c r="M41" s="38">
        <v>4.0939498795932412</v>
      </c>
      <c r="N41" s="38">
        <v>5.266695938851722</v>
      </c>
      <c r="O41" s="38">
        <v>4.6300623638256901</v>
      </c>
      <c r="P41" s="38">
        <v>4.3063235295971412</v>
      </c>
      <c r="Q41" s="38">
        <v>8.2413891638633121</v>
      </c>
      <c r="R41" s="38">
        <v>3.0646443708035451</v>
      </c>
      <c r="S41" s="39">
        <f t="shared" si="3"/>
        <v>4.5600022096362229</v>
      </c>
      <c r="T41" s="40">
        <f t="shared" si="4"/>
        <v>-32.792919171676694</v>
      </c>
      <c r="U41" s="41">
        <f t="shared" si="5"/>
        <v>1</v>
      </c>
      <c r="V41" s="39">
        <v>3.6981404693593531</v>
      </c>
      <c r="W41" s="39">
        <v>3.2120143820942602</v>
      </c>
      <c r="X41" s="44"/>
      <c r="Y41" s="44">
        <v>4.1679699555412446</v>
      </c>
      <c r="Z41" s="44">
        <v>3.3495455108618457</v>
      </c>
      <c r="AA41" s="44">
        <v>4.4778795245515246</v>
      </c>
      <c r="AB41" s="44">
        <v>3.3845451270199756</v>
      </c>
      <c r="AC41" s="44">
        <v>3.414518688638426</v>
      </c>
      <c r="AD41" s="44"/>
      <c r="AE41" s="44">
        <v>3.7842839980757947</v>
      </c>
      <c r="AF41" s="44">
        <v>2.303973861925551</v>
      </c>
      <c r="AG41" s="44">
        <v>3.7399937962534096</v>
      </c>
      <c r="AH41" s="44">
        <v>5.3563120143410332</v>
      </c>
      <c r="AI41" s="38">
        <f t="shared" si="6"/>
        <v>4.1355290580578608</v>
      </c>
      <c r="AJ41" s="43">
        <f t="shared" si="7"/>
        <v>-25.894744595440656</v>
      </c>
      <c r="AK41" s="42">
        <f>RANK(R41,(D41:R41,V41:AH41),1)</f>
        <v>2</v>
      </c>
    </row>
    <row r="42" spans="1:37" ht="12.75" customHeight="1" x14ac:dyDescent="0.25">
      <c r="A42">
        <v>2011</v>
      </c>
      <c r="B42" s="45" t="s">
        <v>180</v>
      </c>
      <c r="C42" s="46" t="s">
        <v>100</v>
      </c>
      <c r="D42" s="38">
        <v>5.4030970433212646</v>
      </c>
      <c r="E42" s="38">
        <v>5.0874736764181723</v>
      </c>
      <c r="F42" s="38">
        <v>8.9514536834314029</v>
      </c>
      <c r="G42" s="38"/>
      <c r="H42" s="38">
        <v>4.4499769749505385</v>
      </c>
      <c r="I42" s="38">
        <v>4.9218495333898167</v>
      </c>
      <c r="J42" s="38"/>
      <c r="K42" s="38">
        <v>4.1999782684926439</v>
      </c>
      <c r="L42" s="38">
        <v>5.8749696017605437</v>
      </c>
      <c r="M42" s="38">
        <v>4.1874783331697483</v>
      </c>
      <c r="N42" s="38">
        <v>5.5749711540110676</v>
      </c>
      <c r="O42" s="38">
        <v>4.7437254550385655</v>
      </c>
      <c r="P42" s="38">
        <v>4.3593524438595521</v>
      </c>
      <c r="Q42" s="38">
        <v>9.4164512774430893</v>
      </c>
      <c r="R42" s="38">
        <v>3.2642643600590482</v>
      </c>
      <c r="S42" s="39">
        <f t="shared" si="3"/>
        <v>4.9218495333898167</v>
      </c>
      <c r="T42" s="40">
        <f t="shared" si="4"/>
        <v>-33.678095238095231</v>
      </c>
      <c r="U42" s="41">
        <f t="shared" si="5"/>
        <v>1</v>
      </c>
      <c r="V42" s="39">
        <v>3.7676055056737132</v>
      </c>
      <c r="W42" s="39">
        <v>3.2565768998354683</v>
      </c>
      <c r="X42" s="44"/>
      <c r="Y42" s="44">
        <v>4.4624769102734341</v>
      </c>
      <c r="Z42" s="44">
        <v>3.5874814376707995</v>
      </c>
      <c r="AA42" s="44">
        <v>4.8658498231432477</v>
      </c>
      <c r="AB42" s="44">
        <v>3.3059828941992095</v>
      </c>
      <c r="AC42" s="44">
        <v>3.2727018164020021</v>
      </c>
      <c r="AD42" s="44"/>
      <c r="AE42" s="44">
        <v>3.7149182782877119</v>
      </c>
      <c r="AF42" s="44">
        <v>2.4143000079405108</v>
      </c>
      <c r="AG42" s="44">
        <v>4.4937267485806709</v>
      </c>
      <c r="AH42" s="44">
        <v>5.0655987896031069</v>
      </c>
      <c r="AI42" s="38">
        <f t="shared" si="6"/>
        <v>4.4562269426119858</v>
      </c>
      <c r="AJ42" s="43">
        <f t="shared" si="7"/>
        <v>-26.748246844319766</v>
      </c>
      <c r="AK42" s="42">
        <f>RANK(R42,(D42:R42,V42:AH42),1)</f>
        <v>3</v>
      </c>
    </row>
    <row r="43" spans="1:37" ht="12.75" customHeight="1" x14ac:dyDescent="0.25">
      <c r="A43">
        <v>2011</v>
      </c>
      <c r="B43" s="45" t="s">
        <v>163</v>
      </c>
      <c r="C43" s="46" t="s">
        <v>100</v>
      </c>
      <c r="D43" s="38">
        <v>5.5305149386086905</v>
      </c>
      <c r="E43" s="38">
        <v>5.7553580078237241</v>
      </c>
      <c r="F43" s="38">
        <v>8.9269568683261298</v>
      </c>
      <c r="G43" s="38"/>
      <c r="H43" s="38">
        <v>4.7092131718926629</v>
      </c>
      <c r="I43" s="38">
        <v>5.2338470000610755</v>
      </c>
      <c r="J43" s="38"/>
      <c r="K43" s="38">
        <v>4.9715300859768687</v>
      </c>
      <c r="L43" s="38">
        <v>6.6110107990031599</v>
      </c>
      <c r="M43" s="38">
        <v>4.7404413759503052</v>
      </c>
      <c r="N43" s="38">
        <v>6.0957454320520394</v>
      </c>
      <c r="O43" s="38">
        <v>5.3275316122340053</v>
      </c>
      <c r="P43" s="38">
        <v>5.1058113634247366</v>
      </c>
      <c r="Q43" s="38">
        <v>9.2622540952930486</v>
      </c>
      <c r="R43" s="38">
        <v>3.9096774634048121</v>
      </c>
      <c r="S43" s="39">
        <f t="shared" si="3"/>
        <v>5.3275316122340053</v>
      </c>
      <c r="T43" s="40">
        <f t="shared" si="4"/>
        <v>-26.613716295427881</v>
      </c>
      <c r="U43" s="41">
        <f t="shared" si="5"/>
        <v>1</v>
      </c>
      <c r="V43" s="39">
        <v>4.1162832614501816</v>
      </c>
      <c r="W43" s="39">
        <v>3.2235001356462076</v>
      </c>
      <c r="X43" s="44"/>
      <c r="Y43" s="44">
        <v>4.899236793583424</v>
      </c>
      <c r="Z43" s="44">
        <v>3.4475937279638584</v>
      </c>
      <c r="AA43" s="44">
        <v>4.764049898217884</v>
      </c>
      <c r="AB43" s="44">
        <v>3.9483379800281737</v>
      </c>
      <c r="AC43" s="44">
        <v>4.0201940775648124</v>
      </c>
      <c r="AD43" s="44"/>
      <c r="AE43" s="44">
        <v>3.9899339478329559</v>
      </c>
      <c r="AF43" s="44">
        <v>2.3332464943709024</v>
      </c>
      <c r="AG43" s="44">
        <v>4.4344049761853981</v>
      </c>
      <c r="AH43" s="44">
        <v>6.0676400484001602</v>
      </c>
      <c r="AI43" s="38">
        <f t="shared" si="6"/>
        <v>4.8316433459006536</v>
      </c>
      <c r="AJ43" s="43">
        <f t="shared" si="7"/>
        <v>-19.081828199882999</v>
      </c>
      <c r="AK43" s="42">
        <f>RANK(R43,(D43:R43,V43:AH43),1)</f>
        <v>4</v>
      </c>
    </row>
    <row r="44" spans="1:37" ht="12.75" customHeight="1" x14ac:dyDescent="0.25">
      <c r="A44">
        <v>2012</v>
      </c>
      <c r="B44" s="45" t="s">
        <v>181</v>
      </c>
      <c r="C44" s="46" t="s">
        <v>100</v>
      </c>
      <c r="D44" s="38">
        <v>5.5019051907310361</v>
      </c>
      <c r="E44" s="38">
        <v>5.1674698563832111</v>
      </c>
      <c r="F44" s="38">
        <v>8.0556593230204872</v>
      </c>
      <c r="G44" s="38"/>
      <c r="H44" s="38">
        <v>4.7442463801731316</v>
      </c>
      <c r="I44" s="38">
        <v>4.9898935726587021</v>
      </c>
      <c r="J44" s="38"/>
      <c r="K44" s="38">
        <v>4.767923218003066</v>
      </c>
      <c r="L44" s="38">
        <v>6.3276349100500022</v>
      </c>
      <c r="M44" s="38">
        <v>4.7620040085455821</v>
      </c>
      <c r="N44" s="38">
        <v>5.6114105656944835</v>
      </c>
      <c r="O44" s="38">
        <v>5.3598441637514282</v>
      </c>
      <c r="P44" s="38">
        <v>4.696892704513262</v>
      </c>
      <c r="Q44" s="38">
        <v>8.7381145774210616</v>
      </c>
      <c r="R44" s="38">
        <v>3.8262657814592824</v>
      </c>
      <c r="S44" s="39">
        <f t="shared" si="3"/>
        <v>5.1674698563832111</v>
      </c>
      <c r="T44" s="40">
        <f t="shared" si="4"/>
        <v>-25.954753722794955</v>
      </c>
      <c r="U44" s="41">
        <f t="shared" si="5"/>
        <v>1</v>
      </c>
      <c r="V44" s="39">
        <v>4.161411420942005</v>
      </c>
      <c r="W44" s="39">
        <v>3.1501440811782144</v>
      </c>
      <c r="X44" s="44"/>
      <c r="Y44" s="44">
        <v>5.2487997943290363</v>
      </c>
      <c r="Z44" s="44">
        <v>3.8830014041092626</v>
      </c>
      <c r="AA44" s="44">
        <v>3.8616626540150345</v>
      </c>
      <c r="AB44" s="44">
        <v>4.2086171163654376</v>
      </c>
      <c r="AC44" s="44">
        <v>3.5863602221474702</v>
      </c>
      <c r="AD44" s="44"/>
      <c r="AE44" s="44">
        <v>3.7394013826707098</v>
      </c>
      <c r="AF44" s="44">
        <v>2.176256549138432</v>
      </c>
      <c r="AG44" s="44">
        <v>4.0664968972912554</v>
      </c>
      <c r="AH44" s="44">
        <v>5.5729357042208401</v>
      </c>
      <c r="AI44" s="38">
        <f t="shared" si="6"/>
        <v>4.7531251943593569</v>
      </c>
      <c r="AJ44" s="43">
        <f t="shared" si="7"/>
        <v>-19.499999999999996</v>
      </c>
      <c r="AK44" s="42">
        <f>RANK(R44,(D44:R44,V44:AH44),1)</f>
        <v>5</v>
      </c>
    </row>
    <row r="45" spans="1:37" ht="12.75" customHeight="1" x14ac:dyDescent="0.25">
      <c r="A45">
        <v>2012</v>
      </c>
      <c r="B45" s="45" t="s">
        <v>164</v>
      </c>
      <c r="C45" s="46" t="s">
        <v>100</v>
      </c>
      <c r="D45" s="38">
        <v>5.3812946543139768</v>
      </c>
      <c r="E45" s="38">
        <v>5.4848917706537108</v>
      </c>
      <c r="F45" s="38">
        <v>7.6341002800517828</v>
      </c>
      <c r="G45" s="38"/>
      <c r="H45" s="38">
        <v>4.6129493747942805</v>
      </c>
      <c r="I45" s="38">
        <v>4.9410069098701062</v>
      </c>
      <c r="J45" s="38">
        <v>6.3654672595414539</v>
      </c>
      <c r="K45" s="38">
        <v>4.9410069098701062</v>
      </c>
      <c r="L45" s="38">
        <v>6.5841722829253362</v>
      </c>
      <c r="M45" s="38">
        <v>4.7251795841623263</v>
      </c>
      <c r="N45" s="38">
        <v>5.9136687243931672</v>
      </c>
      <c r="O45" s="38">
        <v>5.8561147708710939</v>
      </c>
      <c r="P45" s="38">
        <v>5.4158270264272224</v>
      </c>
      <c r="Q45" s="38">
        <v>9.5951361384094316</v>
      </c>
      <c r="R45" s="38">
        <v>4.0350789044558901</v>
      </c>
      <c r="S45" s="39">
        <f t="shared" si="3"/>
        <v>5.450359398540467</v>
      </c>
      <c r="T45" s="40">
        <f t="shared" si="4"/>
        <v>-25.966737064413952</v>
      </c>
      <c r="U45" s="41">
        <f t="shared" si="5"/>
        <v>1</v>
      </c>
      <c r="V45" s="39">
        <v>4.5524026156890578</v>
      </c>
      <c r="W45" s="39">
        <v>3.7880285589623854</v>
      </c>
      <c r="X45" s="44"/>
      <c r="Y45" s="44">
        <v>5.1154817199722755</v>
      </c>
      <c r="Z45" s="44">
        <v>4.0402875372496379</v>
      </c>
      <c r="AA45" s="44">
        <v>4.1223306979953556</v>
      </c>
      <c r="AB45" s="44">
        <v>4.4717407498278714</v>
      </c>
      <c r="AC45" s="44">
        <v>4.5280860703259815</v>
      </c>
      <c r="AD45" s="44"/>
      <c r="AE45" s="44">
        <v>4.2044314126945954</v>
      </c>
      <c r="AF45" s="44">
        <v>2.1427912435803602</v>
      </c>
      <c r="AG45" s="44">
        <v>3.9251796302054895</v>
      </c>
      <c r="AH45" s="44">
        <v>5.6575536312199359</v>
      </c>
      <c r="AI45" s="38">
        <f t="shared" si="6"/>
        <v>4.9410069098701062</v>
      </c>
      <c r="AJ45" s="43">
        <f t="shared" si="7"/>
        <v>-18.334886429819459</v>
      </c>
      <c r="AK45" s="42">
        <f>RANK(R45,(D45:R45,V45:AH45),1)</f>
        <v>4</v>
      </c>
    </row>
    <row r="46" spans="1:37" ht="12.75" customHeight="1" x14ac:dyDescent="0.25">
      <c r="A46">
        <v>2013</v>
      </c>
      <c r="B46" s="45" t="s">
        <v>182</v>
      </c>
      <c r="C46" s="46" t="s">
        <v>100</v>
      </c>
      <c r="D46" s="38">
        <v>5.770320302394186</v>
      </c>
      <c r="E46" s="38">
        <v>5.2098274067794641</v>
      </c>
      <c r="F46" s="38">
        <v>8.4488637828909017</v>
      </c>
      <c r="G46" s="38"/>
      <c r="H46" s="38">
        <v>5.0903781011566549</v>
      </c>
      <c r="I46" s="38">
        <v>5.317025501569165</v>
      </c>
      <c r="J46" s="38">
        <v>6.4502625036317172</v>
      </c>
      <c r="K46" s="38">
        <v>5.3139626988608892</v>
      </c>
      <c r="L46" s="38">
        <v>7.1945235617430692</v>
      </c>
      <c r="M46" s="38">
        <v>5.3323395151105517</v>
      </c>
      <c r="N46" s="38">
        <v>6.5084557550889839</v>
      </c>
      <c r="O46" s="38">
        <v>6.4135088711323922</v>
      </c>
      <c r="P46" s="38">
        <v>5.8591415809342244</v>
      </c>
      <c r="Q46" s="38">
        <v>9.8380592072841768</v>
      </c>
      <c r="R46" s="38">
        <v>4.1937119802814316</v>
      </c>
      <c r="S46" s="39">
        <f t="shared" si="3"/>
        <v>5.8147309416642052</v>
      </c>
      <c r="T46" s="40">
        <f t="shared" si="4"/>
        <v>-27.877798261785607</v>
      </c>
      <c r="U46" s="41">
        <f t="shared" si="5"/>
        <v>1</v>
      </c>
      <c r="V46" s="39">
        <v>4.4521819008329411</v>
      </c>
      <c r="W46" s="39">
        <v>3.9600813896940488</v>
      </c>
      <c r="X46" s="44"/>
      <c r="Y46" s="44">
        <v>5.1411287420328069</v>
      </c>
      <c r="Z46" s="44">
        <v>4.2664841726300962</v>
      </c>
      <c r="AA46" s="44">
        <v>3.6302175380125976</v>
      </c>
      <c r="AB46" s="44">
        <v>4.2863923902338978</v>
      </c>
      <c r="AC46" s="44">
        <v>4.5913556558970559</v>
      </c>
      <c r="AD46" s="44"/>
      <c r="AE46" s="44">
        <v>3.8737716093747978</v>
      </c>
      <c r="AF46" s="44">
        <v>2.3700886197461219</v>
      </c>
      <c r="AG46" s="44">
        <v>4.3491798457535795</v>
      </c>
      <c r="AH46" s="44">
        <v>5.656996602187931</v>
      </c>
      <c r="AI46" s="38">
        <f t="shared" si="6"/>
        <v>5.2098274067794641</v>
      </c>
      <c r="AJ46" s="43">
        <f t="shared" si="7"/>
        <v>-19.503821281599041</v>
      </c>
      <c r="AK46" s="42">
        <f>RANK(R46,(D46:R46,V46:AH46),1)</f>
        <v>5</v>
      </c>
    </row>
    <row r="47" spans="1:37" ht="12.75" customHeight="1" x14ac:dyDescent="0.25">
      <c r="A47">
        <v>2013</v>
      </c>
      <c r="B47" s="45" t="s">
        <v>165</v>
      </c>
      <c r="C47" s="46" t="s">
        <v>100</v>
      </c>
      <c r="D47" s="38">
        <v>5.6633597649900986</v>
      </c>
      <c r="E47" s="38">
        <v>5.0958032368175994</v>
      </c>
      <c r="F47" s="38">
        <v>8.2815346460000399</v>
      </c>
      <c r="G47" s="38"/>
      <c r="H47" s="38">
        <v>5.0103646196733527</v>
      </c>
      <c r="I47" s="38">
        <v>5.4345063262108653</v>
      </c>
      <c r="J47" s="38">
        <v>5.9654463041786876</v>
      </c>
      <c r="K47" s="38">
        <v>5.6053835604993596</v>
      </c>
      <c r="L47" s="38">
        <v>6.5024890405139537</v>
      </c>
      <c r="M47" s="38">
        <v>4.8638984188546424</v>
      </c>
      <c r="N47" s="38">
        <v>6.5635166241884173</v>
      </c>
      <c r="O47" s="38">
        <v>7.0090179850119911</v>
      </c>
      <c r="P47" s="38">
        <v>6.0081656127508101</v>
      </c>
      <c r="Q47" s="38">
        <v>9.1252715040913195</v>
      </c>
      <c r="R47" s="38">
        <v>4.3270387652703981</v>
      </c>
      <c r="S47" s="39">
        <f t="shared" si="3"/>
        <v>5.8144030345843927</v>
      </c>
      <c r="T47" s="40">
        <f t="shared" si="4"/>
        <v>-25.580687483600105</v>
      </c>
      <c r="U47" s="41">
        <f t="shared" si="5"/>
        <v>1</v>
      </c>
      <c r="V47" s="39">
        <v>4.3809566354467853</v>
      </c>
      <c r="W47" s="39">
        <v>3.9323428678558137</v>
      </c>
      <c r="X47" s="44"/>
      <c r="Y47" s="44">
        <v>4.7657660643061073</v>
      </c>
      <c r="Z47" s="44">
        <v>3.686066053937521</v>
      </c>
      <c r="AA47" s="44">
        <v>3.4852547898567035</v>
      </c>
      <c r="AB47" s="44">
        <v>4.2437055997629205</v>
      </c>
      <c r="AC47" s="44">
        <v>4.2560941992488361</v>
      </c>
      <c r="AD47" s="44"/>
      <c r="AE47" s="44">
        <v>4.1850275780599242</v>
      </c>
      <c r="AF47" s="44">
        <v>2.5422565669189119</v>
      </c>
      <c r="AG47" s="44">
        <v>4.6960725637498726</v>
      </c>
      <c r="AH47" s="44">
        <v>5.6572570066226522</v>
      </c>
      <c r="AI47" s="38">
        <f t="shared" si="6"/>
        <v>5.0103646196733527</v>
      </c>
      <c r="AJ47" s="43">
        <f t="shared" si="7"/>
        <v>-13.638246041412922</v>
      </c>
      <c r="AK47" s="42">
        <f>RANK(R47,(D47:R47,V47:AH47),1)</f>
        <v>8</v>
      </c>
    </row>
    <row r="48" spans="1:37" ht="12.75" customHeight="1" x14ac:dyDescent="0.25">
      <c r="A48">
        <v>2014</v>
      </c>
      <c r="B48" s="45" t="s">
        <v>183</v>
      </c>
      <c r="C48" s="46" t="s">
        <v>100</v>
      </c>
      <c r="D48" s="38">
        <v>5.460021439230907</v>
      </c>
      <c r="E48" s="38">
        <v>4.7948861799851272</v>
      </c>
      <c r="F48" s="38">
        <v>7.4559002020414855</v>
      </c>
      <c r="G48" s="38"/>
      <c r="H48" s="38">
        <v>5.0047733062360189</v>
      </c>
      <c r="I48" s="38">
        <v>5.1791865519937996</v>
      </c>
      <c r="J48" s="38">
        <v>5.7379001697602545</v>
      </c>
      <c r="K48" s="38">
        <v>5.2737835666420896</v>
      </c>
      <c r="L48" s="38">
        <v>6.5390186375629495</v>
      </c>
      <c r="M48" s="38">
        <v>4.3721557707755885</v>
      </c>
      <c r="N48" s="38">
        <v>5.9418749825956274</v>
      </c>
      <c r="O48" s="38">
        <v>7.5263749779544602</v>
      </c>
      <c r="P48" s="38">
        <v>5.3949859916602092</v>
      </c>
      <c r="Q48" s="38">
        <v>8.8661938826120821</v>
      </c>
      <c r="R48" s="38">
        <v>4.308480155290459</v>
      </c>
      <c r="S48" s="39">
        <f t="shared" si="3"/>
        <v>5.4275037154455585</v>
      </c>
      <c r="T48" s="40">
        <f t="shared" si="4"/>
        <v>-20.61764705882354</v>
      </c>
      <c r="U48" s="41">
        <f t="shared" si="5"/>
        <v>1</v>
      </c>
      <c r="V48" s="39">
        <v>4.130874260288298</v>
      </c>
      <c r="W48" s="39">
        <v>3.6178037020896423</v>
      </c>
      <c r="X48" s="44"/>
      <c r="Y48" s="44">
        <v>4.3331936253673247</v>
      </c>
      <c r="Z48" s="44">
        <v>3.8341352499634471</v>
      </c>
      <c r="AA48" s="44">
        <v>3.0231727803239155</v>
      </c>
      <c r="AB48" s="44">
        <v>3.9553376749815672</v>
      </c>
      <c r="AC48" s="44">
        <v>3.7756624702839736</v>
      </c>
      <c r="AD48" s="44"/>
      <c r="AE48" s="44">
        <v>3.942094092930807</v>
      </c>
      <c r="AF48" s="44">
        <v>2.4780574834131524</v>
      </c>
      <c r="AG48" s="44">
        <v>4.4726650988393946</v>
      </c>
      <c r="AH48" s="44">
        <v>5.1644057684550049</v>
      </c>
      <c r="AI48" s="38">
        <f t="shared" si="6"/>
        <v>4.7948861799851272</v>
      </c>
      <c r="AJ48" s="43">
        <f t="shared" si="7"/>
        <v>-10.144266337854488</v>
      </c>
      <c r="AK48" s="42">
        <f>RANK(R48,(D48:R48,V48:AH48),1)</f>
        <v>9</v>
      </c>
    </row>
    <row r="49" spans="1:37" ht="12.75" customHeight="1" x14ac:dyDescent="0.25">
      <c r="A49">
        <v>2014</v>
      </c>
      <c r="B49" s="45" t="s">
        <v>166</v>
      </c>
      <c r="C49" s="46" t="s">
        <v>100</v>
      </c>
      <c r="D49" s="38">
        <v>5.1505851041888144</v>
      </c>
      <c r="E49" s="38">
        <v>4.4383913674370437</v>
      </c>
      <c r="F49" s="38">
        <v>6.9459400512916218</v>
      </c>
      <c r="G49" s="38"/>
      <c r="H49" s="38">
        <v>4.9141367835872272</v>
      </c>
      <c r="I49" s="38">
        <v>5.0195414566264898</v>
      </c>
      <c r="J49" s="38">
        <v>5.367092000161354</v>
      </c>
      <c r="K49" s="38">
        <v>5.3329067007972686</v>
      </c>
      <c r="L49" s="38">
        <v>6.0650418621780906</v>
      </c>
      <c r="M49" s="38">
        <v>4.1506650977893278</v>
      </c>
      <c r="N49" s="38">
        <v>5.797257017159426</v>
      </c>
      <c r="O49" s="38">
        <v>7.3071077390731807</v>
      </c>
      <c r="P49" s="38">
        <v>5.600691545815935</v>
      </c>
      <c r="Q49" s="38">
        <v>7.8751819512558656</v>
      </c>
      <c r="R49" s="38">
        <v>4.4417244341250415</v>
      </c>
      <c r="S49" s="39">
        <f t="shared" si="3"/>
        <v>5.3499993504793117</v>
      </c>
      <c r="T49" s="40">
        <f t="shared" si="4"/>
        <v>-16.977103301384457</v>
      </c>
      <c r="U49" s="41">
        <f t="shared" si="5"/>
        <v>3</v>
      </c>
      <c r="V49" s="39">
        <v>3.8512018753599424</v>
      </c>
      <c r="W49" s="39">
        <v>3.5169551108276003</v>
      </c>
      <c r="X49" s="44"/>
      <c r="Y49" s="44">
        <v>4.2149334605938078</v>
      </c>
      <c r="Z49" s="44">
        <v>3.5695150085998812</v>
      </c>
      <c r="AA49" s="44">
        <v>2.7822560519944726</v>
      </c>
      <c r="AB49" s="44">
        <v>3.7888706795194276</v>
      </c>
      <c r="AC49" s="44">
        <v>3.2342426850866177</v>
      </c>
      <c r="AD49" s="44"/>
      <c r="AE49" s="44">
        <v>3.79388452342616</v>
      </c>
      <c r="AF49" s="44">
        <v>2.4275835710920903</v>
      </c>
      <c r="AG49" s="44">
        <v>4.3529281190268305</v>
      </c>
      <c r="AH49" s="44">
        <v>5.7744668175833676</v>
      </c>
      <c r="AI49" s="38">
        <f t="shared" si="6"/>
        <v>4.4417244341250415</v>
      </c>
      <c r="AJ49" s="43">
        <f t="shared" si="7"/>
        <v>0</v>
      </c>
      <c r="AK49" s="42">
        <f>RANK(R49,(D49:R49,V49:AH49),1)</f>
        <v>13</v>
      </c>
    </row>
    <row r="50" spans="1:37" ht="12.75" customHeight="1" x14ac:dyDescent="0.25">
      <c r="A50">
        <v>2015</v>
      </c>
      <c r="B50" s="45" t="s">
        <v>184</v>
      </c>
      <c r="C50" s="46">
        <v>2015</v>
      </c>
      <c r="D50" s="38">
        <v>4.7010624807039729</v>
      </c>
      <c r="E50" s="38">
        <v>3.8003916315971371</v>
      </c>
      <c r="F50" s="38">
        <v>6.1289552902635904</v>
      </c>
      <c r="G50" s="38"/>
      <c r="H50" s="38">
        <v>4.3569037009639624</v>
      </c>
      <c r="I50" s="38">
        <v>4.6351597356473748</v>
      </c>
      <c r="J50" s="38">
        <v>4.9353833520163199</v>
      </c>
      <c r="K50" s="38">
        <v>4.6424822628758866</v>
      </c>
      <c r="L50" s="38">
        <v>5.4918954213831457</v>
      </c>
      <c r="M50" s="38">
        <v>3.6466185597984091</v>
      </c>
      <c r="N50" s="38">
        <v>5.0964789510435597</v>
      </c>
      <c r="O50" s="38">
        <v>6.9051431764857423</v>
      </c>
      <c r="P50" s="38">
        <v>4.7083850079324838</v>
      </c>
      <c r="Q50" s="38">
        <v>7.5641706270517197</v>
      </c>
      <c r="R50" s="38">
        <v>4.2397432653077889</v>
      </c>
      <c r="S50" s="39">
        <f t="shared" si="3"/>
        <v>4.7047237443182279</v>
      </c>
      <c r="T50" s="40">
        <f t="shared" si="4"/>
        <v>-9.8832684824902586</v>
      </c>
      <c r="U50" s="41">
        <f t="shared" si="5"/>
        <v>3</v>
      </c>
      <c r="V50" s="39">
        <v>3.5221355969137238</v>
      </c>
      <c r="W50" s="39">
        <v>3.309782307286909</v>
      </c>
      <c r="X50" s="44"/>
      <c r="Y50" s="44">
        <v>3.9468421761673547</v>
      </c>
      <c r="Z50" s="44">
        <v>3.2731696711443545</v>
      </c>
      <c r="AA50" s="44">
        <v>2.5702070572073121</v>
      </c>
      <c r="AB50" s="44">
        <v>3.6246509781128768</v>
      </c>
      <c r="AC50" s="44">
        <v>3.4786348914842864</v>
      </c>
      <c r="AD50" s="44"/>
      <c r="AE50" s="44">
        <v>3.6319735053413869</v>
      </c>
      <c r="AF50" s="44">
        <v>2.1894356413247476</v>
      </c>
      <c r="AG50" s="44">
        <v>3.8662943766537348</v>
      </c>
      <c r="AH50" s="44">
        <v>4.4813866638486477</v>
      </c>
      <c r="AI50" s="38">
        <f t="shared" si="6"/>
        <v>4.2397432653077889</v>
      </c>
      <c r="AJ50" s="43">
        <f t="shared" si="7"/>
        <v>0</v>
      </c>
      <c r="AK50" s="42">
        <f>RANK(R50,(D50:R50,V50:AH50),1)</f>
        <v>13</v>
      </c>
    </row>
    <row r="51" spans="1:37" ht="12.75" customHeight="1" x14ac:dyDescent="0.25">
      <c r="A51">
        <v>2015</v>
      </c>
      <c r="B51" s="45" t="s">
        <v>167</v>
      </c>
      <c r="C51" s="46">
        <v>2015</v>
      </c>
      <c r="D51" s="38">
        <v>4.4904044109436239</v>
      </c>
      <c r="E51" s="38">
        <v>3.7060228712114842</v>
      </c>
      <c r="F51" s="38">
        <v>5.764124892893979</v>
      </c>
      <c r="G51" s="38"/>
      <c r="H51" s="38">
        <v>4.2385387789195423</v>
      </c>
      <c r="I51" s="38">
        <v>4.5335813764334665</v>
      </c>
      <c r="J51" s="38">
        <v>4.1018117215350411</v>
      </c>
      <c r="K51" s="38">
        <v>4.6703084338179677</v>
      </c>
      <c r="L51" s="38">
        <v>5.4259053298902122</v>
      </c>
      <c r="M51" s="38">
        <v>3.4829418828472978</v>
      </c>
      <c r="N51" s="38">
        <v>4.9941356749917869</v>
      </c>
      <c r="O51" s="38">
        <v>6.4117793752416166</v>
      </c>
      <c r="P51" s="38">
        <v>4.7062892383928361</v>
      </c>
      <c r="Q51" s="38">
        <v>7.5415766388924972</v>
      </c>
      <c r="R51" s="38">
        <v>4.2097541352596473</v>
      </c>
      <c r="S51" s="39">
        <f t="shared" si="3"/>
        <v>4.6019449051257171</v>
      </c>
      <c r="T51" s="40">
        <f t="shared" si="4"/>
        <v>-8.5222830336200186</v>
      </c>
      <c r="U51" s="41">
        <f t="shared" si="5"/>
        <v>4</v>
      </c>
      <c r="V51" s="39">
        <v>2.7921104350098176</v>
      </c>
      <c r="W51" s="39">
        <v>3.1375261589285572</v>
      </c>
      <c r="X51" s="44"/>
      <c r="Y51" s="44">
        <v>3.9434961814056186</v>
      </c>
      <c r="Z51" s="44">
        <v>2.4826755156659464</v>
      </c>
      <c r="AA51" s="44">
        <v>2.4970678374958934</v>
      </c>
      <c r="AB51" s="44">
        <v>3.4829418828472978</v>
      </c>
      <c r="AC51" s="44">
        <v>3.1375261589285572</v>
      </c>
      <c r="AD51" s="44"/>
      <c r="AE51" s="44">
        <v>3.4685495610173507</v>
      </c>
      <c r="AF51" s="44">
        <v>2.3027714927916021</v>
      </c>
      <c r="AG51" s="44">
        <v>3.7491998367013273</v>
      </c>
      <c r="AH51" s="44">
        <v>4.2169502961746206</v>
      </c>
      <c r="AI51" s="38">
        <f t="shared" si="6"/>
        <v>4.1018117215350411</v>
      </c>
      <c r="AJ51" s="43">
        <f t="shared" si="7"/>
        <v>2.6315789473684155</v>
      </c>
      <c r="AK51" s="42">
        <f>RANK(R51,(D51:R51,V51:AH51),1)</f>
        <v>14</v>
      </c>
    </row>
    <row r="52" spans="1:37" ht="12.75" customHeight="1" x14ac:dyDescent="0.25">
      <c r="A52">
        <v>2016</v>
      </c>
      <c r="B52" s="45" t="s">
        <v>185</v>
      </c>
      <c r="C52" s="46">
        <v>2015</v>
      </c>
      <c r="D52" s="38">
        <v>4.6480011521524878</v>
      </c>
      <c r="E52" s="38">
        <v>3.8460847054662128</v>
      </c>
      <c r="F52" s="38">
        <v>5.8859110067458644</v>
      </c>
      <c r="G52" s="38"/>
      <c r="H52" s="38">
        <v>4.2742925168035439</v>
      </c>
      <c r="I52" s="38">
        <v>4.7492139075594935</v>
      </c>
      <c r="J52" s="38">
        <v>4.2898637099430834</v>
      </c>
      <c r="K52" s="38">
        <v>4.7414283109897237</v>
      </c>
      <c r="L52" s="38">
        <v>5.4654887919783022</v>
      </c>
      <c r="M52" s="38">
        <v>3.5580176323847348</v>
      </c>
      <c r="N52" s="38">
        <v>5.5511303542457684</v>
      </c>
      <c r="O52" s="38">
        <v>6.9213953505252297</v>
      </c>
      <c r="P52" s="38">
        <v>4.3755052722105496</v>
      </c>
      <c r="Q52" s="38">
        <v>7.9179517114557454</v>
      </c>
      <c r="R52" s="38">
        <v>3.9706542505825269</v>
      </c>
      <c r="S52" s="39">
        <f t="shared" si="3"/>
        <v>4.6947147315711053</v>
      </c>
      <c r="T52" s="40">
        <f t="shared" si="4"/>
        <v>-15.422885572139302</v>
      </c>
      <c r="U52" s="41">
        <f t="shared" si="5"/>
        <v>3</v>
      </c>
      <c r="V52" s="39">
        <v>2.8417427479659261</v>
      </c>
      <c r="W52" s="39">
        <v>3.1609522073264826</v>
      </c>
      <c r="X52" s="44"/>
      <c r="Y52" s="44">
        <v>4.2353645339546953</v>
      </c>
      <c r="Z52" s="44">
        <v>2.5536756748844489</v>
      </c>
      <c r="AA52" s="44">
        <v>2.6782452200007634</v>
      </c>
      <c r="AB52" s="44">
        <v>3.3010929455823366</v>
      </c>
      <c r="AC52" s="44">
        <v>3.2154513833148703</v>
      </c>
      <c r="AD52" s="44"/>
      <c r="AE52" s="44">
        <v>2.8495283445356958</v>
      </c>
      <c r="AF52" s="44">
        <v>2.4680341126169827</v>
      </c>
      <c r="AG52" s="44">
        <v>3.7682287397685159</v>
      </c>
      <c r="AH52" s="44">
        <v>4.2898637099430834</v>
      </c>
      <c r="AI52" s="38">
        <f t="shared" si="6"/>
        <v>4.2353645339546953</v>
      </c>
      <c r="AJ52" s="43">
        <f t="shared" si="7"/>
        <v>-6.2499999999999982</v>
      </c>
      <c r="AK52" s="42">
        <f>RANK(R52,(D52:R52,V52:AH52),1)</f>
        <v>12</v>
      </c>
    </row>
    <row r="53" spans="1:37" ht="12.75" customHeight="1" x14ac:dyDescent="0.25">
      <c r="A53">
        <v>2016</v>
      </c>
      <c r="B53" s="45" t="s">
        <v>168</v>
      </c>
      <c r="C53" s="46">
        <v>2015</v>
      </c>
      <c r="D53" s="38">
        <v>4.9668748343470108</v>
      </c>
      <c r="E53" s="38">
        <v>3.9356897476313693</v>
      </c>
      <c r="F53" s="38">
        <v>6.6769234364837855</v>
      </c>
      <c r="G53" s="38"/>
      <c r="H53" s="38">
        <v>4.7176717717240644</v>
      </c>
      <c r="I53" s="38">
        <v>5.0442137158506846</v>
      </c>
      <c r="J53" s="38">
        <v>4.5973668449405727</v>
      </c>
      <c r="K53" s="38">
        <v>5.1473322245222493</v>
      </c>
      <c r="L53" s="38">
        <v>6.075398802566327</v>
      </c>
      <c r="M53" s="38">
        <v>3.6349274306726396</v>
      </c>
      <c r="N53" s="38">
        <v>6.1269580569021089</v>
      </c>
      <c r="O53" s="38">
        <v>6.4792796281966201</v>
      </c>
      <c r="P53" s="38">
        <v>5.0356205067947206</v>
      </c>
      <c r="Q53" s="38">
        <v>8.9884966725380178</v>
      </c>
      <c r="R53" s="38">
        <v>3.7208595212322768</v>
      </c>
      <c r="S53" s="38">
        <f t="shared" si="3"/>
        <v>5.039917111322703</v>
      </c>
      <c r="T53" s="40">
        <f t="shared" si="4"/>
        <v>-26.17220801364024</v>
      </c>
      <c r="U53" s="41">
        <f t="shared" si="5"/>
        <v>2</v>
      </c>
      <c r="V53" s="39">
        <v>2.646708389236816</v>
      </c>
      <c r="W53" s="39">
        <v>2.9732503333634357</v>
      </c>
      <c r="X53" s="39"/>
      <c r="Y53" s="39">
        <v>4.4856551272130449</v>
      </c>
      <c r="Z53" s="39">
        <v>2.4920306262294698</v>
      </c>
      <c r="AA53" s="39">
        <v>3.1107416782588553</v>
      </c>
      <c r="AB53" s="39">
        <v>3.4888428767212569</v>
      </c>
      <c r="AC53" s="39">
        <v>3.3255719046579464</v>
      </c>
      <c r="AD53" s="39"/>
      <c r="AE53" s="39">
        <v>3.2911990684340928</v>
      </c>
      <c r="AF53" s="39">
        <v>2.6553015982927795</v>
      </c>
      <c r="AG53" s="39">
        <v>4.0731810925267879</v>
      </c>
      <c r="AH53" s="39">
        <v>4.3481637823176262</v>
      </c>
      <c r="AI53" s="39">
        <f t="shared" si="6"/>
        <v>4.3481637823176262</v>
      </c>
      <c r="AJ53" s="43">
        <f t="shared" si="7"/>
        <v>-14.426877470355738</v>
      </c>
      <c r="AK53" s="42">
        <f>RANK(R53,(D53:R53,V53:AH53),1)</f>
        <v>10</v>
      </c>
    </row>
    <row r="54" spans="1:37" ht="12.75" customHeight="1" x14ac:dyDescent="0.25">
      <c r="A54">
        <v>2017</v>
      </c>
      <c r="B54" s="45" t="s">
        <v>186</v>
      </c>
      <c r="C54" s="46">
        <v>2015</v>
      </c>
      <c r="D54" s="38">
        <v>4.9750777466558125</v>
      </c>
      <c r="E54" s="38">
        <v>4.0540858454582835</v>
      </c>
      <c r="F54" s="38">
        <v>6.8773133556712702</v>
      </c>
      <c r="G54" s="38"/>
      <c r="H54" s="38">
        <v>4.6652113126080454</v>
      </c>
      <c r="I54" s="38">
        <v>4.7598927230115304</v>
      </c>
      <c r="J54" s="38">
        <v>4.9492555438184986</v>
      </c>
      <c r="K54" s="38">
        <v>5.0783665580050679</v>
      </c>
      <c r="L54" s="38">
        <v>6.0251806620399115</v>
      </c>
      <c r="M54" s="38">
        <v>3.4859973830373772</v>
      </c>
      <c r="N54" s="38">
        <v>5.8099956383956295</v>
      </c>
      <c r="O54" s="38">
        <v>6.3178322941961369</v>
      </c>
      <c r="P54" s="38">
        <v>4.8976111381438709</v>
      </c>
      <c r="Q54" s="38">
        <v>9.580037252643459</v>
      </c>
      <c r="R54" s="38">
        <v>3.6839676047901171</v>
      </c>
      <c r="S54" s="38">
        <f t="shared" si="3"/>
        <v>4.962166645237156</v>
      </c>
      <c r="T54" s="40">
        <f t="shared" si="4"/>
        <v>-25.758889852558553</v>
      </c>
      <c r="U54" s="41">
        <f t="shared" si="5"/>
        <v>2</v>
      </c>
      <c r="V54" s="39">
        <v>2.8404423121045297</v>
      </c>
      <c r="W54" s="39">
        <v>2.9523385243995564</v>
      </c>
      <c r="X54" s="39"/>
      <c r="Y54" s="39">
        <v>4.3639522795060506</v>
      </c>
      <c r="Z54" s="39">
        <v>3.5032121849289202</v>
      </c>
      <c r="AA54" s="39">
        <v>3.0642347366945835</v>
      </c>
      <c r="AB54" s="39">
        <v>3.2449901565557804</v>
      </c>
      <c r="AC54" s="39">
        <v>2.9437311234537855</v>
      </c>
      <c r="AD54" s="39"/>
      <c r="AE54" s="39">
        <v>3.1933457508811531</v>
      </c>
      <c r="AF54" s="39">
        <v>2.5047536752194488</v>
      </c>
      <c r="AG54" s="39">
        <v>3.5204269868204623</v>
      </c>
      <c r="AH54" s="39">
        <v>4.2348412653194805</v>
      </c>
      <c r="AI54" s="39">
        <f t="shared" si="6"/>
        <v>4.2348412653194805</v>
      </c>
      <c r="AJ54" s="43">
        <f t="shared" si="7"/>
        <v>-13.008130081300814</v>
      </c>
      <c r="AK54" s="42">
        <f>RANK(R54,(D54:R54,V54:AH54),1)</f>
        <v>11</v>
      </c>
    </row>
    <row r="55" spans="1:37" ht="12.75" customHeight="1" x14ac:dyDescent="0.25">
      <c r="A55">
        <v>2017</v>
      </c>
      <c r="B55" s="45" t="s">
        <v>169</v>
      </c>
      <c r="C55" s="46">
        <v>2015</v>
      </c>
      <c r="D55" s="38">
        <v>5.4181571235679646</v>
      </c>
      <c r="E55" s="38">
        <v>4.3470222721212499</v>
      </c>
      <c r="F55" s="38">
        <v>7.1587512571688761</v>
      </c>
      <c r="G55" s="38"/>
      <c r="H55" s="38">
        <v>4.9986293067513348</v>
      </c>
      <c r="I55" s="38">
        <v>4.8825896978446073</v>
      </c>
      <c r="J55" s="38"/>
      <c r="K55" s="38">
        <v>5.1325211631821741</v>
      </c>
      <c r="L55" s="38">
        <v>6.4714397274905675</v>
      </c>
      <c r="M55" s="38">
        <v>3.5258188860121025</v>
      </c>
      <c r="N55" s="38"/>
      <c r="O55" s="38">
        <v>6.4982180987767357</v>
      </c>
      <c r="P55" s="38">
        <v>5.5431228562367485</v>
      </c>
      <c r="Q55" s="38">
        <v>9.0689417422488496</v>
      </c>
      <c r="R55" s="38">
        <v>3.6686368662049973</v>
      </c>
      <c r="S55" s="38">
        <f t="shared" si="3"/>
        <v>5.2753391433750689</v>
      </c>
      <c r="T55" s="40">
        <f t="shared" si="4"/>
        <v>-30.45685279187817</v>
      </c>
      <c r="U55" s="41">
        <f t="shared" si="5"/>
        <v>2</v>
      </c>
      <c r="V55" s="39">
        <v>3.3294441632468712</v>
      </c>
      <c r="W55" s="39">
        <v>3.0884388216713603</v>
      </c>
      <c r="X55" s="39"/>
      <c r="Y55" s="39">
        <v>4.6594366037932096</v>
      </c>
      <c r="Z55" s="39">
        <v>3.1687739355298636</v>
      </c>
      <c r="AA55" s="39">
        <v>3.2580351731504233</v>
      </c>
      <c r="AB55" s="39">
        <v>3.4990405147259347</v>
      </c>
      <c r="AC55" s="39">
        <v>2.8652857276199613</v>
      </c>
      <c r="AD55" s="39"/>
      <c r="AE55" s="39">
        <v>3.5168927622500465</v>
      </c>
      <c r="AF55" s="39">
        <v>2.6242803860444508</v>
      </c>
      <c r="AG55" s="39">
        <v>3.8382332176840603</v>
      </c>
      <c r="AH55" s="39">
        <v>4.1327953018319077</v>
      </c>
      <c r="AI55" s="39">
        <f t="shared" si="6"/>
        <v>4.1327953018319077</v>
      </c>
      <c r="AJ55" s="43">
        <f t="shared" si="7"/>
        <v>-11.231101511879066</v>
      </c>
      <c r="AK55" s="42">
        <f>RANK(R55,(D55:R55,V55:AH55),1)</f>
        <v>10</v>
      </c>
    </row>
    <row r="56" spans="1:37" ht="12.75" customHeight="1" x14ac:dyDescent="0.25">
      <c r="A56">
        <v>2018</v>
      </c>
      <c r="B56" s="45" t="s">
        <v>187</v>
      </c>
      <c r="C56" s="46">
        <v>2015</v>
      </c>
      <c r="D56" s="38">
        <v>5.1554733752860935</v>
      </c>
      <c r="E56" s="38">
        <v>4.2756997617560435</v>
      </c>
      <c r="F56" s="38">
        <v>7.5572553402231302</v>
      </c>
      <c r="G56" s="38"/>
      <c r="H56" s="38">
        <v>4.9267322357682799</v>
      </c>
      <c r="I56" s="38">
        <v>4.785968457603472</v>
      </c>
      <c r="J56" s="38">
        <v>4.6276092071680628</v>
      </c>
      <c r="K56" s="38">
        <v>5.3138326257215027</v>
      </c>
      <c r="L56" s="38">
        <v>6.3255722812810609</v>
      </c>
      <c r="M56" s="38">
        <v>3.5718808709320031</v>
      </c>
      <c r="N56" s="38"/>
      <c r="O56" s="38">
        <v>6.3607632258222617</v>
      </c>
      <c r="P56" s="38">
        <v>4.9619231803094817</v>
      </c>
      <c r="Q56" s="38">
        <v>9.1320501084419199</v>
      </c>
      <c r="R56" s="38">
        <v>3.7654310659086141</v>
      </c>
      <c r="S56" s="38">
        <f t="shared" si="3"/>
        <v>4.9619231803094817</v>
      </c>
      <c r="T56" s="40">
        <f t="shared" si="4"/>
        <v>-24.113475177304959</v>
      </c>
      <c r="U56" s="41">
        <f t="shared" si="5"/>
        <v>2</v>
      </c>
      <c r="V56" s="39">
        <v>3.3519374675494906</v>
      </c>
      <c r="W56" s="39">
        <v>3.0264212305433724</v>
      </c>
      <c r="X56" s="39"/>
      <c r="Y56" s="39">
        <v>4.6628001517092645</v>
      </c>
      <c r="Z56" s="39">
        <v>3.4311170927671957</v>
      </c>
      <c r="AA56" s="39">
        <v>3.149589536437579</v>
      </c>
      <c r="AB56" s="39">
        <v>3.3871284120906924</v>
      </c>
      <c r="AC56" s="39">
        <v>2.7009049935372542</v>
      </c>
      <c r="AD56" s="39"/>
      <c r="AE56" s="39">
        <v>3.5102967179848994</v>
      </c>
      <c r="AF56" s="39">
        <v>2.7185004658078551</v>
      </c>
      <c r="AG56" s="39">
        <v>3.659858232285008</v>
      </c>
      <c r="AH56" s="39">
        <v>4.4076658037855507</v>
      </c>
      <c r="AI56" s="39">
        <f t="shared" si="6"/>
        <v>4.3416827827707971</v>
      </c>
      <c r="AJ56" s="43">
        <f t="shared" si="7"/>
        <v>-13.272543059777107</v>
      </c>
      <c r="AK56" s="42">
        <f>RANK(R56,(D56:R56,V56:AH56),1)</f>
        <v>11</v>
      </c>
    </row>
    <row r="57" spans="1:37" ht="12.75" customHeight="1" x14ac:dyDescent="0.25">
      <c r="A57">
        <v>2018</v>
      </c>
      <c r="B57" s="45" t="s">
        <v>170</v>
      </c>
      <c r="C57" s="46">
        <v>2015</v>
      </c>
      <c r="D57" s="38">
        <v>5.2743521979510914</v>
      </c>
      <c r="E57" s="38">
        <v>4.8563175380797574</v>
      </c>
      <c r="F57" s="38">
        <v>7.7291940303870144</v>
      </c>
      <c r="G57" s="38"/>
      <c r="H57" s="38">
        <v>5.5411828319115184</v>
      </c>
      <c r="I57" s="38">
        <v>4.8918949559411482</v>
      </c>
      <c r="J57" s="38">
        <v>5.8524852381986818</v>
      </c>
      <c r="K57" s="38">
        <v>5.950323137317505</v>
      </c>
      <c r="L57" s="38">
        <v>7.2577932437235937</v>
      </c>
      <c r="M57" s="38">
        <v>3.7712062933073573</v>
      </c>
      <c r="N57" s="38"/>
      <c r="O57" s="38">
        <v>6.368357797188839</v>
      </c>
      <c r="P57" s="38">
        <v>5.647915085495689</v>
      </c>
      <c r="Q57" s="38">
        <v>10.904478574516085</v>
      </c>
      <c r="R57" s="38">
        <v>4.0109445266396104</v>
      </c>
      <c r="S57" s="38">
        <f t="shared" si="3"/>
        <v>5.647915085495689</v>
      </c>
      <c r="T57" s="40">
        <f t="shared" si="4"/>
        <v>-28.98362553395949</v>
      </c>
      <c r="U57" s="41">
        <f t="shared" si="5"/>
        <v>2</v>
      </c>
      <c r="V57" s="39">
        <v>3.860149837960833</v>
      </c>
      <c r="W57" s="39">
        <v>3.024080518218164</v>
      </c>
      <c r="X57" s="39"/>
      <c r="Y57" s="39">
        <v>4.6695360943074586</v>
      </c>
      <c r="Z57" s="39">
        <v>3.5755304950697111</v>
      </c>
      <c r="AA57" s="39">
        <v>3.0863409994755968</v>
      </c>
      <c r="AB57" s="39">
        <v>3.9935651549410465</v>
      </c>
      <c r="AC57" s="39">
        <v>2.8728764923072561</v>
      </c>
      <c r="AD57" s="39"/>
      <c r="AE57" s="39">
        <v>3.8245724200994422</v>
      </c>
      <c r="AF57" s="39">
        <v>3.0685522905449019</v>
      </c>
      <c r="AG57" s="39">
        <v>3.9579877370796552</v>
      </c>
      <c r="AH57" s="39">
        <v>4.4027054603470335</v>
      </c>
      <c r="AI57" s="39">
        <f t="shared" si="6"/>
        <v>4.5361207773272465</v>
      </c>
      <c r="AJ57" s="43">
        <f t="shared" si="7"/>
        <v>-11.577651400126038</v>
      </c>
      <c r="AK57" s="42">
        <f>RANK(R57,(D57:R57,V57:AH57),1)</f>
        <v>11</v>
      </c>
    </row>
    <row r="58" spans="1:37" ht="12.75" customHeight="1" x14ac:dyDescent="0.25">
      <c r="A58">
        <v>2019</v>
      </c>
      <c r="B58" s="45" t="s">
        <v>188</v>
      </c>
      <c r="C58" s="46">
        <v>2015</v>
      </c>
      <c r="D58" s="38">
        <v>5.1363785385866709</v>
      </c>
      <c r="E58" s="38">
        <v>4.3327274747261706</v>
      </c>
      <c r="F58" s="38">
        <v>6.6563272898010934</v>
      </c>
      <c r="G58" s="38"/>
      <c r="H58" s="38">
        <v>5.4595860316610025</v>
      </c>
      <c r="I58" s="38">
        <v>5.0577604997307528</v>
      </c>
      <c r="J58" s="38">
        <v>4.524904903040639</v>
      </c>
      <c r="K58" s="38">
        <v>5.5382040705169207</v>
      </c>
      <c r="L58" s="38">
        <v>6.8048280298622723</v>
      </c>
      <c r="M58" s="38">
        <v>3.8522839039400036</v>
      </c>
      <c r="N58" s="38"/>
      <c r="O58" s="38">
        <v>6.2282957449188716</v>
      </c>
      <c r="P58" s="38">
        <v>5.3372913045517958</v>
      </c>
      <c r="Q58" s="38">
        <v>9.9757555970509824</v>
      </c>
      <c r="R58" s="38">
        <v>3.8435485662893454</v>
      </c>
      <c r="S58" s="38">
        <f t="shared" si="3"/>
        <v>5.3372913045517958</v>
      </c>
      <c r="T58" s="38">
        <f t="shared" si="4"/>
        <v>-27.986906710310972</v>
      </c>
      <c r="U58" s="112">
        <f t="shared" si="5"/>
        <v>1</v>
      </c>
      <c r="V58" s="39">
        <v>3.9134312674946061</v>
      </c>
      <c r="W58" s="39">
        <v>3.0835741906821341</v>
      </c>
      <c r="X58" s="39"/>
      <c r="Y58" s="39">
        <v>4.6559349678005031</v>
      </c>
      <c r="Z58" s="39">
        <v>3.8173425533373733</v>
      </c>
      <c r="AA58" s="39">
        <v>3.0224268271275307</v>
      </c>
      <c r="AB58" s="39">
        <v>3.8522839039400036</v>
      </c>
      <c r="AC58" s="39">
        <v>3.2757516189966016</v>
      </c>
      <c r="AD58" s="39"/>
      <c r="AE58" s="39">
        <v>4.3065214617741976</v>
      </c>
      <c r="AF58" s="39">
        <v>2.9700148012235852</v>
      </c>
      <c r="AG58" s="39">
        <v>3.782401202734742</v>
      </c>
      <c r="AH58" s="39">
        <v>4.7345530066564212</v>
      </c>
      <c r="AI58" s="39">
        <f t="shared" si="6"/>
        <v>4.4288161888834043</v>
      </c>
      <c r="AJ58" s="43">
        <f t="shared" si="7"/>
        <v>-13.214990138067051</v>
      </c>
      <c r="AK58" s="42">
        <f>RANK(R58,(D58:R58,V58:AH58),1)</f>
        <v>7</v>
      </c>
    </row>
    <row r="59" spans="1:37" ht="12.75" customHeight="1" x14ac:dyDescent="0.25">
      <c r="A59">
        <v>2019</v>
      </c>
      <c r="B59" s="45" t="s">
        <v>171</v>
      </c>
      <c r="C59" s="46">
        <v>2015</v>
      </c>
      <c r="D59" s="38">
        <v>5.0859436719646727</v>
      </c>
      <c r="E59" s="38">
        <v>4.1427964052398538</v>
      </c>
      <c r="F59" s="38">
        <v>6.3904838165933908</v>
      </c>
      <c r="G59" s="38"/>
      <c r="H59" s="38">
        <v>5.2622328806982832</v>
      </c>
      <c r="I59" s="38">
        <v>4.6540351105673254</v>
      </c>
      <c r="J59" s="38">
        <v>5.412078708121852</v>
      </c>
      <c r="K59" s="38">
        <v>5.9145029530126436</v>
      </c>
      <c r="L59" s="38">
        <v>6.5403296440169605</v>
      </c>
      <c r="M59" s="38">
        <v>3.5610420164189382</v>
      </c>
      <c r="N59" s="38"/>
      <c r="O59" s="38">
        <v>6.4345561187767952</v>
      </c>
      <c r="P59" s="38">
        <v>5.8792451112659201</v>
      </c>
      <c r="Q59" s="38">
        <v>10.215959646112747</v>
      </c>
      <c r="R59" s="38">
        <v>3.7902179877726323</v>
      </c>
      <c r="S59" s="38">
        <f t="shared" si="3"/>
        <v>5.412078708121852</v>
      </c>
      <c r="T59" s="38">
        <f t="shared" si="4"/>
        <v>-29.967426710097723</v>
      </c>
      <c r="U59" s="112">
        <f t="shared" si="5"/>
        <v>2</v>
      </c>
      <c r="V59" s="39">
        <v>3.9136204338861607</v>
      </c>
      <c r="W59" s="39">
        <v>3.2789792824451611</v>
      </c>
      <c r="X59" s="39"/>
      <c r="Y59" s="39">
        <v>4.706921873187409</v>
      </c>
      <c r="Z59" s="39">
        <v>3.8254758295193549</v>
      </c>
      <c r="AA59" s="39">
        <v>2.9440297858513005</v>
      </c>
      <c r="AB59" s="39">
        <v>3.0498033110914671</v>
      </c>
      <c r="AC59" s="39">
        <v>3.2701648220084802</v>
      </c>
      <c r="AD59" s="39"/>
      <c r="AE59" s="39">
        <v>4.1692397865498965</v>
      </c>
      <c r="AF59" s="39">
        <v>2.882328562794537</v>
      </c>
      <c r="AG59" s="39">
        <v>4.0899096426197703</v>
      </c>
      <c r="AH59" s="39">
        <v>4.6804784918773672</v>
      </c>
      <c r="AI59" s="39">
        <f t="shared" si="6"/>
        <v>4.4116374485586114</v>
      </c>
      <c r="AJ59" s="43">
        <f t="shared" si="7"/>
        <v>-14.085914085914105</v>
      </c>
      <c r="AK59" s="42">
        <f>RANK(R59,(D59:R59,V59:AH59),1)</f>
        <v>7</v>
      </c>
    </row>
    <row r="60" spans="1:37" ht="12.75" customHeight="1" x14ac:dyDescent="0.25">
      <c r="A60">
        <v>2020</v>
      </c>
      <c r="B60" s="45" t="s">
        <v>189</v>
      </c>
      <c r="C60" s="46">
        <v>2015</v>
      </c>
      <c r="D60" s="38">
        <v>4.9418480051749265</v>
      </c>
      <c r="E60" s="38">
        <v>3.8485188004902082</v>
      </c>
      <c r="F60" s="38">
        <v>6.4725088917335318</v>
      </c>
      <c r="G60" s="38"/>
      <c r="H60" s="38">
        <v>4.9680879060873604</v>
      </c>
      <c r="I60" s="38">
        <v>4.6969422633255498</v>
      </c>
      <c r="J60" s="38">
        <v>4.2158774132642733</v>
      </c>
      <c r="K60" s="38">
        <v>5.352939786136381</v>
      </c>
      <c r="L60" s="38">
        <v>6.2101098826091992</v>
      </c>
      <c r="M60" s="38">
        <v>3.4986534549910986</v>
      </c>
      <c r="N60" s="38"/>
      <c r="O60" s="38">
        <v>6.5599752281083097</v>
      </c>
      <c r="P60" s="38">
        <v>5.405419587961247</v>
      </c>
      <c r="Q60" s="38">
        <v>10.224814722211486</v>
      </c>
      <c r="R60" s="38">
        <v>3.6735861277406539</v>
      </c>
      <c r="S60" s="38">
        <f t="shared" si="3"/>
        <v>4.9680879060873604</v>
      </c>
      <c r="T60" s="38">
        <f t="shared" si="4"/>
        <v>-26.056338028169012</v>
      </c>
      <c r="U60" s="112">
        <f t="shared" si="5"/>
        <v>2</v>
      </c>
      <c r="V60" s="39">
        <v>3.5161467222660536</v>
      </c>
      <c r="W60" s="39">
        <v>3.192521277679377</v>
      </c>
      <c r="X60" s="39"/>
      <c r="Y60" s="39">
        <v>4.6007292933132948</v>
      </c>
      <c r="Z60" s="39">
        <v>3.8397721668527307</v>
      </c>
      <c r="AA60" s="39">
        <v>2.7901761303554009</v>
      </c>
      <c r="AB60" s="39">
        <v>2.7639362294429679</v>
      </c>
      <c r="AC60" s="39">
        <v>3.0088419712923447</v>
      </c>
      <c r="AD60" s="39"/>
      <c r="AE60" s="39">
        <v>3.9097452359525526</v>
      </c>
      <c r="AF60" s="39">
        <v>2.7814294967179234</v>
      </c>
      <c r="AG60" s="39">
        <v>3.8835053350401196</v>
      </c>
      <c r="AH60" s="39">
        <v>4.6357158278632049</v>
      </c>
      <c r="AI60" s="39">
        <f t="shared" si="6"/>
        <v>4.062811324608413</v>
      </c>
      <c r="AJ60" s="43">
        <f t="shared" si="7"/>
        <v>-9.5801937567276507</v>
      </c>
      <c r="AK60" s="42">
        <f>RANK(R60,(D60:R60,V60:AH60),1)</f>
        <v>8</v>
      </c>
    </row>
    <row r="61" spans="1:37" ht="12.75" customHeight="1" x14ac:dyDescent="0.25">
      <c r="A61">
        <v>2020</v>
      </c>
      <c r="B61" s="45" t="s">
        <v>172</v>
      </c>
      <c r="C61" s="46">
        <v>2015</v>
      </c>
      <c r="D61" s="38">
        <v>5.008959843639178</v>
      </c>
      <c r="E61" s="38">
        <v>3.7431577170877612</v>
      </c>
      <c r="F61" s="38">
        <v>6.4646322891733066</v>
      </c>
      <c r="G61" s="38"/>
      <c r="H61" s="38">
        <v>5.1536229438164831</v>
      </c>
      <c r="I61" s="38">
        <v>4.8190895246564649</v>
      </c>
      <c r="J61" s="38">
        <v>4.4574317742132035</v>
      </c>
      <c r="K61" s="38">
        <v>5.8769384447030069</v>
      </c>
      <c r="L61" s="38">
        <v>6.2566790826684313</v>
      </c>
      <c r="M61" s="38">
        <v>3.1916296476617858</v>
      </c>
      <c r="N61" s="38"/>
      <c r="O61" s="38">
        <v>6.6906683832003448</v>
      </c>
      <c r="P61" s="38">
        <v>5.4971978067375815</v>
      </c>
      <c r="Q61" s="38">
        <v>12.106493196088191</v>
      </c>
      <c r="R61" s="38">
        <v>3.0210382830281048</v>
      </c>
      <c r="S61" s="38">
        <f t="shared" si="3"/>
        <v>5.1536229438164831</v>
      </c>
      <c r="T61" s="38">
        <f t="shared" si="4"/>
        <v>-41.380300500003322</v>
      </c>
      <c r="U61" s="112">
        <f t="shared" si="5"/>
        <v>1</v>
      </c>
      <c r="V61" s="39">
        <v>3.0379251037234001</v>
      </c>
      <c r="W61" s="39">
        <v>3.2368368664671938</v>
      </c>
      <c r="X61" s="39"/>
      <c r="Y61" s="39">
        <v>4.6382606494348337</v>
      </c>
      <c r="Z61" s="39">
        <v>3.535204510582886</v>
      </c>
      <c r="AA61" s="39">
        <v>2.7847646784131168</v>
      </c>
      <c r="AB61" s="39">
        <v>2.4773555905363445</v>
      </c>
      <c r="AC61" s="39">
        <v>2.459272703014181</v>
      </c>
      <c r="AD61" s="39"/>
      <c r="AE61" s="39">
        <v>4.0776911362477781</v>
      </c>
      <c r="AF61" s="39">
        <v>2.6401015782358117</v>
      </c>
      <c r="AG61" s="39">
        <v>4.1771470176196752</v>
      </c>
      <c r="AH61" s="39">
        <v>4.3760587803634694</v>
      </c>
      <c r="AI61" s="39">
        <f t="shared" si="6"/>
        <v>4.2766028989915723</v>
      </c>
      <c r="AJ61" s="43">
        <f t="shared" si="7"/>
        <v>-29.358924492604423</v>
      </c>
      <c r="AK61" s="42">
        <f>RANK(R61,(D61:R61,V61:AH61),1)</f>
        <v>5</v>
      </c>
    </row>
    <row r="62" spans="1:37" ht="12.75" customHeight="1" x14ac:dyDescent="0.25">
      <c r="A62">
        <v>2021</v>
      </c>
      <c r="B62" s="45" t="s">
        <v>190</v>
      </c>
      <c r="C62" s="46">
        <v>2015</v>
      </c>
      <c r="D62" s="38">
        <v>4.8285006173987943</v>
      </c>
      <c r="E62" s="38">
        <v>3.6734815848195863</v>
      </c>
      <c r="F62" s="38">
        <v>7.2861726942402685</v>
      </c>
      <c r="G62" s="38"/>
      <c r="H62" s="38">
        <v>4.7329727274862288</v>
      </c>
      <c r="I62" s="38">
        <v>5.0803468726228331</v>
      </c>
      <c r="J62" s="38">
        <v>4.1337523271255874</v>
      </c>
      <c r="K62" s="38">
        <v>4.9761346290818516</v>
      </c>
      <c r="L62" s="38">
        <v>5.8879917600654368</v>
      </c>
      <c r="M62" s="38">
        <v>3.7690094747321532</v>
      </c>
      <c r="N62" s="38"/>
      <c r="O62" s="38">
        <v>6.3395781487430218</v>
      </c>
      <c r="P62" s="38">
        <v>5.0542938117375877</v>
      </c>
      <c r="Q62" s="38">
        <v>11.003076047201931</v>
      </c>
      <c r="R62" s="38">
        <v>3.0577564919591538</v>
      </c>
      <c r="S62" s="38">
        <f t="shared" ref="S62" si="8">MEDIAN(D62:R62)</f>
        <v>4.9761346290818516</v>
      </c>
      <c r="T62" s="38">
        <f t="shared" ref="T62" si="9">(R62-S62)/S62*100</f>
        <v>-38.551572256730893</v>
      </c>
      <c r="U62" s="112">
        <f t="shared" ref="U62" si="10">RANK(R62,D62:R62,1)</f>
        <v>1</v>
      </c>
      <c r="V62" s="39">
        <v>3.2218951961420017</v>
      </c>
      <c r="W62" s="39">
        <v>3.1871577816283416</v>
      </c>
      <c r="X62" s="39"/>
      <c r="Y62" s="39">
        <v>4.4724421186337757</v>
      </c>
      <c r="Z62" s="39">
        <v>3.595322402163851</v>
      </c>
      <c r="AA62" s="39">
        <v>2.6660965639234355</v>
      </c>
      <c r="AB62" s="39">
        <v>2.535831259497209</v>
      </c>
      <c r="AC62" s="39">
        <v>2.1624040534753597</v>
      </c>
      <c r="AD62" s="39"/>
      <c r="AE62" s="39">
        <v>3.5345319267649451</v>
      </c>
      <c r="AF62" s="39">
        <v>2.6487278566666053</v>
      </c>
      <c r="AG62" s="39">
        <v>3.3868979150818888</v>
      </c>
      <c r="AH62" s="39">
        <v>4.046908790841437</v>
      </c>
      <c r="AI62" s="39">
        <f t="shared" ref="AI62" si="11">MEDIAN(D62:R62,V62:AH62)</f>
        <v>3.9079591327867949</v>
      </c>
      <c r="AJ62" s="43">
        <f t="shared" ref="AJ62" si="12">(R62-AI62)/AI62*100</f>
        <v>-21.755668673570678</v>
      </c>
      <c r="AK62" s="42">
        <f>RANK(R62,(D62:R62,V62:AH62),1)</f>
        <v>5</v>
      </c>
    </row>
    <row r="63" spans="1:37" x14ac:dyDescent="0.25">
      <c r="A63">
        <v>2021</v>
      </c>
      <c r="B63" s="45" t="s">
        <v>173</v>
      </c>
      <c r="C63" s="46">
        <v>2015</v>
      </c>
      <c r="D63" s="38">
        <v>5.1444142827697856</v>
      </c>
      <c r="E63" s="38">
        <v>5.4510350016103697</v>
      </c>
      <c r="F63" s="38">
        <v>10.42510444057983</v>
      </c>
      <c r="G63" s="38"/>
      <c r="H63" s="38">
        <v>5.6298970876007095</v>
      </c>
      <c r="I63" s="38">
        <v>5.0677591030596405</v>
      </c>
      <c r="J63" s="38">
        <v>9.7948285185186315</v>
      </c>
      <c r="K63" s="38">
        <v>6.4049661268921838</v>
      </c>
      <c r="L63" s="38">
        <v>8.074345596135359</v>
      </c>
      <c r="M63" s="38">
        <v>5.3743798219002237</v>
      </c>
      <c r="N63" s="38"/>
      <c r="O63" s="38">
        <v>6.1664833455717307</v>
      </c>
      <c r="P63" s="38">
        <v>6.0216902283414546</v>
      </c>
      <c r="Q63" s="38">
        <v>17.008932653462356</v>
      </c>
      <c r="R63" s="38">
        <v>3.1755780965927043</v>
      </c>
      <c r="S63" s="38">
        <f t="shared" ref="S63:S68" si="13">MEDIAN(D63:R63)</f>
        <v>6.0216902283414546</v>
      </c>
      <c r="T63" s="38">
        <f t="shared" ref="T63:T68" si="14">(R63-S63)/S63*100</f>
        <v>-47.264339808669483</v>
      </c>
      <c r="U63" s="112">
        <f t="shared" ref="U63:U67" si="15">RANK(R63,D63:R63,1)</f>
        <v>1</v>
      </c>
      <c r="V63" s="39">
        <v>5.9194833220612608</v>
      </c>
      <c r="W63" s="39">
        <v>3.1939658212560755</v>
      </c>
      <c r="X63" s="39"/>
      <c r="Y63" s="39">
        <v>4.3437935169082627</v>
      </c>
      <c r="Z63" s="39">
        <v>5.6469315719807414</v>
      </c>
      <c r="AA63" s="39">
        <v>2.5977588679549415</v>
      </c>
      <c r="AB63" s="39">
        <v>4.0542072824477122</v>
      </c>
      <c r="AC63" s="39">
        <v>3.1939658212560755</v>
      </c>
      <c r="AD63" s="39"/>
      <c r="AE63" s="39">
        <v>4.633379751368814</v>
      </c>
      <c r="AF63" s="39">
        <v>3.909414165217437</v>
      </c>
      <c r="AG63" s="39">
        <v>3.4239313603865131</v>
      </c>
      <c r="AH63" s="39">
        <v>4.471552149758506</v>
      </c>
      <c r="AI63" s="39">
        <f t="shared" ref="AI63:AI68" si="16">MEDIAN(D63:R63,V63:AH63)</f>
        <v>5.2593970523350047</v>
      </c>
      <c r="AJ63" s="43">
        <f t="shared" ref="AJ63:AJ68" si="17">(R63-AI63)/AI63*100</f>
        <v>-39.620871651383524</v>
      </c>
      <c r="AK63" s="42">
        <f>RANK(R63,(D63:R63,V63:AH63),1)</f>
        <v>2</v>
      </c>
    </row>
    <row r="64" spans="1:37" x14ac:dyDescent="0.25">
      <c r="A64">
        <v>2022</v>
      </c>
      <c r="B64" s="45" t="s">
        <v>191</v>
      </c>
      <c r="C64" s="46">
        <v>2015</v>
      </c>
      <c r="D64" s="38">
        <v>6.4408466853816337</v>
      </c>
      <c r="E64" s="38">
        <v>7.5437890589567891</v>
      </c>
      <c r="F64" s="38">
        <v>11.660879293141912</v>
      </c>
      <c r="G64" s="38"/>
      <c r="H64" s="38">
        <v>6.2724585367442049</v>
      </c>
      <c r="I64" s="38">
        <v>6.3398137961991772</v>
      </c>
      <c r="J64" s="38">
        <v>6.6176542414509338</v>
      </c>
      <c r="K64" s="38">
        <v>6.6513318711784191</v>
      </c>
      <c r="L64" s="38">
        <v>9.7580932135389702</v>
      </c>
      <c r="M64" s="38">
        <v>7.2406903914094167</v>
      </c>
      <c r="N64" s="38"/>
      <c r="O64" s="38">
        <v>7.3838203177512316</v>
      </c>
      <c r="P64" s="38">
        <v>7.9226623933910032</v>
      </c>
      <c r="Q64" s="38">
        <v>18.228017090001618</v>
      </c>
      <c r="R64" s="38">
        <v>4.7388644909483597</v>
      </c>
      <c r="S64" s="38">
        <f t="shared" si="13"/>
        <v>7.2406903914094167</v>
      </c>
      <c r="T64" s="38">
        <f t="shared" si="14"/>
        <v>-34.552311523073854</v>
      </c>
      <c r="U64" s="112">
        <f t="shared" si="15"/>
        <v>1</v>
      </c>
      <c r="V64" s="39">
        <v>6.4240078705178911</v>
      </c>
      <c r="W64" s="39">
        <v>3.1404389720880381</v>
      </c>
      <c r="X64" s="39"/>
      <c r="Y64" s="39">
        <v>5.1610967557371783</v>
      </c>
      <c r="Z64" s="39">
        <v>7.7205966150260892</v>
      </c>
      <c r="AA64" s="39">
        <v>2.4500475626745821</v>
      </c>
      <c r="AB64" s="39">
        <v>4.3865112720050083</v>
      </c>
      <c r="AC64" s="39">
        <v>4.4622859388918501</v>
      </c>
      <c r="AD64" s="39"/>
      <c r="AE64" s="39">
        <v>3.9402826781158229</v>
      </c>
      <c r="AF64" s="39">
        <v>5.4641954232845489</v>
      </c>
      <c r="AG64" s="39">
        <v>3.9823797152751799</v>
      </c>
      <c r="AH64" s="39">
        <v>6.2135226847211049</v>
      </c>
      <c r="AI64" s="39">
        <f t="shared" si="16"/>
        <v>6.3819108333585337</v>
      </c>
      <c r="AJ64" s="43">
        <f t="shared" si="17"/>
        <v>-25.74536663567747</v>
      </c>
      <c r="AK64" s="42">
        <f>RANK(R64,(D64:R64,V64:AH64),1)</f>
        <v>7</v>
      </c>
    </row>
    <row r="65" spans="1:37" x14ac:dyDescent="0.25">
      <c r="A65">
        <v>2022</v>
      </c>
      <c r="B65" s="45" t="s">
        <v>174</v>
      </c>
      <c r="C65" s="46">
        <v>2015</v>
      </c>
      <c r="D65" s="38">
        <v>9.8053531345360536</v>
      </c>
      <c r="E65" s="38">
        <v>12.809105679270688</v>
      </c>
      <c r="F65" s="38">
        <v>16.624216669996862</v>
      </c>
      <c r="G65" s="38"/>
      <c r="H65" s="38">
        <v>7.518012834666286</v>
      </c>
      <c r="I65" s="38">
        <v>7.2331742312862781</v>
      </c>
      <c r="J65" s="38">
        <v>15.251812490075004</v>
      </c>
      <c r="K65" s="38">
        <v>9.9693511183003007</v>
      </c>
      <c r="L65" s="38">
        <v>13.568675288284043</v>
      </c>
      <c r="M65" s="38">
        <v>7.7424311282384135</v>
      </c>
      <c r="N65" s="38"/>
      <c r="O65" s="38">
        <v>9.4773571670075558</v>
      </c>
      <c r="P65" s="38">
        <v>10.677131890335472</v>
      </c>
      <c r="Q65" s="38">
        <v>25.108954461589239</v>
      </c>
      <c r="R65" s="38">
        <v>11.716640376115265</v>
      </c>
      <c r="S65" s="38">
        <f t="shared" si="13"/>
        <v>10.677131890335472</v>
      </c>
      <c r="T65" s="38">
        <f t="shared" si="14"/>
        <v>9.7358400781835055</v>
      </c>
      <c r="U65" s="112">
        <f t="shared" si="15"/>
        <v>8</v>
      </c>
      <c r="V65" s="39">
        <v>10.288715612999097</v>
      </c>
      <c r="W65" s="39">
        <v>3.6252185884728365</v>
      </c>
      <c r="X65" s="39"/>
      <c r="Y65" s="39">
        <v>8.5365266285705594</v>
      </c>
      <c r="Z65" s="39">
        <v>7.7942199652165982</v>
      </c>
      <c r="AA65" s="39">
        <v>3.3749058764116167</v>
      </c>
      <c r="AB65" s="39">
        <v>9.4428312756887678</v>
      </c>
      <c r="AC65" s="39">
        <v>10.78070956429184</v>
      </c>
      <c r="AD65" s="39"/>
      <c r="AE65" s="39">
        <v>4.3416308333377058</v>
      </c>
      <c r="AF65" s="39">
        <v>12.360269092126432</v>
      </c>
      <c r="AG65" s="39">
        <v>4.1690013767437621</v>
      </c>
      <c r="AH65" s="39">
        <v>8.363897171976614</v>
      </c>
      <c r="AI65" s="39">
        <f t="shared" si="16"/>
        <v>9.6413551507718047</v>
      </c>
      <c r="AJ65" s="43">
        <f t="shared" si="17"/>
        <v>21.524829164470006</v>
      </c>
      <c r="AK65" s="42">
        <f>RANK(R65,(D65:R65,V65:AH65),1)</f>
        <v>18</v>
      </c>
    </row>
    <row r="66" spans="1:37" x14ac:dyDescent="0.25">
      <c r="A66">
        <v>2023</v>
      </c>
      <c r="B66" s="45" t="s">
        <v>192</v>
      </c>
      <c r="C66" s="46">
        <v>2015</v>
      </c>
      <c r="D66" s="38">
        <v>12.780331797412881</v>
      </c>
      <c r="E66" s="38">
        <v>8.3944938435992622</v>
      </c>
      <c r="F66" s="38">
        <v>16.692499252214628</v>
      </c>
      <c r="G66" s="38"/>
      <c r="H66" s="38">
        <v>7.1576875406238232</v>
      </c>
      <c r="I66" s="38">
        <v>10.210230756478103</v>
      </c>
      <c r="J66" s="38">
        <v>10.017253886510302</v>
      </c>
      <c r="K66" s="38">
        <v>10.096198969678946</v>
      </c>
      <c r="L66" s="38">
        <v>10.526011089152682</v>
      </c>
      <c r="M66" s="38">
        <v>7.8155632336958654</v>
      </c>
      <c r="N66" s="38"/>
      <c r="O66" s="38">
        <v>9.2190313789162239</v>
      </c>
      <c r="P66" s="38">
        <v>8.7453608799043536</v>
      </c>
      <c r="Q66" s="38">
        <v>17.920533879282441</v>
      </c>
      <c r="R66" s="38">
        <v>12.678880472241246</v>
      </c>
      <c r="S66" s="38">
        <f t="shared" si="13"/>
        <v>10.096198969678946</v>
      </c>
      <c r="T66" s="38">
        <f t="shared" si="14"/>
        <v>25.580731028762877</v>
      </c>
      <c r="U66" s="112">
        <f t="shared" si="15"/>
        <v>10</v>
      </c>
      <c r="V66" s="39">
        <v>7.6050430119128123</v>
      </c>
      <c r="W66" s="39">
        <v>3.7367339366492018</v>
      </c>
      <c r="X66" s="39"/>
      <c r="Y66" s="39">
        <v>9.4120082488840247</v>
      </c>
      <c r="Z66" s="39">
        <v>9.2628897584543601</v>
      </c>
      <c r="AA66" s="39">
        <v>2.7893929386254608</v>
      </c>
      <c r="AB66" s="39">
        <v>9.7365602574662304</v>
      </c>
      <c r="AC66" s="39">
        <v>15.815331661451903</v>
      </c>
      <c r="AD66" s="39"/>
      <c r="AE66" s="39">
        <v>7.0173407261017884</v>
      </c>
      <c r="AF66" s="39">
        <v>5.0700286746085412</v>
      </c>
      <c r="AG66" s="39">
        <v>4.815650073287352</v>
      </c>
      <c r="AH66" s="39">
        <v>8.4822106026755364</v>
      </c>
      <c r="AI66" s="39">
        <f t="shared" si="16"/>
        <v>9.240960568685292</v>
      </c>
      <c r="AJ66" s="43">
        <f t="shared" si="17"/>
        <v>37.203057820698675</v>
      </c>
      <c r="AK66" s="42">
        <f>RANK(R66,(D66:R66,V66:AH66),1)</f>
        <v>20</v>
      </c>
    </row>
    <row r="67" spans="1:37" x14ac:dyDescent="0.25">
      <c r="A67">
        <v>2023</v>
      </c>
      <c r="B67" s="45" t="s">
        <v>175</v>
      </c>
      <c r="C67" s="46">
        <v>2015</v>
      </c>
      <c r="D67" s="38">
        <v>12.330360404000633</v>
      </c>
      <c r="E67" s="38">
        <v>7.1322672925101696</v>
      </c>
      <c r="F67" s="38">
        <v>10.845190943574783</v>
      </c>
      <c r="G67" s="38"/>
      <c r="H67" s="38">
        <v>9.6536014927680007</v>
      </c>
      <c r="I67" s="38">
        <v>9.100980298190942</v>
      </c>
      <c r="J67" s="38">
        <v>7.6158108377650953</v>
      </c>
      <c r="K67" s="38">
        <v>9.9558162085523296</v>
      </c>
      <c r="L67" s="38">
        <v>9.2132314783394076</v>
      </c>
      <c r="M67" s="38">
        <v>7.2445184726586342</v>
      </c>
      <c r="N67" s="38"/>
      <c r="O67" s="38">
        <v>8.3670302741432856</v>
      </c>
      <c r="P67" s="38">
        <v>6.5451072732720439</v>
      </c>
      <c r="Q67" s="38">
        <v>16.949928202418235</v>
      </c>
      <c r="R67" s="38">
        <v>7.1483048439685213</v>
      </c>
      <c r="S67" s="38">
        <f t="shared" si="13"/>
        <v>9.100980298190942</v>
      </c>
      <c r="T67" s="38">
        <f t="shared" si="14"/>
        <v>-21.455660711742954</v>
      </c>
      <c r="U67" s="112">
        <f t="shared" si="15"/>
        <v>3</v>
      </c>
      <c r="V67" s="39">
        <v>5.8284266615549214</v>
      </c>
      <c r="W67" s="39">
        <v>3.6697501202382834</v>
      </c>
      <c r="X67" s="39"/>
      <c r="Y67" s="39">
        <v>8.3670302741432856</v>
      </c>
      <c r="Z67" s="39">
        <v>6.7955137520647746</v>
      </c>
      <c r="AA67" s="39">
        <v>2.8149142098768944</v>
      </c>
      <c r="AB67" s="39">
        <v>7.4603861267902989</v>
      </c>
      <c r="AC67" s="39">
        <v>12.097223337538434</v>
      </c>
      <c r="AD67" s="39"/>
      <c r="AE67" s="39">
        <v>6.5882808040983774</v>
      </c>
      <c r="AF67" s="39">
        <v>4.8268007463840004</v>
      </c>
      <c r="AG67" s="39">
        <v>5.059937812846198</v>
      </c>
      <c r="AH67" s="39">
        <v>8.8851126440592783</v>
      </c>
      <c r="AI67" s="39">
        <f t="shared" si="16"/>
        <v>7.5380984822776966</v>
      </c>
      <c r="AJ67" s="43">
        <f t="shared" si="17"/>
        <v>-5.1709809738568984</v>
      </c>
      <c r="AK67" s="42">
        <f>RANK(R67,(D67:R67,V67:AH67),1)</f>
        <v>10</v>
      </c>
    </row>
    <row r="68" spans="1:37" x14ac:dyDescent="0.25">
      <c r="A68">
        <v>2024</v>
      </c>
      <c r="B68" s="45" t="s">
        <v>199</v>
      </c>
      <c r="C68" s="46">
        <v>2015</v>
      </c>
      <c r="D68" s="38">
        <v>10.58164878840976</v>
      </c>
      <c r="E68" s="38">
        <v>6.4019829907260988</v>
      </c>
      <c r="F68" s="38">
        <v>10.239753835634001</v>
      </c>
      <c r="G68" s="38"/>
      <c r="H68" s="114">
        <v>9.5987007991794524</v>
      </c>
      <c r="I68" s="38">
        <v>9.1884268558485402</v>
      </c>
      <c r="J68" s="38">
        <v>6.0258985426727625</v>
      </c>
      <c r="K68" s="38">
        <v>8.299499978631566</v>
      </c>
      <c r="L68" s="38">
        <v>9.0773109961964185</v>
      </c>
      <c r="M68" s="38">
        <v>7.45330997051156</v>
      </c>
      <c r="N68" s="38">
        <v>12.393692038121285</v>
      </c>
      <c r="O68" s="38">
        <v>8.0601735116885322</v>
      </c>
      <c r="P68" s="114">
        <v>6.4960041027394331</v>
      </c>
      <c r="Q68" s="38">
        <v>23.616393862985596</v>
      </c>
      <c r="R68" s="114">
        <v>6.535347543668073</v>
      </c>
      <c r="S68" s="114">
        <f t="shared" si="13"/>
        <v>8.6884054874139913</v>
      </c>
      <c r="T68" s="43">
        <f t="shared" si="14"/>
        <v>-24.780817917221224</v>
      </c>
      <c r="U68" s="112">
        <f>RANK(R68,D68:R68,1)</f>
        <v>4</v>
      </c>
      <c r="V68" s="39">
        <v>5.0771400487200307</v>
      </c>
      <c r="W68" s="39">
        <v>3.6668233685200224</v>
      </c>
      <c r="X68" s="39"/>
      <c r="Y68" s="39">
        <v>7.8379417923842896</v>
      </c>
      <c r="Z68" s="39">
        <v>5.8207615710073073</v>
      </c>
      <c r="AA68" s="39">
        <v>2.2650540621394075</v>
      </c>
      <c r="AB68" s="39">
        <v>7.2567203726654981</v>
      </c>
      <c r="AC68" s="39">
        <v>6.0344459164921576</v>
      </c>
      <c r="AD68" s="39"/>
      <c r="AE68" s="39"/>
      <c r="AF68" s="39">
        <v>4.9061925723321504</v>
      </c>
      <c r="AG68" s="39">
        <v>4.812171460318817</v>
      </c>
      <c r="AH68" s="39">
        <v>7.7866575494679262</v>
      </c>
      <c r="AI68" s="39">
        <f t="shared" si="16"/>
        <v>7.355015171588529</v>
      </c>
      <c r="AJ68" s="43">
        <f t="shared" si="17"/>
        <v>-11.144336331034719</v>
      </c>
      <c r="AK68" s="113">
        <f>RANK(R68,(D68:R68,V68:AH68),1)</f>
        <v>11</v>
      </c>
    </row>
    <row r="69" spans="1:37" x14ac:dyDescent="0.25">
      <c r="A69">
        <v>2024</v>
      </c>
      <c r="B69" s="45" t="s">
        <v>204</v>
      </c>
      <c r="C69" s="118">
        <v>2015</v>
      </c>
      <c r="D69" s="38">
        <v>8.8748462140700166</v>
      </c>
      <c r="E69" s="38">
        <v>6.9119785258919579</v>
      </c>
      <c r="F69" s="38">
        <v>10.678335756626776</v>
      </c>
      <c r="G69" s="38"/>
      <c r="H69" s="38">
        <v>11.013868694776871</v>
      </c>
      <c r="I69" s="38">
        <v>9.1264959176825844</v>
      </c>
      <c r="J69" s="38">
        <v>7.5746560787383972</v>
      </c>
      <c r="K69" s="38">
        <v>8.1618387205010627</v>
      </c>
      <c r="L69" s="38">
        <v>10.753830667710549</v>
      </c>
      <c r="M69" s="38">
        <v>6.1821943854155021</v>
      </c>
      <c r="N69" s="38">
        <v>11.986914215412146</v>
      </c>
      <c r="O69" s="38">
        <v>10.30924952466167</v>
      </c>
      <c r="P69" s="38">
        <v>7.1720165529582829</v>
      </c>
      <c r="Q69" s="38"/>
      <c r="R69" s="38">
        <v>6.0993538221420716</v>
      </c>
      <c r="S69" s="38">
        <f>MEDIAN(D69:R69)</f>
        <v>8.8748462140700166</v>
      </c>
      <c r="T69" s="43">
        <f>(R69-S69)/S69*100</f>
        <v>-31.273695622215186</v>
      </c>
      <c r="U69" s="112">
        <f>RANK(R69,D69:R69,1)</f>
        <v>1</v>
      </c>
      <c r="V69" s="39">
        <v>5.2259255116877315</v>
      </c>
      <c r="W69" s="39">
        <v>3.6992506431047985</v>
      </c>
      <c r="X69" s="39"/>
      <c r="Y69" s="39">
        <v>7.1552399060507783</v>
      </c>
      <c r="Z69" s="39">
        <v>6.4422324124818253</v>
      </c>
      <c r="AA69" s="39">
        <v>2.5584386533944752</v>
      </c>
      <c r="AB69" s="39">
        <v>6.786153674085674</v>
      </c>
      <c r="AC69" s="39">
        <v>4.5884129292025504</v>
      </c>
      <c r="AD69" s="39"/>
      <c r="AE69" s="39"/>
      <c r="AF69" s="39">
        <v>4.7142377810088361</v>
      </c>
      <c r="AG69" s="39">
        <v>4.8148976624538644</v>
      </c>
      <c r="AH69" s="39">
        <v>7.3313946985795786</v>
      </c>
      <c r="AI69" s="39">
        <f>MEDIAN(D69:R69,V69:AH69)</f>
        <v>7.1552399060507783</v>
      </c>
      <c r="AJ69" s="43">
        <f>(R69-AI69)/AI69*100</f>
        <v>-14.756822940567011</v>
      </c>
      <c r="AK69" s="113">
        <f>RANK(R69,(D69:R69,V69:AH69),1)</f>
        <v>7</v>
      </c>
    </row>
  </sheetData>
  <phoneticPr fontId="27" type="noConversion"/>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75AD6-33B2-4F20-86E0-3467BF1194F6}">
  <sheetPr>
    <tabColor theme="3"/>
  </sheetPr>
  <dimension ref="A1:L56"/>
  <sheetViews>
    <sheetView showGridLines="0" zoomScaleNormal="100" workbookViewId="0"/>
  </sheetViews>
  <sheetFormatPr defaultColWidth="9.26953125" defaultRowHeight="12.5" x14ac:dyDescent="0.25"/>
  <cols>
    <col min="1" max="1" width="16.26953125" style="21" customWidth="1"/>
    <col min="2" max="2" width="20.81640625" style="21" customWidth="1"/>
    <col min="3" max="3" width="28.453125" style="21" customWidth="1"/>
    <col min="4" max="4" width="4" style="21" customWidth="1"/>
    <col min="5" max="6" width="7" style="21" customWidth="1"/>
    <col min="7" max="7" width="7.26953125" style="21" customWidth="1"/>
    <col min="8" max="10" width="9.26953125" style="21"/>
    <col min="11" max="11" width="13.453125" style="21" customWidth="1"/>
    <col min="12" max="16384" width="9.26953125" style="21"/>
  </cols>
  <sheetData>
    <row r="1" spans="1:2" ht="18" customHeight="1" x14ac:dyDescent="0.25">
      <c r="A1" s="35" t="s">
        <v>29</v>
      </c>
    </row>
    <row r="2" spans="1:2" ht="33" customHeight="1" x14ac:dyDescent="0.4">
      <c r="A2" s="68" t="s">
        <v>52</v>
      </c>
      <c r="B2" s="22"/>
    </row>
    <row r="3" spans="1:2" ht="14" x14ac:dyDescent="0.3">
      <c r="A3" s="30" t="s">
        <v>154</v>
      </c>
      <c r="B3" s="22"/>
    </row>
    <row r="4" spans="1:2" ht="14" x14ac:dyDescent="0.3">
      <c r="A4" s="30" t="s">
        <v>155</v>
      </c>
    </row>
    <row r="5" spans="1:2" ht="14" x14ac:dyDescent="0.3">
      <c r="A5" s="30" t="s">
        <v>156</v>
      </c>
    </row>
    <row r="6" spans="1:2" ht="14" x14ac:dyDescent="0.3">
      <c r="A6" s="30" t="s">
        <v>157</v>
      </c>
    </row>
    <row r="7" spans="1:2" ht="14" x14ac:dyDescent="0.3">
      <c r="A7" s="30" t="s">
        <v>158</v>
      </c>
    </row>
    <row r="8" spans="1:2" ht="14" x14ac:dyDescent="0.3">
      <c r="A8" s="36" t="s">
        <v>64</v>
      </c>
      <c r="B8" s="22"/>
    </row>
    <row r="9" spans="1:2" s="29" customFormat="1" ht="14" x14ac:dyDescent="0.3">
      <c r="A9" s="30" t="s">
        <v>91</v>
      </c>
    </row>
    <row r="10" spans="1:2" s="29" customFormat="1" ht="14" x14ac:dyDescent="0.3">
      <c r="A10" s="36" t="s">
        <v>153</v>
      </c>
    </row>
    <row r="11" spans="1:2" ht="14" x14ac:dyDescent="0.3">
      <c r="A11" s="22" t="s">
        <v>65</v>
      </c>
    </row>
    <row r="12" spans="1:2" ht="14" x14ac:dyDescent="0.3">
      <c r="A12" s="30" t="s">
        <v>84</v>
      </c>
    </row>
    <row r="13" spans="1:2" ht="14" x14ac:dyDescent="0.25">
      <c r="A13" s="31" t="s">
        <v>82</v>
      </c>
    </row>
    <row r="14" spans="1:2" ht="14" x14ac:dyDescent="0.25">
      <c r="A14" s="32" t="s">
        <v>83</v>
      </c>
    </row>
    <row r="15" spans="1:2" ht="14" x14ac:dyDescent="0.25">
      <c r="A15" s="32" t="s">
        <v>85</v>
      </c>
    </row>
    <row r="16" spans="1:2" ht="14" x14ac:dyDescent="0.3">
      <c r="A16" s="22" t="s">
        <v>66</v>
      </c>
    </row>
    <row r="17" spans="1:3" ht="31.5" customHeight="1" x14ac:dyDescent="0.35">
      <c r="A17" s="69" t="s">
        <v>82</v>
      </c>
    </row>
    <row r="18" spans="1:3" ht="14" x14ac:dyDescent="0.3">
      <c r="A18" s="22" t="s">
        <v>67</v>
      </c>
    </row>
    <row r="19" spans="1:3" ht="14" x14ac:dyDescent="0.3">
      <c r="A19" s="22" t="s">
        <v>92</v>
      </c>
    </row>
    <row r="20" spans="1:3" ht="14" x14ac:dyDescent="0.3">
      <c r="A20" s="22" t="s">
        <v>68</v>
      </c>
    </row>
    <row r="21" spans="1:3" ht="14" x14ac:dyDescent="0.3">
      <c r="A21" s="22" t="s">
        <v>94</v>
      </c>
    </row>
    <row r="22" spans="1:3" ht="31.5" customHeight="1" thickBot="1" x14ac:dyDescent="0.3">
      <c r="A22" s="74" t="s">
        <v>30</v>
      </c>
      <c r="B22" s="75" t="s">
        <v>31</v>
      </c>
      <c r="C22" s="75" t="s">
        <v>32</v>
      </c>
    </row>
    <row r="23" spans="1:3" x14ac:dyDescent="0.25">
      <c r="A23" s="73" t="s">
        <v>33</v>
      </c>
      <c r="B23" s="66" t="s">
        <v>42</v>
      </c>
      <c r="C23" s="72">
        <v>4652</v>
      </c>
    </row>
    <row r="24" spans="1:3" x14ac:dyDescent="0.25">
      <c r="A24" s="73" t="s">
        <v>36</v>
      </c>
      <c r="B24" s="66" t="s">
        <v>43</v>
      </c>
      <c r="C24" s="72">
        <v>23260</v>
      </c>
    </row>
    <row r="25" spans="1:3" x14ac:dyDescent="0.25">
      <c r="A25" s="73" t="s">
        <v>39</v>
      </c>
      <c r="B25" s="66" t="s">
        <v>44</v>
      </c>
      <c r="C25" s="72">
        <v>34890</v>
      </c>
    </row>
    <row r="26" spans="1:3" ht="14" x14ac:dyDescent="0.3">
      <c r="A26" s="23" t="s">
        <v>151</v>
      </c>
    </row>
    <row r="27" spans="1:3" ht="14" x14ac:dyDescent="0.3">
      <c r="A27" s="22" t="s">
        <v>93</v>
      </c>
    </row>
    <row r="28" spans="1:3" ht="14" x14ac:dyDescent="0.3">
      <c r="A28" s="22" t="s">
        <v>69</v>
      </c>
    </row>
    <row r="29" spans="1:3" ht="14" x14ac:dyDescent="0.3">
      <c r="A29" s="22" t="s">
        <v>70</v>
      </c>
    </row>
    <row r="30" spans="1:3" ht="14" x14ac:dyDescent="0.3">
      <c r="A30" s="23" t="s">
        <v>95</v>
      </c>
      <c r="B30" s="22"/>
    </row>
    <row r="31" spans="1:3" ht="15.75" customHeight="1" thickBot="1" x14ac:dyDescent="0.3">
      <c r="A31" s="74" t="s">
        <v>30</v>
      </c>
      <c r="B31" s="75" t="s">
        <v>31</v>
      </c>
      <c r="C31" s="75" t="s">
        <v>32</v>
      </c>
    </row>
    <row r="32" spans="1:3" ht="12.75" customHeight="1" x14ac:dyDescent="0.25">
      <c r="A32" s="73" t="s">
        <v>33</v>
      </c>
      <c r="B32" s="66" t="s">
        <v>34</v>
      </c>
      <c r="C32" s="71" t="s">
        <v>35</v>
      </c>
    </row>
    <row r="33" spans="1:12" ht="12.75" customHeight="1" x14ac:dyDescent="0.25">
      <c r="A33" s="73" t="s">
        <v>36</v>
      </c>
      <c r="B33" s="66" t="s">
        <v>37</v>
      </c>
      <c r="C33" s="71" t="s">
        <v>38</v>
      </c>
    </row>
    <row r="34" spans="1:12" ht="13.5" customHeight="1" x14ac:dyDescent="0.25">
      <c r="A34" s="73" t="s">
        <v>39</v>
      </c>
      <c r="B34" s="66" t="s">
        <v>40</v>
      </c>
      <c r="C34" s="71" t="s">
        <v>41</v>
      </c>
    </row>
    <row r="35" spans="1:12" ht="30" customHeight="1" x14ac:dyDescent="0.35">
      <c r="A35" s="70" t="s">
        <v>86</v>
      </c>
    </row>
    <row r="36" spans="1:12" ht="14" x14ac:dyDescent="0.3">
      <c r="A36" s="22" t="s">
        <v>71</v>
      </c>
    </row>
    <row r="37" spans="1:12" ht="14" x14ac:dyDescent="0.3">
      <c r="A37" s="22" t="s">
        <v>87</v>
      </c>
    </row>
    <row r="38" spans="1:12" ht="14" x14ac:dyDescent="0.3">
      <c r="A38" s="22" t="s">
        <v>72</v>
      </c>
    </row>
    <row r="39" spans="1:12" x14ac:dyDescent="0.25">
      <c r="A39" s="24" t="s">
        <v>73</v>
      </c>
    </row>
    <row r="40" spans="1:12" x14ac:dyDescent="0.25">
      <c r="A40" s="24" t="s">
        <v>74</v>
      </c>
    </row>
    <row r="41" spans="1:12" x14ac:dyDescent="0.25">
      <c r="A41" s="24" t="s">
        <v>75</v>
      </c>
    </row>
    <row r="42" spans="1:12" x14ac:dyDescent="0.25">
      <c r="A42" s="24" t="s">
        <v>76</v>
      </c>
    </row>
    <row r="43" spans="1:12" x14ac:dyDescent="0.25">
      <c r="A43" s="24" t="s">
        <v>77</v>
      </c>
    </row>
    <row r="44" spans="1:12" x14ac:dyDescent="0.25">
      <c r="A44" s="24" t="s">
        <v>78</v>
      </c>
    </row>
    <row r="45" spans="1:12" x14ac:dyDescent="0.25">
      <c r="A45" s="24" t="s">
        <v>79</v>
      </c>
    </row>
    <row r="46" spans="1:12" ht="14" x14ac:dyDescent="0.3">
      <c r="A46" s="22" t="s">
        <v>80</v>
      </c>
    </row>
    <row r="47" spans="1:12" ht="30" customHeight="1" x14ac:dyDescent="0.35">
      <c r="A47" s="25" t="s">
        <v>81</v>
      </c>
    </row>
    <row r="48" spans="1:12" ht="14" x14ac:dyDescent="0.25">
      <c r="A48" s="26" t="s">
        <v>135</v>
      </c>
      <c r="C48" s="27"/>
      <c r="D48" s="27"/>
      <c r="E48" s="27"/>
      <c r="F48" s="27"/>
      <c r="G48" s="27"/>
      <c r="H48" s="27"/>
      <c r="I48" s="27"/>
      <c r="J48" s="27"/>
      <c r="K48" s="27"/>
      <c r="L48" s="27"/>
    </row>
    <row r="49" spans="1:12" ht="14" x14ac:dyDescent="0.25">
      <c r="A49" s="26" t="s">
        <v>136</v>
      </c>
      <c r="C49" s="27"/>
      <c r="D49" s="27"/>
      <c r="E49" s="27"/>
      <c r="F49" s="27"/>
      <c r="G49" s="27"/>
      <c r="H49" s="27"/>
      <c r="I49" s="27"/>
      <c r="J49" s="27"/>
      <c r="K49" s="27"/>
      <c r="L49" s="27"/>
    </row>
    <row r="50" spans="1:12" ht="14" x14ac:dyDescent="0.25">
      <c r="A50" s="26" t="s">
        <v>137</v>
      </c>
      <c r="C50" s="27"/>
      <c r="D50" s="27"/>
      <c r="E50" s="27"/>
      <c r="F50" s="27"/>
      <c r="G50" s="27"/>
      <c r="H50" s="27"/>
      <c r="I50" s="27"/>
      <c r="J50" s="27"/>
      <c r="K50" s="27"/>
      <c r="L50" s="27"/>
    </row>
    <row r="51" spans="1:12" ht="14" x14ac:dyDescent="0.25">
      <c r="A51" s="26" t="s">
        <v>152</v>
      </c>
      <c r="C51" s="27"/>
      <c r="D51" s="27"/>
      <c r="E51" s="27"/>
      <c r="F51" s="27"/>
      <c r="G51" s="27"/>
      <c r="H51" s="27"/>
      <c r="I51" s="27"/>
      <c r="J51" s="27"/>
      <c r="K51" s="27"/>
      <c r="L51" s="27"/>
    </row>
    <row r="52" spans="1:12" ht="14" x14ac:dyDescent="0.25">
      <c r="A52" s="28" t="s">
        <v>138</v>
      </c>
      <c r="C52" s="27"/>
      <c r="D52" s="27"/>
      <c r="E52" s="27"/>
      <c r="F52" s="27"/>
      <c r="G52" s="27"/>
      <c r="H52" s="27"/>
      <c r="I52" s="27"/>
      <c r="J52" s="27"/>
      <c r="K52" s="27"/>
      <c r="L52" s="27"/>
    </row>
    <row r="53" spans="1:12" ht="14" x14ac:dyDescent="0.25">
      <c r="A53" s="28" t="s">
        <v>139</v>
      </c>
      <c r="C53" s="27"/>
      <c r="D53" s="27"/>
      <c r="E53" s="27"/>
      <c r="F53" s="27"/>
      <c r="G53" s="27"/>
      <c r="H53" s="27"/>
      <c r="I53" s="27"/>
      <c r="J53" s="27"/>
      <c r="K53" s="27"/>
      <c r="L53" s="27"/>
    </row>
    <row r="54" spans="1:12" ht="14" x14ac:dyDescent="0.25">
      <c r="A54" s="37" t="s">
        <v>64</v>
      </c>
      <c r="C54" s="27"/>
      <c r="D54" s="27"/>
      <c r="E54" s="27"/>
      <c r="F54" s="27"/>
      <c r="G54" s="27"/>
      <c r="H54" s="27"/>
      <c r="I54" s="27"/>
      <c r="J54" s="27"/>
      <c r="K54" s="27"/>
      <c r="L54" s="27"/>
    </row>
    <row r="55" spans="1:12" ht="14" x14ac:dyDescent="0.25">
      <c r="A55" s="37"/>
      <c r="C55" s="27"/>
      <c r="D55" s="27"/>
      <c r="E55" s="27"/>
      <c r="F55" s="27"/>
      <c r="G55" s="27"/>
      <c r="H55" s="27"/>
      <c r="I55" s="27"/>
      <c r="J55" s="27"/>
      <c r="K55" s="27"/>
      <c r="L55" s="27"/>
    </row>
    <row r="56" spans="1:12" ht="14" x14ac:dyDescent="0.3">
      <c r="A56" s="34" t="s">
        <v>48</v>
      </c>
    </row>
  </sheetData>
  <hyperlinks>
    <hyperlink ref="A8" r:id="rId1" xr:uid="{45CD9373-9FCA-4320-913D-90D94DD450C7}"/>
    <hyperlink ref="A54" r:id="rId2" xr:uid="{1D0CF918-877D-476C-8BCB-E4D6ACFED5A4}"/>
    <hyperlink ref="A10" r:id="rId3" xr:uid="{3A0085FF-137D-4B3B-94C2-E527A4694818}"/>
    <hyperlink ref="A56" location="Contents!A1" display="Return to Contents Page" xr:uid="{FB3BC604-CAC8-4213-A00B-4B0EF1382B94}"/>
  </hyperlinks>
  <pageMargins left="0.7" right="0.7" top="0.75" bottom="0.75" header="0.3" footer="0.3"/>
  <pageSetup paperSize="9" orientation="portrait" r:id="rId4"/>
  <tableParts count="2">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AC30"/>
  <sheetViews>
    <sheetView zoomScaleNormal="100" workbookViewId="0"/>
  </sheetViews>
  <sheetFormatPr defaultColWidth="8.7265625" defaultRowHeight="12.5" x14ac:dyDescent="0.25"/>
  <cols>
    <col min="1" max="16384" width="8.7265625" style="6"/>
  </cols>
  <sheetData>
    <row r="1" spans="1:29" ht="18" customHeight="1" x14ac:dyDescent="0.25">
      <c r="A1" s="20" t="s">
        <v>96</v>
      </c>
      <c r="B1" s="18"/>
      <c r="C1" s="18"/>
      <c r="D1" s="18"/>
      <c r="E1" s="18"/>
      <c r="F1" s="18"/>
      <c r="G1" s="18"/>
      <c r="H1" s="18"/>
      <c r="I1" s="18"/>
      <c r="J1" s="18"/>
      <c r="K1" s="20" t="s">
        <v>197</v>
      </c>
    </row>
    <row r="2" spans="1:29" ht="18" customHeight="1" x14ac:dyDescent="0.25"/>
    <row r="3" spans="1:29" ht="18" customHeight="1" x14ac:dyDescent="0.25"/>
    <row r="6" spans="1:29" x14ac:dyDescent="0.25">
      <c r="AC6" s="2"/>
    </row>
    <row r="30" spans="1:1" ht="14" x14ac:dyDescent="0.3">
      <c r="A30" s="34" t="s">
        <v>48</v>
      </c>
    </row>
  </sheetData>
  <hyperlinks>
    <hyperlink ref="A30" location="Contents!A1" display="Return to Contents Page" xr:uid="{8D854EB8-15D3-43F7-8285-7B199B2CAAA0}"/>
  </hyperlinks>
  <pageMargins left="0.7" right="0.7" top="0.75" bottom="0.75" header="0.3" footer="0.3"/>
  <pageSetup paperSize="9" orientation="portrait" verticalDpi="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0.499984740745262"/>
  </sheetPr>
  <dimension ref="A1:U77"/>
  <sheetViews>
    <sheetView zoomScaleNormal="100" workbookViewId="0">
      <selection activeCell="M37" sqref="M37"/>
    </sheetView>
  </sheetViews>
  <sheetFormatPr defaultRowHeight="12.5" x14ac:dyDescent="0.25"/>
  <cols>
    <col min="1" max="1" width="17.7265625" customWidth="1"/>
    <col min="2" max="2" width="16.7265625" customWidth="1"/>
    <col min="3" max="3" width="21" bestFit="1" customWidth="1"/>
    <col min="4" max="6" width="12.7265625" customWidth="1"/>
    <col min="7" max="7" width="3.26953125" customWidth="1"/>
    <col min="8" max="8" width="13.26953125" customWidth="1"/>
    <col min="9" max="14" width="12.7265625" customWidth="1"/>
    <col min="15" max="15" width="16.7265625" customWidth="1"/>
    <col min="16" max="25" width="12.7265625" customWidth="1"/>
    <col min="26" max="26" width="12.54296875" customWidth="1"/>
    <col min="29" max="29" width="11.54296875" customWidth="1"/>
  </cols>
  <sheetData>
    <row r="1" spans="1:21" ht="14" x14ac:dyDescent="0.3">
      <c r="A1" s="11"/>
      <c r="B1" s="7"/>
      <c r="C1" s="7"/>
      <c r="D1" s="7"/>
      <c r="E1" s="12"/>
      <c r="F1" s="7"/>
      <c r="G1" s="7"/>
      <c r="H1" s="7"/>
      <c r="I1" s="7"/>
      <c r="J1" s="7"/>
      <c r="K1" s="7"/>
      <c r="L1" s="7"/>
      <c r="M1" s="7"/>
      <c r="N1" s="7"/>
      <c r="O1" s="7"/>
      <c r="P1" s="7"/>
      <c r="Q1" s="7"/>
      <c r="R1" s="7"/>
      <c r="S1" s="7"/>
      <c r="T1" s="7"/>
      <c r="U1" s="7"/>
    </row>
    <row r="2" spans="1:21" ht="13" x14ac:dyDescent="0.3">
      <c r="A2" s="8" t="s">
        <v>143</v>
      </c>
      <c r="B2" s="8" t="s">
        <v>196</v>
      </c>
      <c r="C2" s="16" t="s">
        <v>198</v>
      </c>
      <c r="D2" s="8" t="s">
        <v>88</v>
      </c>
      <c r="E2" s="13"/>
      <c r="F2" s="111" t="s">
        <v>195</v>
      </c>
      <c r="G2" s="7"/>
    </row>
    <row r="3" spans="1:21" x14ac:dyDescent="0.25">
      <c r="A3" s="103" t="s">
        <v>11</v>
      </c>
      <c r="B3" s="105">
        <v>10.116318085225366</v>
      </c>
      <c r="C3" s="104">
        <f t="shared" ref="C3:C16" si="0">D3-B3</f>
        <v>5.7627782127278824</v>
      </c>
      <c r="D3" s="105">
        <v>15.879096297953248</v>
      </c>
      <c r="E3" s="14"/>
      <c r="G3" s="7"/>
    </row>
    <row r="4" spans="1:21" ht="13" x14ac:dyDescent="0.3">
      <c r="A4" s="107" t="s">
        <v>8</v>
      </c>
      <c r="B4" s="104">
        <v>6.5764455877418637</v>
      </c>
      <c r="C4" s="104">
        <f t="shared" si="0"/>
        <v>7.4404429034783579</v>
      </c>
      <c r="D4" s="104">
        <v>14.016888491220222</v>
      </c>
      <c r="E4" s="15"/>
      <c r="G4" s="7"/>
      <c r="I4" s="2"/>
      <c r="J4" s="8" t="s">
        <v>33</v>
      </c>
      <c r="K4" s="8" t="s">
        <v>36</v>
      </c>
      <c r="L4" s="8" t="s">
        <v>39</v>
      </c>
    </row>
    <row r="5" spans="1:21" x14ac:dyDescent="0.25">
      <c r="A5" s="103" t="s">
        <v>6</v>
      </c>
      <c r="B5" s="105">
        <v>9.7136785594452526</v>
      </c>
      <c r="C5" s="104">
        <f t="shared" si="0"/>
        <v>3.5902024382060151</v>
      </c>
      <c r="D5" s="105">
        <v>13.303880997651268</v>
      </c>
      <c r="E5" s="15"/>
      <c r="G5" s="7"/>
      <c r="I5" s="107" t="s">
        <v>11</v>
      </c>
      <c r="J5" s="108">
        <v>80.737613242366635</v>
      </c>
      <c r="K5" s="108">
        <v>15.879096297953248</v>
      </c>
      <c r="L5" s="108"/>
    </row>
    <row r="6" spans="1:21" x14ac:dyDescent="0.25">
      <c r="A6" s="103" t="s">
        <v>9</v>
      </c>
      <c r="B6" s="105">
        <v>7.7843641650822057</v>
      </c>
      <c r="C6" s="104">
        <f t="shared" si="0"/>
        <v>3.6740856727435425</v>
      </c>
      <c r="D6" s="105">
        <v>11.458449837825748</v>
      </c>
      <c r="E6" s="15"/>
      <c r="G6" s="7"/>
      <c r="I6" s="109" t="s">
        <v>20</v>
      </c>
      <c r="J6" s="104">
        <v>21.331506542892299</v>
      </c>
      <c r="K6" s="104">
        <v>7.3817246393020914</v>
      </c>
      <c r="L6" s="108">
        <v>6.786153674085674</v>
      </c>
    </row>
    <row r="7" spans="1:21" x14ac:dyDescent="0.25">
      <c r="A7" s="103" t="s">
        <v>5</v>
      </c>
      <c r="B7" s="104">
        <v>9.5123587965551959</v>
      </c>
      <c r="C7" s="104">
        <f t="shared" si="0"/>
        <v>1.7867128956492557</v>
      </c>
      <c r="D7" s="104">
        <v>11.299071692204452</v>
      </c>
      <c r="E7" s="15"/>
      <c r="G7" s="7"/>
      <c r="I7" s="107" t="s">
        <v>6</v>
      </c>
      <c r="J7" s="108">
        <v>20.350072698803267</v>
      </c>
      <c r="K7" s="108">
        <v>13.303880997651268</v>
      </c>
      <c r="L7" s="108">
        <v>10.753830667710549</v>
      </c>
    </row>
    <row r="8" spans="1:21" x14ac:dyDescent="0.25">
      <c r="A8" s="103" t="s">
        <v>3</v>
      </c>
      <c r="B8" s="104">
        <v>7.8766357230734814</v>
      </c>
      <c r="C8" s="104">
        <f t="shared" si="0"/>
        <v>3.3888826753159611</v>
      </c>
      <c r="D8" s="104">
        <v>11.265518398389442</v>
      </c>
      <c r="E8" s="15"/>
      <c r="G8" s="7"/>
      <c r="I8" s="107" t="s">
        <v>8</v>
      </c>
      <c r="J8" s="108">
        <v>18.554971479700257</v>
      </c>
      <c r="K8" s="104">
        <v>14.016888491220222</v>
      </c>
      <c r="L8" s="108">
        <v>11.986914215412146</v>
      </c>
    </row>
    <row r="9" spans="1:21" x14ac:dyDescent="0.25">
      <c r="A9" s="103" t="s">
        <v>14</v>
      </c>
      <c r="B9" s="104">
        <v>5.8718264176266644</v>
      </c>
      <c r="C9" s="104">
        <f t="shared" si="0"/>
        <v>5.1420422771502068</v>
      </c>
      <c r="D9" s="104">
        <v>11.013868694776871</v>
      </c>
      <c r="E9" s="15"/>
      <c r="G9" s="7"/>
      <c r="I9" s="107" t="s">
        <v>3</v>
      </c>
      <c r="J9" s="104">
        <v>16.256570853372107</v>
      </c>
      <c r="K9" s="104">
        <v>11.265518398389442</v>
      </c>
      <c r="L9" s="104">
        <v>11.013868694776871</v>
      </c>
    </row>
    <row r="10" spans="1:21" x14ac:dyDescent="0.25">
      <c r="A10" s="103" t="s">
        <v>4</v>
      </c>
      <c r="B10" s="105">
        <v>7.3146180516720722</v>
      </c>
      <c r="C10" s="104">
        <f t="shared" si="0"/>
        <v>3.0701263840733706</v>
      </c>
      <c r="D10" s="105">
        <v>10.384744435745443</v>
      </c>
      <c r="E10" s="14"/>
      <c r="G10" s="7"/>
      <c r="I10" s="107" t="s">
        <v>17</v>
      </c>
      <c r="J10" s="108">
        <v>15.484845095626888</v>
      </c>
      <c r="K10" s="108">
        <v>8.6315848339111962</v>
      </c>
      <c r="L10" s="108">
        <v>7.1552399060507783</v>
      </c>
    </row>
    <row r="11" spans="1:21" x14ac:dyDescent="0.25">
      <c r="A11" s="103" t="s">
        <v>0</v>
      </c>
      <c r="B11" s="106">
        <v>7.8095291354434631</v>
      </c>
      <c r="C11" s="104">
        <f t="shared" si="0"/>
        <v>1.8454311598255222</v>
      </c>
      <c r="D11" s="106">
        <v>9.6549602952689852</v>
      </c>
      <c r="E11" s="14"/>
      <c r="G11" s="7"/>
      <c r="I11" s="107" t="s">
        <v>5</v>
      </c>
      <c r="J11" s="104">
        <v>13.438094172911308</v>
      </c>
      <c r="K11" s="104">
        <v>11.299071692204452</v>
      </c>
      <c r="L11" s="108">
        <v>8.1618387205010627</v>
      </c>
    </row>
    <row r="12" spans="1:21" x14ac:dyDescent="0.25">
      <c r="A12" s="103" t="s">
        <v>13</v>
      </c>
      <c r="B12" s="105">
        <v>7.3481713454870823</v>
      </c>
      <c r="C12" s="104">
        <f t="shared" si="0"/>
        <v>0.59557096521641917</v>
      </c>
      <c r="D12" s="105">
        <v>7.9437423107035015</v>
      </c>
      <c r="G12" s="7"/>
      <c r="I12" s="109" t="s">
        <v>9</v>
      </c>
      <c r="J12" s="104">
        <v>13.421317526003804</v>
      </c>
      <c r="K12" s="104">
        <v>11.458449837825748</v>
      </c>
      <c r="L12" s="108">
        <v>10.30924952466167</v>
      </c>
    </row>
    <row r="13" spans="1:21" x14ac:dyDescent="0.25">
      <c r="A13" s="103" t="s">
        <v>2</v>
      </c>
      <c r="B13" s="105">
        <v>6.3164075606755414</v>
      </c>
      <c r="C13" s="104">
        <f t="shared" si="0"/>
        <v>1.2582485180628558</v>
      </c>
      <c r="D13" s="105">
        <v>7.5746560787383972</v>
      </c>
      <c r="G13" s="7"/>
      <c r="I13" s="110" t="s">
        <v>24</v>
      </c>
      <c r="J13" s="108">
        <v>13.404540879096299</v>
      </c>
      <c r="K13" s="108">
        <v>5.0329940722514257</v>
      </c>
      <c r="L13" s="108">
        <v>4.8148976624538644</v>
      </c>
    </row>
    <row r="14" spans="1:21" x14ac:dyDescent="0.25">
      <c r="A14" s="103" t="s">
        <v>10</v>
      </c>
      <c r="B14" s="105">
        <v>5.8634380941729116</v>
      </c>
      <c r="C14" s="104">
        <f t="shared" si="0"/>
        <v>1.6944413376579792</v>
      </c>
      <c r="D14" s="105">
        <v>7.5578794318308908</v>
      </c>
      <c r="G14" s="7"/>
      <c r="I14" s="107" t="s">
        <v>4</v>
      </c>
      <c r="J14" s="104">
        <v>13.379375908735042</v>
      </c>
      <c r="K14" s="104">
        <v>10.384744435745443</v>
      </c>
      <c r="L14" s="104">
        <v>9.1264959176825844</v>
      </c>
    </row>
    <row r="15" spans="1:21" x14ac:dyDescent="0.25">
      <c r="A15" s="100" t="s">
        <v>7</v>
      </c>
      <c r="B15" s="101">
        <v>6.1402527681467403</v>
      </c>
      <c r="C15" s="102">
        <f t="shared" si="0"/>
        <v>0.7801140811989713</v>
      </c>
      <c r="D15" s="101">
        <v>6.9203668493457116</v>
      </c>
      <c r="G15" s="7"/>
      <c r="I15" s="107" t="s">
        <v>0</v>
      </c>
      <c r="J15" s="104">
        <v>12.163069007940946</v>
      </c>
      <c r="K15" s="104">
        <v>9.6549602952689852</v>
      </c>
      <c r="L15" s="108">
        <v>8.8748462140700166</v>
      </c>
    </row>
    <row r="16" spans="1:21" x14ac:dyDescent="0.25">
      <c r="A16" s="103" t="s">
        <v>144</v>
      </c>
      <c r="B16" s="105">
        <v>5.9078282784074041</v>
      </c>
      <c r="C16" s="104">
        <f t="shared" si="0"/>
        <v>0.8970506263808673</v>
      </c>
      <c r="D16" s="105">
        <v>6.8048789047882714</v>
      </c>
      <c r="G16" s="7"/>
      <c r="I16" s="107" t="s">
        <v>10</v>
      </c>
      <c r="J16" s="104">
        <v>11.701711217984567</v>
      </c>
      <c r="K16" s="104">
        <v>7.5578794318308908</v>
      </c>
      <c r="L16" s="108">
        <v>7.1720165529582829</v>
      </c>
    </row>
    <row r="17" spans="1:12" x14ac:dyDescent="0.25">
      <c r="G17" s="7"/>
      <c r="I17" s="107" t="s">
        <v>14</v>
      </c>
      <c r="J17" s="108">
        <v>11.206800134213175</v>
      </c>
      <c r="K17" s="108">
        <v>11.013868694776871</v>
      </c>
      <c r="L17" s="108">
        <v>10.678335756626776</v>
      </c>
    </row>
    <row r="18" spans="1:12" x14ac:dyDescent="0.25">
      <c r="G18" s="7"/>
      <c r="I18" s="107" t="s">
        <v>2</v>
      </c>
      <c r="J18" s="108">
        <v>9.7640085001677672</v>
      </c>
      <c r="K18" s="108">
        <v>7.5746560787383972</v>
      </c>
      <c r="L18" s="108">
        <v>6.9119785258919579</v>
      </c>
    </row>
    <row r="19" spans="1:12" ht="13" x14ac:dyDescent="0.3">
      <c r="C19" s="8" t="s">
        <v>90</v>
      </c>
      <c r="D19" s="4">
        <f>'5.10.2 (Medium incl tax)'!S69</f>
        <v>10.699306565261157</v>
      </c>
      <c r="E19" s="4">
        <f>'5.10.2 (Medium incl tax)'!S69</f>
        <v>10.699306565261157</v>
      </c>
      <c r="G19" s="7"/>
      <c r="I19" s="107" t="s">
        <v>144</v>
      </c>
      <c r="J19" s="108">
        <v>9.6373104906178373</v>
      </c>
      <c r="K19" s="108">
        <v>6.8048789047882714</v>
      </c>
      <c r="L19" s="108">
        <v>6.0993538221420716</v>
      </c>
    </row>
    <row r="20" spans="1:12" x14ac:dyDescent="0.25">
      <c r="C20" s="2"/>
      <c r="D20" s="2">
        <v>0</v>
      </c>
      <c r="E20" s="2">
        <v>1</v>
      </c>
      <c r="G20" s="7"/>
      <c r="I20" s="107" t="s">
        <v>13</v>
      </c>
      <c r="J20" s="108">
        <v>9.3194273571188901</v>
      </c>
      <c r="K20" s="108">
        <v>7.9437423107035015</v>
      </c>
      <c r="L20" s="108">
        <v>7.5746560787383972</v>
      </c>
    </row>
    <row r="21" spans="1:12" x14ac:dyDescent="0.25">
      <c r="G21" s="7"/>
      <c r="I21" s="107" t="s">
        <v>25</v>
      </c>
      <c r="J21" s="108">
        <v>8.0024605748797679</v>
      </c>
      <c r="K21" s="104">
        <v>7.6249860194609109</v>
      </c>
      <c r="L21" s="108">
        <v>7.3313946985795786</v>
      </c>
    </row>
    <row r="22" spans="1:12" x14ac:dyDescent="0.25">
      <c r="G22" s="7"/>
      <c r="I22" s="107" t="s">
        <v>21</v>
      </c>
      <c r="J22" s="108">
        <v>7.8430824292584731</v>
      </c>
      <c r="K22" s="108">
        <v>4.9994407784364165</v>
      </c>
      <c r="L22" s="108">
        <v>4.5884129292025504</v>
      </c>
    </row>
    <row r="23" spans="1:12" x14ac:dyDescent="0.25">
      <c r="G23" s="7"/>
      <c r="I23" s="107" t="s">
        <v>18</v>
      </c>
      <c r="J23" s="108">
        <v>7.1720165529582829</v>
      </c>
      <c r="K23" s="108">
        <v>6.609998881556872</v>
      </c>
      <c r="L23" s="108">
        <v>6.4422324124818253</v>
      </c>
    </row>
    <row r="24" spans="1:12" x14ac:dyDescent="0.25">
      <c r="B24" s="3"/>
      <c r="C24" s="1"/>
      <c r="D24" s="3"/>
      <c r="E24" s="4"/>
      <c r="G24" s="7"/>
      <c r="I24" s="109" t="s">
        <v>7</v>
      </c>
      <c r="J24" s="104">
        <v>6.52611564701935</v>
      </c>
      <c r="K24" s="104">
        <v>6.1402527681467403</v>
      </c>
      <c r="L24" s="108">
        <v>6.1821943854155021</v>
      </c>
    </row>
    <row r="25" spans="1:12" x14ac:dyDescent="0.25">
      <c r="A25" s="2"/>
      <c r="B25" s="3"/>
      <c r="C25" s="1"/>
      <c r="D25" s="3"/>
      <c r="E25" s="4"/>
      <c r="G25" s="7"/>
      <c r="I25" s="107" t="s">
        <v>27</v>
      </c>
      <c r="J25" s="108">
        <v>5.6788949781903586</v>
      </c>
      <c r="K25" s="108">
        <v>5.4440219214852927</v>
      </c>
      <c r="L25" s="108">
        <v>5.2259255116877315</v>
      </c>
    </row>
    <row r="26" spans="1:12" x14ac:dyDescent="0.25">
      <c r="B26" s="3"/>
      <c r="C26" s="1"/>
      <c r="D26" s="3"/>
      <c r="E26" s="4"/>
      <c r="G26" s="7"/>
      <c r="I26" s="107" t="s">
        <v>28</v>
      </c>
      <c r="J26" s="108">
        <v>4.6471311933788169</v>
      </c>
      <c r="K26" s="108">
        <v>4.5380829884800367</v>
      </c>
      <c r="L26" s="108">
        <v>4.7142377810088361</v>
      </c>
    </row>
    <row r="27" spans="1:12" x14ac:dyDescent="0.25">
      <c r="B27" s="3"/>
      <c r="C27" s="1"/>
      <c r="D27" s="3"/>
      <c r="E27" s="4"/>
      <c r="G27" s="7"/>
      <c r="I27" s="107" t="s">
        <v>47</v>
      </c>
      <c r="J27" s="108">
        <v>4.3367632255899791</v>
      </c>
      <c r="K27" s="108">
        <v>3.8250754949110846</v>
      </c>
      <c r="L27" s="104">
        <v>3.6992506431047985</v>
      </c>
    </row>
    <row r="28" spans="1:12" x14ac:dyDescent="0.25">
      <c r="B28" s="3"/>
      <c r="D28" s="3"/>
      <c r="E28" s="4"/>
      <c r="G28" s="7"/>
      <c r="I28" s="107" t="s">
        <v>19</v>
      </c>
      <c r="J28" s="108">
        <v>2.7010401521082654</v>
      </c>
      <c r="K28" s="108">
        <v>2.6423218879319985</v>
      </c>
      <c r="L28" s="108">
        <v>2.5584386533944752</v>
      </c>
    </row>
    <row r="29" spans="1:12" x14ac:dyDescent="0.25">
      <c r="E29" s="4"/>
      <c r="G29" s="7"/>
      <c r="I29" s="109"/>
      <c r="J29" s="103"/>
      <c r="K29" s="103"/>
      <c r="L29" s="103"/>
    </row>
    <row r="30" spans="1:12" x14ac:dyDescent="0.25">
      <c r="G30" s="7"/>
      <c r="I30" s="2"/>
      <c r="J30" s="10"/>
      <c r="K30" s="10"/>
      <c r="L30" s="10"/>
    </row>
    <row r="31" spans="1:12" x14ac:dyDescent="0.25">
      <c r="G31" s="7"/>
      <c r="I31" s="2"/>
      <c r="J31" s="3"/>
      <c r="K31" s="10"/>
      <c r="L31" s="3"/>
    </row>
    <row r="32" spans="1:12" x14ac:dyDescent="0.25">
      <c r="G32" s="7"/>
      <c r="I32" s="2"/>
      <c r="J32" s="10"/>
      <c r="K32" s="10"/>
      <c r="L32" s="10"/>
    </row>
    <row r="33" spans="1:18" x14ac:dyDescent="0.25">
      <c r="G33" s="7"/>
      <c r="O33" s="2"/>
      <c r="P33" s="9"/>
      <c r="Q33" s="9"/>
      <c r="R33" s="9"/>
    </row>
    <row r="34" spans="1:18" x14ac:dyDescent="0.25">
      <c r="G34" s="7"/>
      <c r="I34" s="2"/>
      <c r="J34" s="3"/>
      <c r="K34" s="3"/>
      <c r="L34" s="3"/>
    </row>
    <row r="35" spans="1:18" x14ac:dyDescent="0.25">
      <c r="G35" s="7"/>
    </row>
    <row r="36" spans="1:18" x14ac:dyDescent="0.25">
      <c r="G36" s="7"/>
    </row>
    <row r="37" spans="1:18" x14ac:dyDescent="0.25">
      <c r="G37" s="7"/>
    </row>
    <row r="38" spans="1:18" x14ac:dyDescent="0.25">
      <c r="G38" s="7"/>
    </row>
    <row r="39" spans="1:18" x14ac:dyDescent="0.25">
      <c r="G39" s="7"/>
    </row>
    <row r="40" spans="1:18" x14ac:dyDescent="0.25">
      <c r="A40" s="2"/>
      <c r="B40" s="9"/>
      <c r="C40" s="1"/>
      <c r="D40" s="9"/>
      <c r="G40" s="7"/>
    </row>
    <row r="41" spans="1:18" x14ac:dyDescent="0.25">
      <c r="G41" s="7"/>
    </row>
    <row r="42" spans="1:18" x14ac:dyDescent="0.25">
      <c r="A42" s="2"/>
      <c r="B42" s="3"/>
      <c r="C42" s="3"/>
      <c r="D42" s="3"/>
      <c r="E42" s="4"/>
      <c r="G42" s="7"/>
    </row>
    <row r="43" spans="1:18" ht="13" x14ac:dyDescent="0.3">
      <c r="A43" s="2"/>
      <c r="B43" s="5"/>
      <c r="C43" s="1"/>
      <c r="D43" s="5"/>
      <c r="G43" s="7"/>
    </row>
    <row r="44" spans="1:18" x14ac:dyDescent="0.25">
      <c r="E44" s="4"/>
      <c r="G44" s="7"/>
    </row>
    <row r="45" spans="1:18" x14ac:dyDescent="0.25">
      <c r="E45" s="4"/>
      <c r="G45" s="7"/>
    </row>
    <row r="46" spans="1:18" x14ac:dyDescent="0.25">
      <c r="G46" s="7"/>
    </row>
    <row r="47" spans="1:18" x14ac:dyDescent="0.25">
      <c r="G47" s="7"/>
    </row>
    <row r="48" spans="1:18" x14ac:dyDescent="0.25">
      <c r="G48" s="7"/>
    </row>
    <row r="49" spans="7:7" x14ac:dyDescent="0.25">
      <c r="G49" s="7"/>
    </row>
    <row r="50" spans="7:7" x14ac:dyDescent="0.25">
      <c r="G50" s="7"/>
    </row>
    <row r="51" spans="7:7" x14ac:dyDescent="0.25">
      <c r="G51" s="7"/>
    </row>
    <row r="52" spans="7:7" x14ac:dyDescent="0.25">
      <c r="G52" s="7"/>
    </row>
    <row r="53" spans="7:7" x14ac:dyDescent="0.25">
      <c r="G53" s="7"/>
    </row>
    <row r="54" spans="7:7" x14ac:dyDescent="0.25">
      <c r="G54" s="7"/>
    </row>
    <row r="55" spans="7:7" x14ac:dyDescent="0.25">
      <c r="G55" s="7"/>
    </row>
    <row r="56" spans="7:7" x14ac:dyDescent="0.25">
      <c r="G56" s="7"/>
    </row>
    <row r="57" spans="7:7" x14ac:dyDescent="0.25">
      <c r="G57" s="7"/>
    </row>
    <row r="58" spans="7:7" x14ac:dyDescent="0.25">
      <c r="G58" s="7"/>
    </row>
    <row r="59" spans="7:7" x14ac:dyDescent="0.25">
      <c r="G59" s="7"/>
    </row>
    <row r="60" spans="7:7" x14ac:dyDescent="0.25">
      <c r="G60" s="7"/>
    </row>
    <row r="61" spans="7:7" x14ac:dyDescent="0.25">
      <c r="G61" s="7"/>
    </row>
    <row r="62" spans="7:7" x14ac:dyDescent="0.25">
      <c r="G62" s="7"/>
    </row>
    <row r="63" spans="7:7" x14ac:dyDescent="0.25">
      <c r="G63" s="7"/>
    </row>
    <row r="64" spans="7:7" x14ac:dyDescent="0.25">
      <c r="G64" s="7"/>
    </row>
    <row r="65" spans="7:7" x14ac:dyDescent="0.25">
      <c r="G65" s="7"/>
    </row>
    <row r="66" spans="7:7" x14ac:dyDescent="0.25">
      <c r="G66" s="7"/>
    </row>
    <row r="67" spans="7:7" x14ac:dyDescent="0.25">
      <c r="G67" s="7"/>
    </row>
    <row r="68" spans="7:7" x14ac:dyDescent="0.25">
      <c r="G68" s="7"/>
    </row>
    <row r="69" spans="7:7" x14ac:dyDescent="0.25">
      <c r="G69" s="7"/>
    </row>
    <row r="70" spans="7:7" x14ac:dyDescent="0.25">
      <c r="G70" s="7"/>
    </row>
    <row r="71" spans="7:7" x14ac:dyDescent="0.25">
      <c r="G71" s="7"/>
    </row>
    <row r="72" spans="7:7" x14ac:dyDescent="0.25">
      <c r="G72" s="7"/>
    </row>
    <row r="73" spans="7:7" x14ac:dyDescent="0.25">
      <c r="G73" s="7"/>
    </row>
    <row r="74" spans="7:7" x14ac:dyDescent="0.25">
      <c r="G74" s="7"/>
    </row>
    <row r="75" spans="7:7" x14ac:dyDescent="0.25">
      <c r="G75" s="7"/>
    </row>
    <row r="76" spans="7:7" x14ac:dyDescent="0.25">
      <c r="G76" s="7"/>
    </row>
    <row r="77" spans="7:7" x14ac:dyDescent="0.25">
      <c r="G77" s="7"/>
    </row>
  </sheetData>
  <autoFilter ref="I4:L28" xr:uid="{00000000-0001-0000-0C00-000000000000}">
    <sortState xmlns:xlrd2="http://schemas.microsoft.com/office/spreadsheetml/2017/richdata2" ref="I5:L28">
      <sortCondition descending="1" ref="J4:J28"/>
    </sortState>
  </autoFilter>
  <sortState xmlns:xlrd2="http://schemas.microsoft.com/office/spreadsheetml/2017/richdata2" ref="I5:L32">
    <sortCondition ref="K5:K32"/>
  </sortState>
  <conditionalFormatting sqref="A5 A7:A15">
    <cfRule type="expression" dxfId="24" priority="4">
      <formula>#REF!=1</formula>
    </cfRule>
  </conditionalFormatting>
  <conditionalFormatting sqref="B3:B5 B7">
    <cfRule type="expression" dxfId="23" priority="1250">
      <formula>Y49:AL156=1</formula>
    </cfRule>
  </conditionalFormatting>
  <conditionalFormatting sqref="B8:B11 D8:D11 B13:B17 D13:D17 B24:B27 D24:D27">
    <cfRule type="expression" dxfId="22" priority="932">
      <formula>Y55:AL162=1</formula>
    </cfRule>
  </conditionalFormatting>
  <conditionalFormatting sqref="B12">
    <cfRule type="expression" dxfId="21" priority="1">
      <formula>W59:AJ166=1</formula>
    </cfRule>
  </conditionalFormatting>
  <conditionalFormatting sqref="B27:B28 D27:D28">
    <cfRule type="expression" dxfId="20" priority="1253">
      <formula>Y75:AL182=1</formula>
    </cfRule>
  </conditionalFormatting>
  <conditionalFormatting sqref="B39:B40 D39:D40">
    <cfRule type="expression" dxfId="19" priority="1247">
      <formula>X7:AJ189=1</formula>
    </cfRule>
  </conditionalFormatting>
  <conditionalFormatting sqref="B41:D42">
    <cfRule type="expression" dxfId="18" priority="657">
      <formula>Z55:AM162=1</formula>
    </cfRule>
  </conditionalFormatting>
  <conditionalFormatting sqref="D3:D5 D7">
    <cfRule type="expression" dxfId="17" priority="3">
      <formula>AA49:AN156=1</formula>
    </cfRule>
  </conditionalFormatting>
  <conditionalFormatting sqref="D12">
    <cfRule type="expression" dxfId="16" priority="1255">
      <formula>Y59:AL166=1</formula>
    </cfRule>
  </conditionalFormatting>
  <conditionalFormatting sqref="J8:J9 L8:L9 K8:K17 J11:J17 L11:L17 J19:J20 L19:L20">
    <cfRule type="expression" dxfId="15" priority="901">
      <formula>AG52:AT159=1</formula>
    </cfRule>
  </conditionalFormatting>
  <conditionalFormatting sqref="J10 J18 L18">
    <cfRule type="expression" dxfId="14" priority="63">
      <formula>AK54:AX161=1</formula>
    </cfRule>
  </conditionalFormatting>
  <conditionalFormatting sqref="J25">
    <cfRule type="expression" dxfId="13" priority="62">
      <formula>AK72:AX179=1</formula>
    </cfRule>
  </conditionalFormatting>
  <conditionalFormatting sqref="J27:J32">
    <cfRule type="expression" dxfId="12" priority="6">
      <formula>AK73:AX180=1</formula>
    </cfRule>
  </conditionalFormatting>
  <conditionalFormatting sqref="J5:L7">
    <cfRule type="expression" dxfId="11" priority="931">
      <formula>AG48:AT155=1</formula>
    </cfRule>
  </conditionalFormatting>
  <conditionalFormatting sqref="J34:L34">
    <cfRule type="expression" dxfId="10" priority="61">
      <formula>AK52:AX159=1</formula>
    </cfRule>
  </conditionalFormatting>
  <conditionalFormatting sqref="K18:K20">
    <cfRule type="expression" dxfId="9" priority="41">
      <formula>AM62:AZ170=1</formula>
    </cfRule>
  </conditionalFormatting>
  <conditionalFormatting sqref="K25">
    <cfRule type="expression" dxfId="8" priority="68">
      <formula>AM72:AZ180=1</formula>
    </cfRule>
  </conditionalFormatting>
  <conditionalFormatting sqref="K27:K32">
    <cfRule type="expression" dxfId="7" priority="8">
      <formula>AM73:AZ181=1</formula>
    </cfRule>
  </conditionalFormatting>
  <conditionalFormatting sqref="L10">
    <cfRule type="expression" dxfId="6" priority="38">
      <formula>AM54:AZ161=1</formula>
    </cfRule>
  </conditionalFormatting>
  <conditionalFormatting sqref="L21:L23 J21:K24 L27:L28">
    <cfRule type="expression" dxfId="5" priority="66">
      <formula>AG67:AT174=1</formula>
    </cfRule>
  </conditionalFormatting>
  <conditionalFormatting sqref="L24">
    <cfRule type="expression" dxfId="4" priority="34">
      <formula>AM70:AZ177=1</formula>
    </cfRule>
  </conditionalFormatting>
  <conditionalFormatting sqref="L25">
    <cfRule type="expression" dxfId="3" priority="65">
      <formula>AI72:AV179=1</formula>
    </cfRule>
  </conditionalFormatting>
  <conditionalFormatting sqref="L29">
    <cfRule type="expression" dxfId="2" priority="33">
      <formula>AM75:AZ182=1</formula>
    </cfRule>
  </conditionalFormatting>
  <conditionalFormatting sqref="L30:L32">
    <cfRule type="expression" dxfId="1" priority="7">
      <formula>AI76:AV183=1</formula>
    </cfRule>
  </conditionalFormatting>
  <conditionalFormatting sqref="P33:R33">
    <cfRule type="expression" dxfId="0" priority="55">
      <formula>AF54:AR201=1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DA459-07A9-4EEE-A4F7-576C49D547A0}">
  <sheetPr>
    <tabColor theme="3"/>
  </sheetPr>
  <dimension ref="A1:M12"/>
  <sheetViews>
    <sheetView showGridLines="0" zoomScaleNormal="100" workbookViewId="0"/>
  </sheetViews>
  <sheetFormatPr defaultColWidth="8.7265625" defaultRowHeight="12.5" x14ac:dyDescent="0.25"/>
  <sheetData>
    <row r="1" spans="1:13" ht="15.5" x14ac:dyDescent="0.25">
      <c r="A1" s="59" t="s">
        <v>49</v>
      </c>
      <c r="B1" s="60"/>
      <c r="C1" s="60"/>
      <c r="D1" s="61"/>
      <c r="E1" s="58"/>
      <c r="F1" s="58"/>
      <c r="G1" s="58"/>
      <c r="H1" s="58"/>
      <c r="I1" s="58"/>
      <c r="J1" s="58"/>
      <c r="K1" s="58"/>
      <c r="L1" s="58"/>
      <c r="M1" s="17"/>
    </row>
    <row r="2" spans="1:13" ht="15.5" x14ac:dyDescent="0.25">
      <c r="A2" s="58" t="s">
        <v>50</v>
      </c>
      <c r="B2" s="58"/>
      <c r="C2" s="58"/>
      <c r="E2" s="58"/>
      <c r="F2" s="58"/>
      <c r="G2" s="58"/>
      <c r="H2" s="58"/>
      <c r="I2" s="58"/>
      <c r="J2" s="58"/>
      <c r="K2" s="58"/>
      <c r="L2" s="58"/>
      <c r="M2" s="17"/>
    </row>
    <row r="3" spans="1:13" ht="15.5" x14ac:dyDescent="0.25">
      <c r="A3" s="67" t="s">
        <v>57</v>
      </c>
      <c r="B3" s="58"/>
      <c r="C3" s="58"/>
      <c r="E3" s="58"/>
      <c r="F3" s="58"/>
      <c r="G3" s="58"/>
      <c r="H3" s="58"/>
      <c r="I3" s="58"/>
      <c r="J3" s="58"/>
      <c r="K3" s="58"/>
      <c r="L3" s="58"/>
      <c r="M3" s="17"/>
    </row>
    <row r="4" spans="1:13" ht="15.5" x14ac:dyDescent="0.25">
      <c r="A4" s="67" t="s">
        <v>58</v>
      </c>
      <c r="B4" s="58"/>
      <c r="C4" s="58"/>
      <c r="E4" s="58"/>
      <c r="F4" s="58"/>
      <c r="G4" s="58"/>
      <c r="H4" s="58"/>
      <c r="I4" s="58"/>
      <c r="J4" s="58"/>
      <c r="K4" s="58"/>
      <c r="L4" s="58"/>
      <c r="M4" s="17"/>
    </row>
    <row r="5" spans="1:13" ht="15.5" x14ac:dyDescent="0.25">
      <c r="A5" s="67" t="s">
        <v>59</v>
      </c>
      <c r="B5" s="58"/>
      <c r="C5" s="58"/>
      <c r="E5" s="58"/>
      <c r="F5" s="58"/>
      <c r="G5" s="58"/>
      <c r="H5" s="58"/>
      <c r="I5" s="58"/>
      <c r="J5" s="58"/>
      <c r="K5" s="58"/>
      <c r="L5" s="58"/>
      <c r="M5" s="17"/>
    </row>
    <row r="6" spans="1:13" ht="15.5" x14ac:dyDescent="0.25">
      <c r="A6" s="67" t="s">
        <v>60</v>
      </c>
      <c r="B6" s="58"/>
      <c r="C6" s="58"/>
      <c r="E6" s="58"/>
      <c r="F6" s="58"/>
      <c r="G6" s="58"/>
      <c r="H6" s="58"/>
      <c r="I6" s="58"/>
      <c r="J6" s="58"/>
      <c r="K6" s="58"/>
      <c r="L6" s="58"/>
      <c r="M6" s="17"/>
    </row>
    <row r="7" spans="1:13" ht="15.5" x14ac:dyDescent="0.25">
      <c r="A7" s="67" t="s">
        <v>61</v>
      </c>
      <c r="B7" s="58"/>
      <c r="C7" s="58"/>
      <c r="E7" s="58"/>
      <c r="F7" s="58"/>
      <c r="G7" s="58"/>
      <c r="H7" s="58"/>
      <c r="I7" s="58"/>
      <c r="J7" s="58"/>
      <c r="K7" s="58"/>
      <c r="L7" s="58"/>
      <c r="M7" s="17"/>
    </row>
    <row r="8" spans="1:13" ht="15.5" x14ac:dyDescent="0.25">
      <c r="A8" s="67" t="s">
        <v>62</v>
      </c>
      <c r="B8" s="58"/>
      <c r="C8" s="58"/>
      <c r="D8" s="62"/>
      <c r="E8" s="58"/>
      <c r="F8" s="58"/>
      <c r="G8" s="58"/>
      <c r="H8" s="58"/>
      <c r="I8" s="58"/>
      <c r="J8" s="58"/>
      <c r="K8" s="58"/>
      <c r="L8" s="58"/>
      <c r="M8" s="17"/>
    </row>
    <row r="9" spans="1:13" ht="15.5" x14ac:dyDescent="0.25">
      <c r="A9" s="58" t="s">
        <v>51</v>
      </c>
      <c r="B9" s="58"/>
      <c r="C9" s="58"/>
      <c r="E9" s="58"/>
      <c r="F9" s="58"/>
      <c r="G9" s="58"/>
      <c r="H9" s="58"/>
      <c r="I9" s="58"/>
      <c r="J9" s="58"/>
      <c r="K9" s="58"/>
      <c r="L9" s="58"/>
      <c r="M9" s="17"/>
    </row>
    <row r="10" spans="1:13" ht="15.5" x14ac:dyDescent="0.25">
      <c r="A10" s="62" t="s">
        <v>51</v>
      </c>
      <c r="B10" s="58"/>
      <c r="C10" s="58"/>
      <c r="D10" s="62"/>
      <c r="E10" s="58"/>
      <c r="F10" s="58"/>
      <c r="G10" s="58"/>
      <c r="H10" s="58"/>
      <c r="I10" s="58"/>
      <c r="J10" s="58"/>
      <c r="K10" s="58"/>
      <c r="L10" s="58"/>
      <c r="M10" s="17"/>
    </row>
    <row r="11" spans="1:13" ht="15.5" x14ac:dyDescent="0.25">
      <c r="A11" s="58" t="s">
        <v>52</v>
      </c>
      <c r="B11" s="58"/>
      <c r="C11" s="58"/>
      <c r="E11" s="58"/>
      <c r="F11" s="58"/>
      <c r="G11" s="58"/>
      <c r="H11" s="58"/>
      <c r="I11" s="58"/>
      <c r="J11" s="58"/>
      <c r="K11" s="58"/>
      <c r="L11" s="58"/>
      <c r="M11" s="17"/>
    </row>
    <row r="12" spans="1:13" ht="15.5" x14ac:dyDescent="0.25">
      <c r="A12" s="62" t="s">
        <v>53</v>
      </c>
      <c r="B12" s="63"/>
      <c r="C12" s="63"/>
      <c r="D12" s="33"/>
      <c r="E12" s="63"/>
      <c r="F12" s="63"/>
      <c r="G12" s="63"/>
      <c r="H12" s="63"/>
      <c r="I12" s="63"/>
      <c r="J12" s="63"/>
      <c r="K12" s="63"/>
      <c r="L12" s="63"/>
      <c r="M12" s="64"/>
    </row>
  </sheetData>
  <hyperlinks>
    <hyperlink ref="A3" location="'5.10.1 (Small excl tax)'!A1" display="Table 5.10.1: Domestic gas prices in the EU for small consumers excluding tax" xr:uid="{00000000-0004-0000-0100-000001000000}"/>
    <hyperlink ref="A10" location="Charts!A1" display="Charts - showing price trends" xr:uid="{00000000-0004-0000-0100-000003000000}"/>
    <hyperlink ref="A4" location="'5.10.1 (Small incl tax)'!A1" display="Table 5.10.1: Domestic gas prices in the EU for small consumers including tax" xr:uid="{00000000-0004-0000-0100-000008000000}"/>
    <hyperlink ref="A5" location="'5.10.2 (Medium excl tax)'!A1" display="Table 5.10.2: Domestic gas prices in the EU for medium consumers excluding tax" xr:uid="{00000000-0004-0000-0100-000009000000}"/>
    <hyperlink ref="A6" location="'5.10.2 (Medium incl tax)'!A1" display="Table 5.10.2: Domestic gas prices in the EU for medium consumers including tax" xr:uid="{00000000-0004-0000-0100-00000A000000}"/>
    <hyperlink ref="A7" location="'5.10.3 (Large excl tax)'!A1" display="Table 5.10.3: Domestic gas prices in the EU for large consumers excluding tax" xr:uid="{00000000-0004-0000-0100-00000B000000}"/>
    <hyperlink ref="A8" location="'5.10.3 (Large incl tax)'!A1" display="Table 5.10.3: Domestic gas prices in the EU for large consumers including tax" xr:uid="{00000000-0004-0000-0100-00000C000000}"/>
    <hyperlink ref="A12" location="Methodology!A1" display="Methodology notes" xr:uid="{00000000-0004-0000-0100-000013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6298C-E730-4FDF-9EA2-AD4A789BADB7}">
  <sheetPr>
    <tabColor theme="4"/>
  </sheetPr>
  <dimension ref="A1:AJ67"/>
  <sheetViews>
    <sheetView showGridLines="0" zoomScaleNormal="100" workbookViewId="0">
      <pane ySplit="16" topLeftCell="A59" activePane="bottomLeft" state="frozen"/>
      <selection activeCell="A17" sqref="A17"/>
      <selection pane="bottomLeft"/>
    </sheetView>
  </sheetViews>
  <sheetFormatPr defaultColWidth="22.81640625" defaultRowHeight="12.5" x14ac:dyDescent="0.25"/>
  <cols>
    <col min="1" max="36" width="11.54296875" customWidth="1"/>
  </cols>
  <sheetData>
    <row r="1" spans="1:36" ht="15.5" x14ac:dyDescent="0.35">
      <c r="A1" s="52" t="s">
        <v>45</v>
      </c>
    </row>
    <row r="2" spans="1:36" ht="15.5" x14ac:dyDescent="0.35">
      <c r="A2" s="47" t="s">
        <v>104</v>
      </c>
    </row>
    <row r="3" spans="1:36" ht="15.5" x14ac:dyDescent="0.25">
      <c r="A3" s="48" t="s">
        <v>112</v>
      </c>
    </row>
    <row r="4" spans="1:36" ht="15.5" x14ac:dyDescent="0.35">
      <c r="A4" s="47" t="s">
        <v>113</v>
      </c>
    </row>
    <row r="5" spans="1:36" ht="15.5" x14ac:dyDescent="0.35">
      <c r="A5" s="47" t="s">
        <v>122</v>
      </c>
    </row>
    <row r="6" spans="1:36" ht="15.5" x14ac:dyDescent="0.35">
      <c r="A6" s="47" t="s">
        <v>123</v>
      </c>
    </row>
    <row r="7" spans="1:36" ht="15.5" x14ac:dyDescent="0.25">
      <c r="A7" s="48" t="s">
        <v>114</v>
      </c>
    </row>
    <row r="8" spans="1:36" ht="15.5" x14ac:dyDescent="0.25">
      <c r="A8" s="48" t="s">
        <v>125</v>
      </c>
    </row>
    <row r="9" spans="1:36" ht="15.5" x14ac:dyDescent="0.25">
      <c r="A9" s="48" t="s">
        <v>149</v>
      </c>
    </row>
    <row r="10" spans="1:36" ht="15.5" x14ac:dyDescent="0.25">
      <c r="A10" s="48" t="s">
        <v>126</v>
      </c>
    </row>
    <row r="11" spans="1:36" ht="15.5" x14ac:dyDescent="0.25">
      <c r="A11" s="48" t="s">
        <v>116</v>
      </c>
    </row>
    <row r="12" spans="1:36" ht="15.5" x14ac:dyDescent="0.25">
      <c r="A12" s="48" t="s">
        <v>110</v>
      </c>
    </row>
    <row r="13" spans="1:36" ht="15.5" x14ac:dyDescent="0.35">
      <c r="A13" s="49" t="s">
        <v>111</v>
      </c>
    </row>
    <row r="14" spans="1:36" ht="15.5" x14ac:dyDescent="0.35">
      <c r="A14" s="49" t="s">
        <v>124</v>
      </c>
    </row>
    <row r="15" spans="1:36" ht="15.5" x14ac:dyDescent="0.35">
      <c r="A15" s="47" t="s">
        <v>63</v>
      </c>
    </row>
    <row r="16" spans="1:36" ht="64" customHeight="1" x14ac:dyDescent="0.3">
      <c r="A16" s="53" t="s">
        <v>127</v>
      </c>
      <c r="B16" s="54" t="s">
        <v>97</v>
      </c>
      <c r="C16" s="54" t="s">
        <v>0</v>
      </c>
      <c r="D16" s="50" t="s">
        <v>2</v>
      </c>
      <c r="E16" s="54" t="s">
        <v>14</v>
      </c>
      <c r="F16" s="54" t="s">
        <v>12</v>
      </c>
      <c r="G16" s="54" t="s">
        <v>3</v>
      </c>
      <c r="H16" s="54" t="s">
        <v>4</v>
      </c>
      <c r="I16" s="54" t="s">
        <v>13</v>
      </c>
      <c r="J16" s="54" t="s">
        <v>5</v>
      </c>
      <c r="K16" s="50" t="s">
        <v>6</v>
      </c>
      <c r="L16" s="54" t="s">
        <v>7</v>
      </c>
      <c r="M16" s="54" t="s">
        <v>8</v>
      </c>
      <c r="N16" s="54" t="s">
        <v>9</v>
      </c>
      <c r="O16" s="54" t="s">
        <v>10</v>
      </c>
      <c r="P16" s="54" t="s">
        <v>11</v>
      </c>
      <c r="Q16" s="54" t="s">
        <v>15</v>
      </c>
      <c r="R16" s="54" t="s">
        <v>117</v>
      </c>
      <c r="S16" s="54" t="s">
        <v>101</v>
      </c>
      <c r="T16" s="54" t="s">
        <v>118</v>
      </c>
      <c r="U16" s="54" t="s">
        <v>27</v>
      </c>
      <c r="V16" s="54" t="s">
        <v>47</v>
      </c>
      <c r="W16" s="54" t="s">
        <v>16</v>
      </c>
      <c r="X16" s="54" t="s">
        <v>17</v>
      </c>
      <c r="Y16" s="54" t="s">
        <v>18</v>
      </c>
      <c r="Z16" s="54" t="s">
        <v>19</v>
      </c>
      <c r="AA16" s="54" t="s">
        <v>20</v>
      </c>
      <c r="AB16" s="54" t="s">
        <v>21</v>
      </c>
      <c r="AC16" s="54" t="s">
        <v>22</v>
      </c>
      <c r="AD16" s="54" t="s">
        <v>23</v>
      </c>
      <c r="AE16" s="54" t="s">
        <v>28</v>
      </c>
      <c r="AF16" s="54" t="s">
        <v>24</v>
      </c>
      <c r="AG16" s="54" t="s">
        <v>25</v>
      </c>
      <c r="AH16" s="54" t="s">
        <v>119</v>
      </c>
      <c r="AI16" s="54" t="s">
        <v>102</v>
      </c>
      <c r="AJ16" s="54" t="s">
        <v>120</v>
      </c>
    </row>
    <row r="17" spans="1:36" ht="13" customHeight="1" x14ac:dyDescent="0.25">
      <c r="A17" s="94" t="s">
        <v>33</v>
      </c>
      <c r="B17" s="96">
        <v>2008</v>
      </c>
      <c r="C17" s="95">
        <f xml:space="preserve"> AVERAGEIF('5.10.1 (Small excl tax)'!$A$36:$A$63,'Annual excl tax'!$B17,'5.10.1 (Small excl tax)'!D$36:D$63)</f>
        <v>4.3897789566834655</v>
      </c>
      <c r="D17" s="95">
        <f xml:space="preserve"> AVERAGEIF('5.10.1 (Small excl tax)'!$A$36:$A$63,'Annual excl tax'!$B17,'5.10.1 (Small excl tax)'!E$36:E$63)</f>
        <v>6.0748471922246221</v>
      </c>
      <c r="E17" s="95">
        <f xml:space="preserve"> AVERAGEIF('5.10.1 (Small excl tax)'!$A$36:$A$63,'Annual excl tax'!$B17,'5.10.1 (Small excl tax)'!F$36:F$63)</f>
        <v>4.1641757478401722</v>
      </c>
      <c r="F17" s="95"/>
      <c r="G17" s="95">
        <f xml:space="preserve"> AVERAGEIF('5.10.1 (Small excl tax)'!$A$36:$A$63,'Annual excl tax'!$B17,'5.10.1 (Small excl tax)'!H$36:H$63)</f>
        <v>7.1677022288216943</v>
      </c>
      <c r="H17" s="95">
        <f xml:space="preserve"> AVERAGEIF('5.10.1 (Small excl tax)'!$A$36:$A$63,'Annual excl tax'!$B17,'5.10.1 (Small excl tax)'!I$36:I$63)</f>
        <v>6.1201883039356844</v>
      </c>
      <c r="I17" s="95"/>
      <c r="J17" s="95">
        <f xml:space="preserve"> AVERAGEIF('5.10.1 (Small excl tax)'!$A$36:$A$63,'Annual excl tax'!$B17,'5.10.1 (Small excl tax)'!K$36:K$63)</f>
        <v>4.8939515118790506</v>
      </c>
      <c r="K17" s="95">
        <f xml:space="preserve"> AVERAGEIF('5.10.1 (Small excl tax)'!$A$36:$A$63,'Annual excl tax'!$B17,'5.10.1 (Small excl tax)'!L$36:L$63)</f>
        <v>4.5600095866330701</v>
      </c>
      <c r="L17" s="95">
        <f xml:space="preserve"> AVERAGEIF('5.10.1 (Small excl tax)'!$A$36:$A$63,'Annual excl tax'!$B17,'5.10.1 (Small excl tax)'!M$36:M$63)</f>
        <v>4.2686461423086151</v>
      </c>
      <c r="M17" s="95">
        <f xml:space="preserve"> AVERAGEIF('5.10.1 (Small excl tax)'!$A$36:$A$63,'Annual excl tax'!$B17,'5.10.1 (Small excl tax)'!N$36:N$63)</f>
        <v>5.9768728701703857</v>
      </c>
      <c r="N17" s="95">
        <f xml:space="preserve"> AVERAGEIF('5.10.1 (Small excl tax)'!$A$36:$A$63,'Annual excl tax'!$B17,'5.10.1 (Small excl tax)'!O$36:O$63)</f>
        <v>6.1435139509839214</v>
      </c>
      <c r="O17" s="95">
        <f xml:space="preserve"> AVERAGEIF('5.10.1 (Small excl tax)'!$A$36:$A$63,'Annual excl tax'!$B17,'5.10.1 (Small excl tax)'!P$36:P$63)</f>
        <v>5.1135130879529642</v>
      </c>
      <c r="P17" s="95">
        <f xml:space="preserve"> AVERAGEIF('5.10.1 (Small excl tax)'!$A$36:$A$63,'Annual excl tax'!$B17,'5.10.1 (Small excl tax)'!Q$36:Q$63)</f>
        <v>6.4183210098992074</v>
      </c>
      <c r="Q17" s="95">
        <f xml:space="preserve"> AVERAGEIF('5.10.1 (Small excl tax)'!$A$36:$A$63,'Annual excl tax'!$B17,'5.10.1 (Small excl tax)'!R$36:R$63)</f>
        <v>3.6167012386009119</v>
      </c>
      <c r="R17" s="55">
        <f t="shared" ref="R17:R63" si="0">MEDIAN(C17:Q17)</f>
        <v>5.1135130879529642</v>
      </c>
      <c r="S17" s="56">
        <f t="shared" ref="S17:S63" si="1">(Q17-R17)/R17*100</f>
        <v>-29.271692936083877</v>
      </c>
      <c r="T17" s="57">
        <f t="shared" ref="T17:T63" si="2">RANK(Q17,(C17:Q17),1)</f>
        <v>1</v>
      </c>
      <c r="U17" s="95">
        <f xml:space="preserve"> AVERAGEIF('5.10.1 (Small excl tax)'!$A$36:$A$63,'Annual excl tax'!$B17,'5.10.1 (Small excl tax)'!V$36:V$63)</f>
        <v>2.4676135927225822</v>
      </c>
      <c r="V17" s="95">
        <f xml:space="preserve"> AVERAGEIF('5.10.1 (Small excl tax)'!$A$36:$A$63,'Annual excl tax'!$B17,'5.10.1 (Small excl tax)'!W$36:W$63)</f>
        <v>1.7541411462982963</v>
      </c>
      <c r="W17" s="95"/>
      <c r="X17" s="95">
        <f xml:space="preserve"> AVERAGEIF('5.10.1 (Small excl tax)'!$A$36:$A$63,'Annual excl tax'!$B17,'5.10.1 (Small excl tax)'!Y$36:Y$63)</f>
        <v>4.7401011827753781</v>
      </c>
      <c r="Y17" s="95">
        <f xml:space="preserve"> AVERAGEIF('5.10.1 (Small excl tax)'!$A$36:$A$63,'Annual excl tax'!$B17,'5.10.1 (Small excl tax)'!Z$36:Z$63)</f>
        <v>2.6232349301355891</v>
      </c>
      <c r="Z17" s="95">
        <f xml:space="preserve"> AVERAGEIF('5.10.1 (Small excl tax)'!$A$36:$A$63,'Annual excl tax'!$B17,'5.10.1 (Small excl tax)'!AA$36:AA$63)</f>
        <v>3.0112911752159826</v>
      </c>
      <c r="AA17" s="95">
        <f xml:space="preserve"> AVERAGEIF('5.10.1 (Small excl tax)'!$A$36:$A$63,'Annual excl tax'!$B17,'5.10.1 (Small excl tax)'!AB$36:AB$63)</f>
        <v>3.9280020844132473</v>
      </c>
      <c r="AB17" s="95">
        <f xml:space="preserve"> AVERAGEIF('5.10.1 (Small excl tax)'!$A$36:$A$63,'Annual excl tax'!$B17,'5.10.1 (Small excl tax)'!AC$36:AC$63)</f>
        <v>3.5649481053515717</v>
      </c>
      <c r="AC17" s="95"/>
      <c r="AD17" s="95">
        <f xml:space="preserve"> AVERAGEIF('5.10.1 (Small excl tax)'!$A$36:$A$63,'Annual excl tax'!$B17,'5.10.1 (Small excl tax)'!AE$36:AE$63)</f>
        <v>3.9308119762119036</v>
      </c>
      <c r="AE17" s="95">
        <f xml:space="preserve"> AVERAGEIF('5.10.1 (Small excl tax)'!$A$36:$A$63,'Annual excl tax'!$B17,'5.10.1 (Small excl tax)'!AF$36:AF$63)</f>
        <v>1.813739554835613</v>
      </c>
      <c r="AF17" s="95">
        <f xml:space="preserve"> AVERAGEIF('5.10.1 (Small excl tax)'!$A$36:$A$63,'Annual excl tax'!$B17,'5.10.1 (Small excl tax)'!AG$36:AG$63)</f>
        <v>6.3972736156707466</v>
      </c>
      <c r="AG17" s="95">
        <f xml:space="preserve"> AVERAGEIF('5.10.1 (Small excl tax)'!$A$36:$A$63,'Annual excl tax'!$B17,'5.10.1 (Small excl tax)'!AH$36:AH$63)</f>
        <v>5.0239437155027602</v>
      </c>
      <c r="AH17" s="95">
        <f t="shared" ref="AH17:AH63" si="3">MEDIAN(C17:Q17,U17:AG17)</f>
        <v>4.4748942716582683</v>
      </c>
      <c r="AI17" s="56">
        <f t="shared" ref="AI17:AI63" si="4">(Q17-AH17)/AH17*100</f>
        <v>-19.177951052223065</v>
      </c>
      <c r="AJ17" s="57">
        <f>RANK(Q17,(C17:Q17,U17:AG17),1)</f>
        <v>7</v>
      </c>
    </row>
    <row r="18" spans="1:36" ht="13" customHeight="1" x14ac:dyDescent="0.25">
      <c r="A18" s="94" t="s">
        <v>33</v>
      </c>
      <c r="B18" s="96">
        <v>2009</v>
      </c>
      <c r="C18" s="95">
        <f xml:space="preserve"> AVERAGEIF('5.10.1 (Small excl tax)'!$A$36:$A$63,'Annual excl tax'!$B18,'5.10.1 (Small excl tax)'!D$36:D$63)</f>
        <v>5.0376672885255847</v>
      </c>
      <c r="D18" s="95">
        <f xml:space="preserve"> AVERAGEIF('5.10.1 (Small excl tax)'!$A$36:$A$63,'Annual excl tax'!$B18,'5.10.1 (Small excl tax)'!E$36:E$63)</f>
        <v>6.0148528103402104</v>
      </c>
      <c r="E18" s="95">
        <f xml:space="preserve"> AVERAGEIF('5.10.1 (Small excl tax)'!$A$36:$A$63,'Annual excl tax'!$B18,'5.10.1 (Small excl tax)'!F$36:F$63)</f>
        <v>3.6249758132339984</v>
      </c>
      <c r="F18" s="95"/>
      <c r="G18" s="95">
        <f xml:space="preserve"> AVERAGEIF('5.10.1 (Small excl tax)'!$A$36:$A$63,'Annual excl tax'!$B18,'5.10.1 (Small excl tax)'!H$36:H$63)</f>
        <v>8.4209689500938971</v>
      </c>
      <c r="H18" s="95">
        <f xml:space="preserve"> AVERAGEIF('5.10.1 (Small excl tax)'!$A$36:$A$63,'Annual excl tax'!$B18,'5.10.1 (Small excl tax)'!I$36:I$63)</f>
        <v>6.5371039347242315</v>
      </c>
      <c r="I18" s="95"/>
      <c r="J18" s="95">
        <f xml:space="preserve"> AVERAGEIF('5.10.1 (Small excl tax)'!$A$36:$A$63,'Annual excl tax'!$B18,'5.10.1 (Small excl tax)'!K$36:K$63)</f>
        <v>5.1936404468334842</v>
      </c>
      <c r="K18" s="95">
        <f xml:space="preserve"> AVERAGEIF('5.10.1 (Small excl tax)'!$A$36:$A$63,'Annual excl tax'!$B18,'5.10.1 (Small excl tax)'!L$36:L$63)</f>
        <v>4.5829159537058626</v>
      </c>
      <c r="L18" s="95">
        <f xml:space="preserve"> AVERAGEIF('5.10.1 (Small excl tax)'!$A$36:$A$63,'Annual excl tax'!$B18,'5.10.1 (Small excl tax)'!M$36:M$63)</f>
        <v>6.0060571628166706</v>
      </c>
      <c r="M18" s="95">
        <f xml:space="preserve"> AVERAGEIF('5.10.1 (Small excl tax)'!$A$36:$A$63,'Annual excl tax'!$B18,'5.10.1 (Small excl tax)'!N$36:N$63)</f>
        <v>6.5591279306876586</v>
      </c>
      <c r="N18" s="95">
        <f xml:space="preserve"> AVERAGEIF('5.10.1 (Small excl tax)'!$A$36:$A$63,'Annual excl tax'!$B18,'5.10.1 (Small excl tax)'!O$36:O$63)</f>
        <v>6.6390223305322893</v>
      </c>
      <c r="O18" s="95">
        <f xml:space="preserve"> AVERAGEIF('5.10.1 (Small excl tax)'!$A$36:$A$63,'Annual excl tax'!$B18,'5.10.1 (Small excl tax)'!P$36:P$63)</f>
        <v>5.4609550172681693</v>
      </c>
      <c r="P18" s="95">
        <f xml:space="preserve"> AVERAGEIF('5.10.1 (Small excl tax)'!$A$36:$A$63,'Annual excl tax'!$B18,'5.10.1 (Small excl tax)'!Q$36:Q$63)</f>
        <v>7.6704465954570988</v>
      </c>
      <c r="Q18" s="95">
        <f xml:space="preserve"> AVERAGEIF('5.10.1 (Small excl tax)'!$A$36:$A$63,'Annual excl tax'!$B18,'5.10.1 (Small excl tax)'!R$36:R$63)</f>
        <v>4.0384066289411962</v>
      </c>
      <c r="R18" s="55">
        <f t="shared" si="0"/>
        <v>6.0060571628166706</v>
      </c>
      <c r="S18" s="56">
        <f t="shared" si="1"/>
        <v>-32.761102342767288</v>
      </c>
      <c r="T18" s="57">
        <f t="shared" si="2"/>
        <v>2</v>
      </c>
      <c r="U18" s="95">
        <f xml:space="preserve"> AVERAGEIF('5.10.1 (Small excl tax)'!$A$36:$A$63,'Annual excl tax'!$B18,'5.10.1 (Small excl tax)'!V$36:V$63)</f>
        <v>3.0241487218207554</v>
      </c>
      <c r="V18" s="95">
        <f xml:space="preserve"> AVERAGEIF('5.10.1 (Small excl tax)'!$A$36:$A$63,'Annual excl tax'!$B18,'5.10.1 (Small excl tax)'!W$36:W$63)</f>
        <v>2.3535024070887696</v>
      </c>
      <c r="W18" s="95"/>
      <c r="X18" s="95">
        <f xml:space="preserve"> AVERAGEIF('5.10.1 (Small excl tax)'!$A$36:$A$63,'Annual excl tax'!$B18,'5.10.1 (Small excl tax)'!Y$36:Y$63)</f>
        <v>5.3355262566902031</v>
      </c>
      <c r="Y18" s="95">
        <f xml:space="preserve"> AVERAGEIF('5.10.1 (Small excl tax)'!$A$36:$A$63,'Annual excl tax'!$B18,'5.10.1 (Small excl tax)'!Z$36:Z$63)</f>
        <v>2.8244766834923531</v>
      </c>
      <c r="Z18" s="95">
        <f xml:space="preserve"> AVERAGEIF('5.10.1 (Small excl tax)'!$A$36:$A$63,'Annual excl tax'!$B18,'5.10.1 (Small excl tax)'!AA$36:AA$63)</f>
        <v>3.6304583340012684</v>
      </c>
      <c r="AA18" s="95">
        <f xml:space="preserve"> AVERAGEIF('5.10.1 (Small excl tax)'!$A$36:$A$63,'Annual excl tax'!$B18,'5.10.1 (Small excl tax)'!AB$36:AB$63)</f>
        <v>5.8899497683752102</v>
      </c>
      <c r="AB18" s="95">
        <f xml:space="preserve"> AVERAGEIF('5.10.1 (Small excl tax)'!$A$36:$A$63,'Annual excl tax'!$B18,'5.10.1 (Small excl tax)'!AC$36:AC$63)</f>
        <v>4.9045680995445853</v>
      </c>
      <c r="AC18" s="95"/>
      <c r="AD18" s="95">
        <f xml:space="preserve"> AVERAGEIF('5.10.1 (Small excl tax)'!$A$36:$A$63,'Annual excl tax'!$B18,'5.10.1 (Small excl tax)'!AE$36:AE$63)</f>
        <v>3.9110123668353687</v>
      </c>
      <c r="AE18" s="95">
        <f xml:space="preserve"> AVERAGEIF('5.10.1 (Small excl tax)'!$A$36:$A$63,'Annual excl tax'!$B18,'5.10.1 (Small excl tax)'!AF$36:AF$63)</f>
        <v>1.4334131946057389</v>
      </c>
      <c r="AF18" s="95">
        <f xml:space="preserve"> AVERAGEIF('5.10.1 (Small excl tax)'!$A$36:$A$63,'Annual excl tax'!$B18,'5.10.1 (Small excl tax)'!AG$36:AG$63)</f>
        <v>7.4613108330040028</v>
      </c>
      <c r="AG18" s="95">
        <f xml:space="preserve"> AVERAGEIF('5.10.1 (Small excl tax)'!$A$36:$A$63,'Annual excl tax'!$B18,'5.10.1 (Small excl tax)'!AH$36:AH$63)</f>
        <v>5.5813349677021176</v>
      </c>
      <c r="AH18" s="95">
        <f t="shared" si="3"/>
        <v>5.2645833517618437</v>
      </c>
      <c r="AI18" s="56">
        <f t="shared" si="4"/>
        <v>-23.29104965942453</v>
      </c>
      <c r="AJ18" s="57">
        <f>RANK(Q18,(C18:Q18,U18:AG18),1)</f>
        <v>8</v>
      </c>
    </row>
    <row r="19" spans="1:36" ht="13" customHeight="1" x14ac:dyDescent="0.25">
      <c r="A19" s="94" t="s">
        <v>33</v>
      </c>
      <c r="B19" s="96">
        <v>2010</v>
      </c>
      <c r="C19" s="95">
        <f xml:space="preserve"> AVERAGEIF('5.10.1 (Small excl tax)'!$A$36:$A$63,'Annual excl tax'!$B19,'5.10.1 (Small excl tax)'!D$36:D$63)</f>
        <v>4.7051658011764275</v>
      </c>
      <c r="D19" s="95">
        <f xml:space="preserve"> AVERAGEIF('5.10.1 (Small excl tax)'!$A$36:$A$63,'Annual excl tax'!$B19,'5.10.1 (Small excl tax)'!E$36:E$63)</f>
        <v>5.6009001840298955</v>
      </c>
      <c r="E19" s="95">
        <f xml:space="preserve"> AVERAGEIF('5.10.1 (Small excl tax)'!$A$36:$A$63,'Annual excl tax'!$B19,'5.10.1 (Small excl tax)'!F$36:F$63)</f>
        <v>4.0949730917969287</v>
      </c>
      <c r="F19" s="95"/>
      <c r="G19" s="95">
        <f xml:space="preserve"> AVERAGEIF('5.10.1 (Small excl tax)'!$A$36:$A$63,'Annual excl tax'!$B19,'5.10.1 (Small excl tax)'!H$36:H$63)</f>
        <v>7.9104591792823662</v>
      </c>
      <c r="H19" s="95">
        <f xml:space="preserve"> AVERAGEIF('5.10.1 (Small excl tax)'!$A$36:$A$63,'Annual excl tax'!$B19,'5.10.1 (Small excl tax)'!I$36:I$63)</f>
        <v>6.2313729779753491</v>
      </c>
      <c r="I19" s="95"/>
      <c r="J19" s="95">
        <f xml:space="preserve"> AVERAGEIF('5.10.1 (Small excl tax)'!$A$36:$A$63,'Annual excl tax'!$B19,'5.10.1 (Small excl tax)'!K$36:K$63)</f>
        <v>4.2075238493175391</v>
      </c>
      <c r="K19" s="95">
        <f xml:space="preserve"> AVERAGEIF('5.10.1 (Small excl tax)'!$A$36:$A$63,'Annual excl tax'!$B19,'5.10.1 (Small excl tax)'!L$36:L$63)</f>
        <v>5.0516769950352991</v>
      </c>
      <c r="L19" s="95">
        <f xml:space="preserve"> AVERAGEIF('5.10.1 (Small excl tax)'!$A$36:$A$63,'Annual excl tax'!$B19,'5.10.1 (Small excl tax)'!M$36:M$63)</f>
        <v>4.073198558634056</v>
      </c>
      <c r="M19" s="95">
        <f xml:space="preserve"> AVERAGEIF('5.10.1 (Small excl tax)'!$A$36:$A$63,'Annual excl tax'!$B19,'5.10.1 (Small excl tax)'!N$36:N$63)</f>
        <v>5.9556415084183989</v>
      </c>
      <c r="N19" s="95">
        <f xml:space="preserve"> AVERAGEIF('5.10.1 (Small excl tax)'!$A$36:$A$63,'Annual excl tax'!$B19,'5.10.1 (Small excl tax)'!O$36:O$63)</f>
        <v>6.3318403404904711</v>
      </c>
      <c r="O19" s="95">
        <f xml:space="preserve"> AVERAGEIF('5.10.1 (Small excl tax)'!$A$36:$A$63,'Annual excl tax'!$B19,'5.10.1 (Small excl tax)'!P$36:P$63)</f>
        <v>5.0151074763807966</v>
      </c>
      <c r="P19" s="95">
        <f xml:space="preserve"> AVERAGEIF('5.10.1 (Small excl tax)'!$A$36:$A$63,'Annual excl tax'!$B19,'5.10.1 (Small excl tax)'!Q$36:Q$63)</f>
        <v>8.9821780929733812</v>
      </c>
      <c r="Q19" s="95">
        <f xml:space="preserve"> AVERAGEIF('5.10.1 (Small excl tax)'!$A$36:$A$63,'Annual excl tax'!$B19,'5.10.1 (Small excl tax)'!R$36:R$63)</f>
        <v>3.813857664979313</v>
      </c>
      <c r="R19" s="55">
        <f t="shared" si="0"/>
        <v>5.0516769950352991</v>
      </c>
      <c r="S19" s="56">
        <f t="shared" si="1"/>
        <v>-24.503136904289281</v>
      </c>
      <c r="T19" s="57">
        <f t="shared" si="2"/>
        <v>1</v>
      </c>
      <c r="U19" s="95">
        <f xml:space="preserve"> AVERAGEIF('5.10.1 (Small excl tax)'!$A$36:$A$63,'Annual excl tax'!$B19,'5.10.1 (Small excl tax)'!V$36:V$63)</f>
        <v>2.8059097506254114</v>
      </c>
      <c r="V19" s="95">
        <f xml:space="preserve"> AVERAGEIF('5.10.1 (Small excl tax)'!$A$36:$A$63,'Annual excl tax'!$B19,'5.10.1 (Small excl tax)'!W$36:W$63)</f>
        <v>2.6587681075545175</v>
      </c>
      <c r="W19" s="95"/>
      <c r="X19" s="95">
        <f xml:space="preserve"> AVERAGEIF('5.10.1 (Small excl tax)'!$A$36:$A$63,'Annual excl tax'!$B19,'5.10.1 (Small excl tax)'!Y$36:Y$63)</f>
        <v>5.4863680154501466</v>
      </c>
      <c r="Y19" s="95">
        <f xml:space="preserve"> AVERAGEIF('5.10.1 (Small excl tax)'!$A$36:$A$63,'Annual excl tax'!$B19,'5.10.1 (Small excl tax)'!Z$36:Z$63)</f>
        <v>3.0367078663668856</v>
      </c>
      <c r="Z19" s="95">
        <f xml:space="preserve"> AVERAGEIF('5.10.1 (Small excl tax)'!$A$36:$A$63,'Annual excl tax'!$B19,'5.10.1 (Small excl tax)'!AA$36:AA$63)</f>
        <v>4.0318374628253055</v>
      </c>
      <c r="AA19" s="95">
        <f xml:space="preserve"> AVERAGEIF('5.10.1 (Small excl tax)'!$A$36:$A$63,'Annual excl tax'!$B19,'5.10.1 (Small excl tax)'!AB$36:AB$63)</f>
        <v>4.7336420236063912</v>
      </c>
      <c r="AB19" s="95">
        <f xml:space="preserve"> AVERAGEIF('5.10.1 (Small excl tax)'!$A$36:$A$63,'Annual excl tax'!$B19,'5.10.1 (Small excl tax)'!AC$36:AC$63)</f>
        <v>4.6723308099206227</v>
      </c>
      <c r="AC19" s="95"/>
      <c r="AD19" s="95">
        <f xml:space="preserve"> AVERAGEIF('5.10.1 (Small excl tax)'!$A$36:$A$63,'Annual excl tax'!$B19,'5.10.1 (Small excl tax)'!AE$36:AE$63)</f>
        <v>4.1027248023297869</v>
      </c>
      <c r="AE19" s="95">
        <f xml:space="preserve"> AVERAGEIF('5.10.1 (Small excl tax)'!$A$36:$A$63,'Annual excl tax'!$B19,'5.10.1 (Small excl tax)'!AF$36:AF$63)</f>
        <v>1.2742781350793928</v>
      </c>
      <c r="AF19" s="95">
        <f xml:space="preserve"> AVERAGEIF('5.10.1 (Small excl tax)'!$A$36:$A$63,'Annual excl tax'!$B19,'5.10.1 (Small excl tax)'!AG$36:AG$63)</f>
        <v>6.9816623738730854</v>
      </c>
      <c r="AG19" s="95">
        <f xml:space="preserve"> AVERAGEIF('5.10.1 (Small excl tax)'!$A$36:$A$63,'Annual excl tax'!$B19,'5.10.1 (Small excl tax)'!AH$36:AH$63)</f>
        <v>4.8547108243063084</v>
      </c>
      <c r="AH19" s="95">
        <f t="shared" si="3"/>
        <v>4.7194039123914093</v>
      </c>
      <c r="AI19" s="56">
        <f t="shared" si="4"/>
        <v>-19.187725064906328</v>
      </c>
      <c r="AJ19" s="57">
        <f>RANK(Q19,(C19:Q19,U19:AG19),1)</f>
        <v>5</v>
      </c>
    </row>
    <row r="20" spans="1:36" ht="13" customHeight="1" x14ac:dyDescent="0.25">
      <c r="A20" s="94" t="s">
        <v>33</v>
      </c>
      <c r="B20" s="96">
        <v>2011</v>
      </c>
      <c r="C20" s="95">
        <f xml:space="preserve"> AVERAGEIF('5.10.1 (Small excl tax)'!$A$36:$A$63,'Annual excl tax'!$B20,'5.10.1 (Small excl tax)'!D$36:D$63)</f>
        <v>5.502715180493829</v>
      </c>
      <c r="D20" s="95">
        <f xml:space="preserve"> AVERAGEIF('5.10.1 (Small excl tax)'!$A$36:$A$63,'Annual excl tax'!$B20,'5.10.1 (Small excl tax)'!E$36:E$63)</f>
        <v>6.2320062433376933</v>
      </c>
      <c r="E20" s="95">
        <f xml:space="preserve"> AVERAGEIF('5.10.1 (Small excl tax)'!$A$36:$A$63,'Annual excl tax'!$B20,'5.10.1 (Small excl tax)'!F$36:F$63)</f>
        <v>4.5801929916038926</v>
      </c>
      <c r="F20" s="95"/>
      <c r="G20" s="95">
        <f xml:space="preserve"> AVERAGEIF('5.10.1 (Small excl tax)'!$A$36:$A$63,'Annual excl tax'!$B20,'5.10.1 (Small excl tax)'!H$36:H$63)</f>
        <v>8.6935718829152897</v>
      </c>
      <c r="H20" s="95">
        <f xml:space="preserve"> AVERAGEIF('5.10.1 (Small excl tax)'!$A$36:$A$63,'Annual excl tax'!$B20,'5.10.1 (Small excl tax)'!I$36:I$63)</f>
        <v>6.8397550225145896</v>
      </c>
      <c r="I20" s="95"/>
      <c r="J20" s="95">
        <f xml:space="preserve"> AVERAGEIF('5.10.1 (Small excl tax)'!$A$36:$A$63,'Annual excl tax'!$B20,'5.10.1 (Small excl tax)'!K$36:K$63)</f>
        <v>4.641907613777092</v>
      </c>
      <c r="K20" s="95">
        <f xml:space="preserve"> AVERAGEIF('5.10.1 (Small excl tax)'!$A$36:$A$63,'Annual excl tax'!$B20,'5.10.1 (Small excl tax)'!L$36:L$63)</f>
        <v>5.8678699071848062</v>
      </c>
      <c r="L20" s="95">
        <f xml:space="preserve"> AVERAGEIF('5.10.1 (Small excl tax)'!$A$36:$A$63,'Annual excl tax'!$B20,'5.10.1 (Small excl tax)'!M$36:M$63)</f>
        <v>5.5479820141151759</v>
      </c>
      <c r="M20" s="95">
        <f xml:space="preserve"> AVERAGEIF('5.10.1 (Small excl tax)'!$A$36:$A$63,'Annual excl tax'!$B20,'5.10.1 (Small excl tax)'!N$36:N$63)</f>
        <v>6.4771335829279604</v>
      </c>
      <c r="N20" s="95">
        <f xml:space="preserve"> AVERAGEIF('5.10.1 (Small excl tax)'!$A$36:$A$63,'Annual excl tax'!$B20,'5.10.1 (Small excl tax)'!O$36:O$63)</f>
        <v>6.7193858142703053</v>
      </c>
      <c r="O20" s="95">
        <f xml:space="preserve"> AVERAGEIF('5.10.1 (Small excl tax)'!$A$36:$A$63,'Annual excl tax'!$B20,'5.10.1 (Small excl tax)'!P$36:P$63)</f>
        <v>5.0435372656237858</v>
      </c>
      <c r="P20" s="95">
        <f xml:space="preserve"> AVERAGEIF('5.10.1 (Small excl tax)'!$A$36:$A$63,'Annual excl tax'!$B20,'5.10.1 (Small excl tax)'!Q$36:Q$63)</f>
        <v>9.8785186212925407</v>
      </c>
      <c r="Q20" s="95">
        <f xml:space="preserve"> AVERAGEIF('5.10.1 (Small excl tax)'!$A$36:$A$63,'Annual excl tax'!$B20,'5.10.1 (Small excl tax)'!R$36:R$63)</f>
        <v>4.4634634575792083</v>
      </c>
      <c r="R20" s="55">
        <f t="shared" si="0"/>
        <v>5.8678699071848062</v>
      </c>
      <c r="S20" s="56">
        <f t="shared" si="1"/>
        <v>-23.933837522300863</v>
      </c>
      <c r="T20" s="57">
        <f t="shared" si="2"/>
        <v>1</v>
      </c>
      <c r="U20" s="95">
        <f xml:space="preserve"> AVERAGEIF('5.10.1 (Small excl tax)'!$A$36:$A$63,'Annual excl tax'!$B20,'5.10.1 (Small excl tax)'!V$36:V$63)</f>
        <v>3.2104228589202464</v>
      </c>
      <c r="V20" s="95">
        <f xml:space="preserve"> AVERAGEIF('5.10.1 (Small excl tax)'!$A$36:$A$63,'Annual excl tax'!$B20,'5.10.1 (Small excl tax)'!W$36:W$63)</f>
        <v>2.6352812898602451</v>
      </c>
      <c r="W20" s="95"/>
      <c r="X20" s="95">
        <f xml:space="preserve"> AVERAGEIF('5.10.1 (Small excl tax)'!$A$36:$A$63,'Annual excl tax'!$B20,'5.10.1 (Small excl tax)'!Y$36:Y$63)</f>
        <v>6.5683656403137487</v>
      </c>
      <c r="Y20" s="95">
        <f xml:space="preserve"> AVERAGEIF('5.10.1 (Small excl tax)'!$A$36:$A$63,'Annual excl tax'!$B20,'5.10.1 (Small excl tax)'!Z$36:Z$63)</f>
        <v>3.857934742457962</v>
      </c>
      <c r="Z20" s="95">
        <f xml:space="preserve"> AVERAGEIF('5.10.1 (Small excl tax)'!$A$36:$A$63,'Annual excl tax'!$B20,'5.10.1 (Small excl tax)'!AA$36:AA$63)</f>
        <v>4.2477722491654344</v>
      </c>
      <c r="AA20" s="95">
        <f xml:space="preserve"> AVERAGEIF('5.10.1 (Small excl tax)'!$A$36:$A$63,'Annual excl tax'!$B20,'5.10.1 (Small excl tax)'!AB$36:AB$63)</f>
        <v>4.9782217178015991</v>
      </c>
      <c r="AB20" s="95">
        <f xml:space="preserve"> AVERAGEIF('5.10.1 (Small excl tax)'!$A$36:$A$63,'Annual excl tax'!$B20,'5.10.1 (Small excl tax)'!AC$36:AC$63)</f>
        <v>5.0628516368996275</v>
      </c>
      <c r="AC20" s="95"/>
      <c r="AD20" s="95">
        <f xml:space="preserve"> AVERAGEIF('5.10.1 (Small excl tax)'!$A$36:$A$63,'Annual excl tax'!$B20,'5.10.1 (Small excl tax)'!AE$36:AE$63)</f>
        <v>4.2766919858382799</v>
      </c>
      <c r="AE20" s="95">
        <f xml:space="preserve"> AVERAGEIF('5.10.1 (Small excl tax)'!$A$36:$A$63,'Annual excl tax'!$B20,'5.10.1 (Small excl tax)'!AF$36:AF$63)</f>
        <v>1.2576200230011181</v>
      </c>
      <c r="AF20" s="95">
        <f xml:space="preserve"> AVERAGEIF('5.10.1 (Small excl tax)'!$A$36:$A$63,'Annual excl tax'!$B20,'5.10.1 (Small excl tax)'!AG$36:AG$63)</f>
        <v>7.2505476102074411</v>
      </c>
      <c r="AG20" s="95">
        <f xml:space="preserve"> AVERAGEIF('5.10.1 (Small excl tax)'!$A$36:$A$63,'Annual excl tax'!$B20,'5.10.1 (Small excl tax)'!AH$36:AH$63)</f>
        <v>5.736933201201035</v>
      </c>
      <c r="AH20" s="95">
        <f t="shared" si="3"/>
        <v>5.2827834086967282</v>
      </c>
      <c r="AI20" s="56">
        <f t="shared" si="4"/>
        <v>-15.509247450287718</v>
      </c>
      <c r="AJ20" s="57">
        <f>RANK(Q20,(C20:Q20,U20:AG20),1)</f>
        <v>7</v>
      </c>
    </row>
    <row r="21" spans="1:36" ht="13" customHeight="1" x14ac:dyDescent="0.25">
      <c r="A21" s="94" t="s">
        <v>33</v>
      </c>
      <c r="B21" s="96">
        <v>2012</v>
      </c>
      <c r="C21" s="95">
        <f xml:space="preserve"> AVERAGEIF('5.10.1 (Small excl tax)'!$A$36:$A$63,'Annual excl tax'!$B21,'5.10.1 (Small excl tax)'!D$36:D$63)</f>
        <v>5.5379154122024588</v>
      </c>
      <c r="D21" s="95">
        <f xml:space="preserve"> AVERAGEIF('5.10.1 (Small excl tax)'!$A$36:$A$63,'Annual excl tax'!$B21,'5.10.1 (Small excl tax)'!E$36:E$63)</f>
        <v>6.2454849860627668</v>
      </c>
      <c r="E21" s="95">
        <f xml:space="preserve"> AVERAGEIF('5.10.1 (Small excl tax)'!$A$36:$A$63,'Annual excl tax'!$B21,'5.10.1 (Small excl tax)'!F$36:F$63)</f>
        <v>3.8202452341011117</v>
      </c>
      <c r="F21" s="95"/>
      <c r="G21" s="95">
        <f xml:space="preserve"> AVERAGEIF('5.10.1 (Small excl tax)'!$A$36:$A$63,'Annual excl tax'!$B21,'5.10.1 (Small excl tax)'!H$36:H$63)</f>
        <v>8.2973132076166323</v>
      </c>
      <c r="H21" s="95">
        <f xml:space="preserve"> AVERAGEIF('5.10.1 (Small excl tax)'!$A$36:$A$63,'Annual excl tax'!$B21,'5.10.1 (Small excl tax)'!I$36:I$63)</f>
        <v>6.4438085055810177</v>
      </c>
      <c r="I21" s="95">
        <f xml:space="preserve"> AVERAGEIF('5.10.1 (Small excl tax)'!$A$36:$A$63,'Annual excl tax'!$B21,'5.10.1 (Small excl tax)'!J$36:J$63)</f>
        <v>9.9107907965012494</v>
      </c>
      <c r="J21" s="95">
        <f xml:space="preserve"> AVERAGEIF('5.10.1 (Small excl tax)'!$A$36:$A$63,'Annual excl tax'!$B21,'5.10.1 (Small excl tax)'!K$36:K$63)</f>
        <v>4.9353327489686087</v>
      </c>
      <c r="K21" s="95">
        <f xml:space="preserve"> AVERAGEIF('5.10.1 (Small excl tax)'!$A$36:$A$63,'Annual excl tax'!$B21,'5.10.1 (Small excl tax)'!L$36:L$63)</f>
        <v>6.3665504304825982</v>
      </c>
      <c r="L21" s="95">
        <f xml:space="preserve"> AVERAGEIF('5.10.1 (Small excl tax)'!$A$36:$A$63,'Annual excl tax'!$B21,'5.10.1 (Small excl tax)'!M$36:M$63)</f>
        <v>4.711636870790687</v>
      </c>
      <c r="M21" s="95">
        <f xml:space="preserve"> AVERAGEIF('5.10.1 (Small excl tax)'!$A$36:$A$63,'Annual excl tax'!$B21,'5.10.1 (Small excl tax)'!N$36:N$63)</f>
        <v>6.3533276926977909</v>
      </c>
      <c r="N21" s="95">
        <f xml:space="preserve"> AVERAGEIF('5.10.1 (Small excl tax)'!$A$36:$A$63,'Annual excl tax'!$B21,'5.10.1 (Small excl tax)'!O$36:O$63)</f>
        <v>6.5989284562401558</v>
      </c>
      <c r="O21" s="95">
        <f xml:space="preserve"> AVERAGEIF('5.10.1 (Small excl tax)'!$A$36:$A$63,'Annual excl tax'!$B21,'5.10.1 (Small excl tax)'!P$36:P$63)</f>
        <v>6.3559187156896613</v>
      </c>
      <c r="P21" s="95">
        <f xml:space="preserve"> AVERAGEIF('5.10.1 (Small excl tax)'!$A$36:$A$63,'Annual excl tax'!$B21,'5.10.1 (Small excl tax)'!Q$36:Q$63)</f>
        <v>10.155888628604639</v>
      </c>
      <c r="Q21" s="95">
        <f xml:space="preserve"> AVERAGEIF('5.10.1 (Small excl tax)'!$A$36:$A$63,'Annual excl tax'!$B21,'5.10.1 (Small excl tax)'!R$36:R$63)</f>
        <v>4.9061290102072466</v>
      </c>
      <c r="R21" s="55">
        <f t="shared" si="0"/>
        <v>6.3546232041937261</v>
      </c>
      <c r="S21" s="56">
        <f t="shared" si="1"/>
        <v>-22.794336460902159</v>
      </c>
      <c r="T21" s="57">
        <f t="shared" si="2"/>
        <v>3</v>
      </c>
      <c r="U21" s="95">
        <f xml:space="preserve"> AVERAGEIF('5.10.1 (Small excl tax)'!$A$36:$A$63,'Annual excl tax'!$B21,'5.10.1 (Small excl tax)'!V$36:V$63)</f>
        <v>3.5444270855868472</v>
      </c>
      <c r="V21" s="95">
        <f xml:space="preserve"> AVERAGEIF('5.10.1 (Small excl tax)'!$A$36:$A$63,'Annual excl tax'!$B21,'5.10.1 (Small excl tax)'!W$36:W$63)</f>
        <v>2.7325891600663961</v>
      </c>
      <c r="W21" s="95"/>
      <c r="X21" s="95">
        <f xml:space="preserve"> AVERAGEIF('5.10.1 (Small excl tax)'!$A$36:$A$63,'Annual excl tax'!$B21,'5.10.1 (Small excl tax)'!Y$36:Y$63)</f>
        <v>6.3798948446787662</v>
      </c>
      <c r="Y21" s="95">
        <f xml:space="preserve"> AVERAGEIF('5.10.1 (Small excl tax)'!$A$36:$A$63,'Annual excl tax'!$B21,'5.10.1 (Small excl tax)'!Z$36:Z$63)</f>
        <v>3.9142907950195815</v>
      </c>
      <c r="Z21" s="95">
        <f xml:space="preserve"> AVERAGEIF('5.10.1 (Small excl tax)'!$A$36:$A$63,'Annual excl tax'!$B21,'5.10.1 (Small excl tax)'!AA$36:AA$63)</f>
        <v>3.3460730356624415</v>
      </c>
      <c r="AA21" s="95">
        <f xml:space="preserve"> AVERAGEIF('5.10.1 (Small excl tax)'!$A$36:$A$63,'Annual excl tax'!$B21,'5.10.1 (Small excl tax)'!AB$36:AB$63)</f>
        <v>5.2716051413267344</v>
      </c>
      <c r="AB21" s="95">
        <f xml:space="preserve"> AVERAGEIF('5.10.1 (Small excl tax)'!$A$36:$A$63,'Annual excl tax'!$B21,'5.10.1 (Small excl tax)'!AC$36:AC$63)</f>
        <v>5.4312729727635745</v>
      </c>
      <c r="AC21" s="95"/>
      <c r="AD21" s="95">
        <f xml:space="preserve"> AVERAGEIF('5.10.1 (Small excl tax)'!$A$36:$A$63,'Annual excl tax'!$B21,'5.10.1 (Small excl tax)'!AE$36:AE$63)</f>
        <v>4.2819249727074391</v>
      </c>
      <c r="AE21" s="95">
        <f xml:space="preserve"> AVERAGEIF('5.10.1 (Small excl tax)'!$A$36:$A$63,'Annual excl tax'!$B21,'5.10.1 (Small excl tax)'!AF$36:AF$63)</f>
        <v>1.1707984482528895</v>
      </c>
      <c r="AF21" s="95">
        <f xml:space="preserve"> AVERAGEIF('5.10.1 (Small excl tax)'!$A$36:$A$63,'Annual excl tax'!$B21,'5.10.1 (Small excl tax)'!AG$36:AG$63)</f>
        <v>6.7688845342605592</v>
      </c>
      <c r="AG21" s="95">
        <f xml:space="preserve"> AVERAGEIF('5.10.1 (Small excl tax)'!$A$36:$A$63,'Annual excl tax'!$B21,'5.10.1 (Small excl tax)'!AH$36:AH$63)</f>
        <v>6.1283839326708778</v>
      </c>
      <c r="AH21" s="95">
        <f t="shared" si="3"/>
        <v>5.5379154122024588</v>
      </c>
      <c r="AI21" s="56">
        <f t="shared" si="4"/>
        <v>-11.408379416614228</v>
      </c>
      <c r="AJ21" s="57">
        <f>RANK(Q21,(C21:Q21,U21:AG21),1)</f>
        <v>9</v>
      </c>
    </row>
    <row r="22" spans="1:36" ht="13" customHeight="1" x14ac:dyDescent="0.25">
      <c r="A22" s="94" t="s">
        <v>33</v>
      </c>
      <c r="B22" s="96">
        <v>2013</v>
      </c>
      <c r="C22" s="95">
        <f xml:space="preserve"> AVERAGEIF('5.10.1 (Small excl tax)'!$A$36:$A$63,'Annual excl tax'!$B22,'5.10.1 (Small excl tax)'!D$36:D$63)</f>
        <v>5.7642277992362843</v>
      </c>
      <c r="D22" s="95">
        <f xml:space="preserve"> AVERAGEIF('5.10.1 (Small excl tax)'!$A$36:$A$63,'Annual excl tax'!$B22,'5.10.1 (Small excl tax)'!E$36:E$63)</f>
        <v>6.1144560565895798</v>
      </c>
      <c r="E22" s="95">
        <f xml:space="preserve"> AVERAGEIF('5.10.1 (Small excl tax)'!$A$36:$A$63,'Annual excl tax'!$B22,'5.10.1 (Small excl tax)'!F$36:F$63)</f>
        <v>3.6903464356066475</v>
      </c>
      <c r="F22" s="95"/>
      <c r="G22" s="95">
        <f xml:space="preserve"> AVERAGEIF('5.10.1 (Small excl tax)'!$A$36:$A$63,'Annual excl tax'!$B22,'5.10.1 (Small excl tax)'!H$36:H$63)</f>
        <v>9.3700072456034356</v>
      </c>
      <c r="H22" s="95">
        <f xml:space="preserve"> AVERAGEIF('5.10.1 (Small excl tax)'!$A$36:$A$63,'Annual excl tax'!$B22,'5.10.1 (Small excl tax)'!I$36:I$63)</f>
        <v>7.0677029672761975</v>
      </c>
      <c r="I22" s="95">
        <f xml:space="preserve"> AVERAGEIF('5.10.1 (Small excl tax)'!$A$36:$A$63,'Annual excl tax'!$B22,'5.10.1 (Small excl tax)'!J$36:J$63)</f>
        <v>7.9314438370134299</v>
      </c>
      <c r="J22" s="95">
        <f xml:space="preserve"> AVERAGEIF('5.10.1 (Small excl tax)'!$A$36:$A$63,'Annual excl tax'!$B22,'5.10.1 (Small excl tax)'!K$36:K$63)</f>
        <v>5.7033265233958108</v>
      </c>
      <c r="K22" s="95">
        <f xml:space="preserve"> AVERAGEIF('5.10.1 (Small excl tax)'!$A$36:$A$63,'Annual excl tax'!$B22,'5.10.1 (Small excl tax)'!L$36:L$63)</f>
        <v>6.8920151310226556</v>
      </c>
      <c r="L22" s="95">
        <f xml:space="preserve"> AVERAGEIF('5.10.1 (Small excl tax)'!$A$36:$A$63,'Annual excl tax'!$B22,'5.10.1 (Small excl tax)'!M$36:M$63)</f>
        <v>5.6400351346679596</v>
      </c>
      <c r="M22" s="95">
        <f xml:space="preserve"> AVERAGEIF('5.10.1 (Small excl tax)'!$A$36:$A$63,'Annual excl tax'!$B22,'5.10.1 (Small excl tax)'!N$36:N$63)</f>
        <v>6.8840496890890037</v>
      </c>
      <c r="N22" s="95">
        <f xml:space="preserve"> AVERAGEIF('5.10.1 (Small excl tax)'!$A$36:$A$63,'Annual excl tax'!$B22,'5.10.1 (Small excl tax)'!O$36:O$63)</f>
        <v>7.3349156928184973</v>
      </c>
      <c r="O22" s="95">
        <f xml:space="preserve"> AVERAGEIF('5.10.1 (Small excl tax)'!$A$36:$A$63,'Annual excl tax'!$B22,'5.10.1 (Small excl tax)'!P$36:P$63)</f>
        <v>6.8175305056107387</v>
      </c>
      <c r="P22" s="95">
        <f xml:space="preserve"> AVERAGEIF('5.10.1 (Small excl tax)'!$A$36:$A$63,'Annual excl tax'!$B22,'5.10.1 (Small excl tax)'!Q$36:Q$63)</f>
        <v>9.1682918225354424</v>
      </c>
      <c r="Q22" s="95">
        <f xml:space="preserve"> AVERAGEIF('5.10.1 (Small excl tax)'!$A$36:$A$63,'Annual excl tax'!$B22,'5.10.1 (Small excl tax)'!R$36:R$63)</f>
        <v>5.5491278595323461</v>
      </c>
      <c r="R22" s="55">
        <f t="shared" si="0"/>
        <v>6.8507900973498712</v>
      </c>
      <c r="S22" s="56">
        <f t="shared" si="1"/>
        <v>-19.000176903990305</v>
      </c>
      <c r="T22" s="57">
        <f t="shared" si="2"/>
        <v>2</v>
      </c>
      <c r="U22" s="95">
        <f xml:space="preserve"> AVERAGEIF('5.10.1 (Small excl tax)'!$A$36:$A$63,'Annual excl tax'!$B22,'5.10.1 (Small excl tax)'!V$36:V$63)</f>
        <v>3.7104294902537491</v>
      </c>
      <c r="V22" s="95">
        <f xml:space="preserve"> AVERAGEIF('5.10.1 (Small excl tax)'!$A$36:$A$63,'Annual excl tax'!$B22,'5.10.1 (Small excl tax)'!W$36:W$63)</f>
        <v>3.2011375365736949</v>
      </c>
      <c r="W22" s="95"/>
      <c r="X22" s="95">
        <f xml:space="preserve"> AVERAGEIF('5.10.1 (Small excl tax)'!$A$36:$A$63,'Annual excl tax'!$B22,'5.10.1 (Small excl tax)'!Y$36:Y$63)</f>
        <v>6.5737132193671499</v>
      </c>
      <c r="Y22" s="95">
        <f xml:space="preserve"> AVERAGEIF('5.10.1 (Small excl tax)'!$A$36:$A$63,'Annual excl tax'!$B22,'5.10.1 (Small excl tax)'!Z$36:Z$63)</f>
        <v>4.2758643142295458</v>
      </c>
      <c r="Z22" s="95">
        <f xml:space="preserve"> AVERAGEIF('5.10.1 (Small excl tax)'!$A$36:$A$63,'Annual excl tax'!$B22,'5.10.1 (Small excl tax)'!AA$36:AA$63)</f>
        <v>3.1288064155949562</v>
      </c>
      <c r="AA22" s="95">
        <f xml:space="preserve"> AVERAGEIF('5.10.1 (Small excl tax)'!$A$36:$A$63,'Annual excl tax'!$B22,'5.10.1 (Small excl tax)'!AB$36:AB$63)</f>
        <v>5.2393151739888282</v>
      </c>
      <c r="AB22" s="95">
        <f xml:space="preserve"> AVERAGEIF('5.10.1 (Small excl tax)'!$A$36:$A$63,'Annual excl tax'!$B22,'5.10.1 (Small excl tax)'!AC$36:AC$63)</f>
        <v>6.07542654385216</v>
      </c>
      <c r="AC22" s="95"/>
      <c r="AD22" s="95">
        <f xml:space="preserve"> AVERAGEIF('5.10.1 (Small excl tax)'!$A$36:$A$63,'Annual excl tax'!$B22,'5.10.1 (Small excl tax)'!AE$36:AE$63)</f>
        <v>4.3334527173223591</v>
      </c>
      <c r="AE22" s="95">
        <f xml:space="preserve"> AVERAGEIF('5.10.1 (Small excl tax)'!$A$36:$A$63,'Annual excl tax'!$B22,'5.10.1 (Small excl tax)'!AF$36:AF$63)</f>
        <v>1.3329745950330907</v>
      </c>
      <c r="AF22" s="95">
        <f xml:space="preserve"> AVERAGEIF('5.10.1 (Small excl tax)'!$A$36:$A$63,'Annual excl tax'!$B22,'5.10.1 (Small excl tax)'!AG$36:AG$63)</f>
        <v>7.2771908058679475</v>
      </c>
      <c r="AG22" s="95">
        <f xml:space="preserve"> AVERAGEIF('5.10.1 (Small excl tax)'!$A$36:$A$63,'Annual excl tax'!$B22,'5.10.1 (Small excl tax)'!AH$36:AH$63)</f>
        <v>4.8878251208458909</v>
      </c>
      <c r="AH22" s="95">
        <f t="shared" si="3"/>
        <v>5.7642277992362843</v>
      </c>
      <c r="AI22" s="56">
        <f t="shared" si="4"/>
        <v>-3.731634959541974</v>
      </c>
      <c r="AJ22" s="57">
        <f>RANK(Q22,(C22:Q22,U22:AG22),1)</f>
        <v>10</v>
      </c>
    </row>
    <row r="23" spans="1:36" ht="13" customHeight="1" x14ac:dyDescent="0.25">
      <c r="A23" s="94" t="s">
        <v>33</v>
      </c>
      <c r="B23" s="96">
        <v>2014</v>
      </c>
      <c r="C23" s="95">
        <f xml:space="preserve"> AVERAGEIF('5.10.1 (Small excl tax)'!$A$36:$A$63,'Annual excl tax'!$B23,'5.10.1 (Small excl tax)'!D$36:D$63)</f>
        <v>5.3734306823327991</v>
      </c>
      <c r="D23" s="95">
        <f xml:space="preserve"> AVERAGEIF('5.10.1 (Small excl tax)'!$A$36:$A$63,'Annual excl tax'!$B23,'5.10.1 (Small excl tax)'!E$36:E$63)</f>
        <v>5.7223234978770634</v>
      </c>
      <c r="E23" s="95">
        <f xml:space="preserve"> AVERAGEIF('5.10.1 (Small excl tax)'!$A$36:$A$63,'Annual excl tax'!$B23,'5.10.1 (Small excl tax)'!F$36:F$63)</f>
        <v>2.8429221357201753</v>
      </c>
      <c r="F23" s="95"/>
      <c r="G23" s="95">
        <f xml:space="preserve"> AVERAGEIF('5.10.1 (Small excl tax)'!$A$36:$A$63,'Annual excl tax'!$B23,'5.10.1 (Small excl tax)'!H$36:H$63)</f>
        <v>9.4168214011309495</v>
      </c>
      <c r="H23" s="95">
        <f xml:space="preserve"> AVERAGEIF('5.10.1 (Small excl tax)'!$A$36:$A$63,'Annual excl tax'!$B23,'5.10.1 (Small excl tax)'!I$36:I$63)</f>
        <v>6.6902342647112327</v>
      </c>
      <c r="I23" s="95">
        <f xml:space="preserve"> AVERAGEIF('5.10.1 (Small excl tax)'!$A$36:$A$63,'Annual excl tax'!$B23,'5.10.1 (Small excl tax)'!J$36:J$63)</f>
        <v>6.6537370992039016</v>
      </c>
      <c r="J23" s="95">
        <f xml:space="preserve"> AVERAGEIF('5.10.1 (Small excl tax)'!$A$36:$A$63,'Annual excl tax'!$B23,'5.10.1 (Small excl tax)'!K$36:K$63)</f>
        <v>5.589621749597244</v>
      </c>
      <c r="K23" s="95">
        <f xml:space="preserve"> AVERAGEIF('5.10.1 (Small excl tax)'!$A$36:$A$63,'Annual excl tax'!$B23,'5.10.1 (Small excl tax)'!L$36:L$63)</f>
        <v>7.22060541421334</v>
      </c>
      <c r="L23" s="95">
        <f xml:space="preserve"> AVERAGEIF('5.10.1 (Small excl tax)'!$A$36:$A$63,'Annual excl tax'!$B23,'5.10.1 (Small excl tax)'!M$36:M$63)</f>
        <v>4.8659792221770672</v>
      </c>
      <c r="M23" s="95">
        <f xml:space="preserve"> AVERAGEIF('5.10.1 (Small excl tax)'!$A$36:$A$63,'Annual excl tax'!$B23,'5.10.1 (Small excl tax)'!N$36:N$63)</f>
        <v>6.433405517576344</v>
      </c>
      <c r="N23" s="95">
        <f xml:space="preserve"> AVERAGEIF('5.10.1 (Small excl tax)'!$A$36:$A$63,'Annual excl tax'!$B23,'5.10.1 (Small excl tax)'!O$36:O$63)</f>
        <v>7.4103521437490816</v>
      </c>
      <c r="O23" s="95">
        <f xml:space="preserve"> AVERAGEIF('5.10.1 (Small excl tax)'!$A$36:$A$63,'Annual excl tax'!$B23,'5.10.1 (Small excl tax)'!P$36:P$63)</f>
        <v>7.0423674828005396</v>
      </c>
      <c r="P23" s="95">
        <f xml:space="preserve"> AVERAGEIF('5.10.1 (Small excl tax)'!$A$36:$A$63,'Annual excl tax'!$B23,'5.10.1 (Small excl tax)'!Q$36:Q$63)</f>
        <v>8.6534179659168657</v>
      </c>
      <c r="Q23" s="95">
        <f xml:space="preserve"> AVERAGEIF('5.10.1 (Small excl tax)'!$A$36:$A$63,'Annual excl tax'!$B23,'5.10.1 (Small excl tax)'!R$36:R$63)</f>
        <v>6.7759304999594061</v>
      </c>
      <c r="R23" s="55">
        <f t="shared" si="0"/>
        <v>6.6719856819575671</v>
      </c>
      <c r="S23" s="56">
        <f t="shared" si="1"/>
        <v>1.5579292725841321</v>
      </c>
      <c r="T23" s="57">
        <f t="shared" si="2"/>
        <v>9</v>
      </c>
      <c r="U23" s="95">
        <f xml:space="preserve"> AVERAGEIF('5.10.1 (Small excl tax)'!$A$36:$A$63,'Annual excl tax'!$B23,'5.10.1 (Small excl tax)'!V$36:V$63)</f>
        <v>3.3547620673577425</v>
      </c>
      <c r="V23" s="95">
        <f xml:space="preserve"> AVERAGEIF('5.10.1 (Small excl tax)'!$A$36:$A$63,'Annual excl tax'!$B23,'5.10.1 (Small excl tax)'!W$36:W$63)</f>
        <v>3.2814352950449379</v>
      </c>
      <c r="W23" s="95"/>
      <c r="X23" s="95">
        <f xml:space="preserve"> AVERAGEIF('5.10.1 (Small excl tax)'!$A$36:$A$63,'Annual excl tax'!$B23,'5.10.1 (Small excl tax)'!Y$36:Y$63)</f>
        <v>5.7174547140959575</v>
      </c>
      <c r="Y23" s="95">
        <f xml:space="preserve"> AVERAGEIF('5.10.1 (Small excl tax)'!$A$36:$A$63,'Annual excl tax'!$B23,'5.10.1 (Small excl tax)'!Z$36:Z$63)</f>
        <v>3.6420545462748914</v>
      </c>
      <c r="Z23" s="95">
        <f xml:space="preserve"> AVERAGEIF('5.10.1 (Small excl tax)'!$A$36:$A$63,'Annual excl tax'!$B23,'5.10.1 (Small excl tax)'!AA$36:AA$63)</f>
        <v>2.469863907656201</v>
      </c>
      <c r="AA23" s="95">
        <f xml:space="preserve"> AVERAGEIF('5.10.1 (Small excl tax)'!$A$36:$A$63,'Annual excl tax'!$B23,'5.10.1 (Small excl tax)'!AB$36:AB$63)</f>
        <v>4.8609038548379981</v>
      </c>
      <c r="AB23" s="95">
        <f xml:space="preserve"> AVERAGEIF('5.10.1 (Small excl tax)'!$A$36:$A$63,'Annual excl tax'!$B23,'5.10.1 (Small excl tax)'!AC$36:AC$63)</f>
        <v>5.3161679687655159</v>
      </c>
      <c r="AC23" s="95"/>
      <c r="AD23" s="95">
        <f xml:space="preserve"> AVERAGEIF('5.10.1 (Small excl tax)'!$A$36:$A$63,'Annual excl tax'!$B23,'5.10.1 (Small excl tax)'!AE$36:AE$63)</f>
        <v>4.1665026757682764</v>
      </c>
      <c r="AE23" s="95">
        <f xml:space="preserve"> AVERAGEIF('5.10.1 (Small excl tax)'!$A$36:$A$63,'Annual excl tax'!$B23,'5.10.1 (Small excl tax)'!AF$36:AF$63)</f>
        <v>1.2702613584786913</v>
      </c>
      <c r="AF23" s="95">
        <f xml:space="preserve"> AVERAGEIF('5.10.1 (Small excl tax)'!$A$36:$A$63,'Annual excl tax'!$B23,'5.10.1 (Small excl tax)'!AG$36:AG$63)</f>
        <v>6.9007751563878781</v>
      </c>
      <c r="AG23" s="95">
        <f xml:space="preserve"> AVERAGEIF('5.10.1 (Small excl tax)'!$A$36:$A$63,'Annual excl tax'!$B23,'5.10.1 (Small excl tax)'!AH$36:AH$63)</f>
        <v>4.4852129734119659</v>
      </c>
      <c r="AH23" s="95">
        <f t="shared" si="3"/>
        <v>5.589621749597244</v>
      </c>
      <c r="AI23" s="56">
        <f t="shared" si="4"/>
        <v>21.223417317059791</v>
      </c>
      <c r="AJ23" s="57">
        <f>RANK(Q23,(C23:Q23,U23:AG23),1)</f>
        <v>19</v>
      </c>
    </row>
    <row r="24" spans="1:36" ht="13" customHeight="1" x14ac:dyDescent="0.25">
      <c r="A24" s="94" t="s">
        <v>33</v>
      </c>
      <c r="B24" s="96">
        <v>2015</v>
      </c>
      <c r="C24" s="95">
        <f xml:space="preserve"> AVERAGEIF('5.10.1 (Small excl tax)'!$A$36:$A$63,'Annual excl tax'!$B24,'5.10.1 (Small excl tax)'!D$36:D$63)</f>
        <v>4.7407939609451084</v>
      </c>
      <c r="D24" s="95">
        <f xml:space="preserve"> AVERAGEIF('5.10.1 (Small excl tax)'!$A$36:$A$63,'Annual excl tax'!$B24,'5.10.1 (Small excl tax)'!E$36:E$63)</f>
        <v>4.9203188848788404</v>
      </c>
      <c r="E24" s="95">
        <f xml:space="preserve"> AVERAGEIF('5.10.1 (Small excl tax)'!$A$36:$A$63,'Annual excl tax'!$B24,'5.10.1 (Small excl tax)'!F$36:F$63)</f>
        <v>3.9064748579488904</v>
      </c>
      <c r="F24" s="95"/>
      <c r="G24" s="95">
        <f xml:space="preserve"> AVERAGEIF('5.10.1 (Small excl tax)'!$A$36:$A$63,'Annual excl tax'!$B24,'5.10.1 (Small excl tax)'!H$36:H$63)</f>
        <v>8.1503445383852355</v>
      </c>
      <c r="H24" s="95">
        <f xml:space="preserve"> AVERAGEIF('5.10.1 (Small excl tax)'!$A$36:$A$63,'Annual excl tax'!$B24,'5.10.1 (Small excl tax)'!I$36:I$63)</f>
        <v>5.9424997290239183</v>
      </c>
      <c r="I24" s="95">
        <f xml:space="preserve"> AVERAGEIF('5.10.1 (Small excl tax)'!$A$36:$A$63,'Annual excl tax'!$B24,'5.10.1 (Small excl tax)'!J$36:J$63)</f>
        <v>5.8555670711983545</v>
      </c>
      <c r="J24" s="95">
        <f xml:space="preserve"> AVERAGEIF('5.10.1 (Small excl tax)'!$A$36:$A$63,'Annual excl tax'!$B24,'5.10.1 (Small excl tax)'!K$36:K$63)</f>
        <v>4.9506797479796285</v>
      </c>
      <c r="K24" s="95">
        <f xml:space="preserve"> AVERAGEIF('5.10.1 (Small excl tax)'!$A$36:$A$63,'Annual excl tax'!$B24,'5.10.1 (Small excl tax)'!L$36:L$63)</f>
        <v>6.1656371815882327</v>
      </c>
      <c r="L24" s="95">
        <f xml:space="preserve"> AVERAGEIF('5.10.1 (Small excl tax)'!$A$36:$A$63,'Annual excl tax'!$B24,'5.10.1 (Small excl tax)'!M$36:M$63)</f>
        <v>3.8293987725792209</v>
      </c>
      <c r="M24" s="95">
        <f xml:space="preserve"> AVERAGEIF('5.10.1 (Small excl tax)'!$A$36:$A$63,'Annual excl tax'!$B24,'5.10.1 (Small excl tax)'!N$36:N$63)</f>
        <v>5.7275525704912713</v>
      </c>
      <c r="N24" s="95">
        <f xml:space="preserve"> AVERAGEIF('5.10.1 (Small excl tax)'!$A$36:$A$63,'Annual excl tax'!$B24,'5.10.1 (Small excl tax)'!O$36:O$63)</f>
        <v>6.6387649283434946</v>
      </c>
      <c r="O24" s="95">
        <f xml:space="preserve"> AVERAGEIF('5.10.1 (Small excl tax)'!$A$36:$A$63,'Annual excl tax'!$B24,'5.10.1 (Small excl tax)'!P$36:P$63)</f>
        <v>6.1382425673772447</v>
      </c>
      <c r="P24" s="95">
        <f xml:space="preserve"> AVERAGEIF('5.10.1 (Small excl tax)'!$A$36:$A$63,'Annual excl tax'!$B24,'5.10.1 (Small excl tax)'!Q$36:Q$63)</f>
        <v>8.2495145717539753</v>
      </c>
      <c r="Q24" s="95">
        <f xml:space="preserve"> AVERAGEIF('5.10.1 (Small excl tax)'!$A$36:$A$63,'Annual excl tax'!$B24,'5.10.1 (Small excl tax)'!R$36:R$63)</f>
        <v>6.122653125047016</v>
      </c>
      <c r="R24" s="55">
        <f t="shared" si="0"/>
        <v>5.8990334001111364</v>
      </c>
      <c r="S24" s="56">
        <f t="shared" si="1"/>
        <v>3.7907858757278201</v>
      </c>
      <c r="T24" s="57">
        <f t="shared" si="2"/>
        <v>9</v>
      </c>
      <c r="U24" s="95">
        <f xml:space="preserve"> AVERAGEIF('5.10.1 (Small excl tax)'!$A$36:$A$63,'Annual excl tax'!$B24,'5.10.1 (Small excl tax)'!V$36:V$63)</f>
        <v>2.7964270465400025</v>
      </c>
      <c r="V24" s="95">
        <f xml:space="preserve"> AVERAGEIF('5.10.1 (Small excl tax)'!$A$36:$A$63,'Annual excl tax'!$B24,'5.10.1 (Small excl tax)'!W$36:W$63)</f>
        <v>3.2014339187951268</v>
      </c>
      <c r="W24" s="95"/>
      <c r="X24" s="95">
        <f xml:space="preserve"> AVERAGEIF('5.10.1 (Small excl tax)'!$A$36:$A$63,'Annual excl tax'!$B24,'5.10.1 (Small excl tax)'!Y$36:Y$63)</f>
        <v>5.4150915785791511</v>
      </c>
      <c r="Y24" s="95">
        <f xml:space="preserve"> AVERAGEIF('5.10.1 (Small excl tax)'!$A$36:$A$63,'Annual excl tax'!$B24,'5.10.1 (Small excl tax)'!Z$36:Z$63)</f>
        <v>2.7220046537546123</v>
      </c>
      <c r="Z24" s="95">
        <f xml:space="preserve"> AVERAGEIF('5.10.1 (Small excl tax)'!$A$36:$A$63,'Annual excl tax'!$B24,'5.10.1 (Small excl tax)'!AA$36:AA$63)</f>
        <v>2.1526166583202841</v>
      </c>
      <c r="AA24" s="95">
        <f xml:space="preserve"> AVERAGEIF('5.10.1 (Small excl tax)'!$A$36:$A$63,'Annual excl tax'!$B24,'5.10.1 (Small excl tax)'!AB$36:AB$63)</f>
        <v>4.3849597351161975</v>
      </c>
      <c r="AB24" s="95">
        <f xml:space="preserve"> AVERAGEIF('5.10.1 (Small excl tax)'!$A$36:$A$63,'Annual excl tax'!$B24,'5.10.1 (Small excl tax)'!AC$36:AC$63)</f>
        <v>4.5522405645501136</v>
      </c>
      <c r="AC24" s="95"/>
      <c r="AD24" s="95">
        <f xml:space="preserve"> AVERAGEIF('5.10.1 (Small excl tax)'!$A$36:$A$63,'Annual excl tax'!$B24,'5.10.1 (Small excl tax)'!AE$36:AE$63)</f>
        <v>3.6817511075087213</v>
      </c>
      <c r="AE24" s="95">
        <f xml:space="preserve"> AVERAGEIF('5.10.1 (Small excl tax)'!$A$36:$A$63,'Annual excl tax'!$B24,'5.10.1 (Small excl tax)'!AF$36:AF$63)</f>
        <v>1.2113627126294373</v>
      </c>
      <c r="AF24" s="95">
        <f xml:space="preserve"> AVERAGEIF('5.10.1 (Small excl tax)'!$A$36:$A$63,'Annual excl tax'!$B24,'5.10.1 (Small excl tax)'!AG$36:AG$63)</f>
        <v>6.2975757569716055</v>
      </c>
      <c r="AG24" s="95">
        <f xml:space="preserve"> AVERAGEIF('5.10.1 (Small excl tax)'!$A$36:$A$63,'Annual excl tax'!$B24,'5.10.1 (Small excl tax)'!AH$36:AH$63)</f>
        <v>3.8197418280285937</v>
      </c>
      <c r="AH24" s="95">
        <f t="shared" si="3"/>
        <v>4.9203188848788404</v>
      </c>
      <c r="AI24" s="56">
        <f t="shared" si="4"/>
        <v>24.436104006656922</v>
      </c>
      <c r="AJ24" s="57">
        <f>RANK(Q24,(C24:Q24,U24:AG24),1)</f>
        <v>19</v>
      </c>
    </row>
    <row r="25" spans="1:36" ht="13" customHeight="1" x14ac:dyDescent="0.25">
      <c r="A25" s="94" t="s">
        <v>33</v>
      </c>
      <c r="B25" s="96">
        <v>2016</v>
      </c>
      <c r="C25" s="95">
        <f xml:space="preserve"> AVERAGEIF('5.10.1 (Small excl tax)'!$A$36:$A$63,'Annual excl tax'!$B25,'5.10.1 (Small excl tax)'!D$36:D$63)</f>
        <v>5.1853619413709087</v>
      </c>
      <c r="D25" s="95">
        <f xml:space="preserve"> AVERAGEIF('5.10.1 (Small excl tax)'!$A$36:$A$63,'Annual excl tax'!$B25,'5.10.1 (Small excl tax)'!E$36:E$63)</f>
        <v>4.8226373663413513</v>
      </c>
      <c r="E25" s="95">
        <f xml:space="preserve"> AVERAGEIF('5.10.1 (Small excl tax)'!$A$36:$A$63,'Annual excl tax'!$B25,'5.10.1 (Small excl tax)'!F$36:F$63)</f>
        <v>4.0543034627581864</v>
      </c>
      <c r="F25" s="95"/>
      <c r="G25" s="95">
        <f xml:space="preserve"> AVERAGEIF('5.10.1 (Small excl tax)'!$A$36:$A$63,'Annual excl tax'!$B25,'5.10.1 (Small excl tax)'!H$36:H$63)</f>
        <v>9.0885725917490117</v>
      </c>
      <c r="H25" s="95">
        <f xml:space="preserve"> AVERAGEIF('5.10.1 (Small excl tax)'!$A$36:$A$63,'Annual excl tax'!$B25,'5.10.1 (Small excl tax)'!I$36:I$63)</f>
        <v>6.5553830623830649</v>
      </c>
      <c r="I25" s="95">
        <f xml:space="preserve"> AVERAGEIF('5.10.1 (Small excl tax)'!$A$36:$A$63,'Annual excl tax'!$B25,'5.10.1 (Small excl tax)'!J$36:J$63)</f>
        <v>5.7362308920242544</v>
      </c>
      <c r="J25" s="95">
        <f xml:space="preserve"> AVERAGEIF('5.10.1 (Small excl tax)'!$A$36:$A$63,'Annual excl tax'!$B25,'5.10.1 (Small excl tax)'!K$36:K$63)</f>
        <v>5.3408793030596069</v>
      </c>
      <c r="K25" s="95">
        <f xml:space="preserve"> AVERAGEIF('5.10.1 (Small excl tax)'!$A$36:$A$63,'Annual excl tax'!$B25,'5.10.1 (Small excl tax)'!L$36:L$63)</f>
        <v>6.7256466853596599</v>
      </c>
      <c r="L25" s="95">
        <f xml:space="preserve"> AVERAGEIF('5.10.1 (Small excl tax)'!$A$36:$A$63,'Annual excl tax'!$B25,'5.10.1 (Small excl tax)'!M$36:M$63)</f>
        <v>3.6409085376348083</v>
      </c>
      <c r="M25" s="95">
        <f xml:space="preserve"> AVERAGEIF('5.10.1 (Small excl tax)'!$A$36:$A$63,'Annual excl tax'!$B25,'5.10.1 (Small excl tax)'!N$36:N$63)</f>
        <v>5.9331163933858342</v>
      </c>
      <c r="N25" s="95">
        <f xml:space="preserve"> AVERAGEIF('5.10.1 (Small excl tax)'!$A$36:$A$63,'Annual excl tax'!$B25,'5.10.1 (Small excl tax)'!O$36:O$63)</f>
        <v>6.6231758581984952</v>
      </c>
      <c r="O25" s="95">
        <f xml:space="preserve"> AVERAGEIF('5.10.1 (Small excl tax)'!$A$36:$A$63,'Annual excl tax'!$B25,'5.10.1 (Small excl tax)'!P$36:P$63)</f>
        <v>6.4549606000968041</v>
      </c>
      <c r="P25" s="95">
        <f xml:space="preserve"> AVERAGEIF('5.10.1 (Small excl tax)'!$A$36:$A$63,'Annual excl tax'!$B25,'5.10.1 (Small excl tax)'!Q$36:Q$63)</f>
        <v>9.1065666223471347</v>
      </c>
      <c r="Q25" s="95">
        <f xml:space="preserve"> AVERAGEIF('5.10.1 (Small excl tax)'!$A$36:$A$63,'Annual excl tax'!$B25,'5.10.1 (Small excl tax)'!R$36:R$63)</f>
        <v>6.0558934631885162</v>
      </c>
      <c r="R25" s="55">
        <f t="shared" si="0"/>
        <v>5.9945049282871752</v>
      </c>
      <c r="S25" s="56">
        <f t="shared" si="1"/>
        <v>1.0240801473305603</v>
      </c>
      <c r="T25" s="57">
        <f t="shared" si="2"/>
        <v>8</v>
      </c>
      <c r="U25" s="95">
        <f xml:space="preserve"> AVERAGEIF('5.10.1 (Small excl tax)'!$A$36:$A$63,'Annual excl tax'!$B25,'5.10.1 (Small excl tax)'!V$36:V$63)</f>
        <v>2.4643159121376015</v>
      </c>
      <c r="V25" s="95">
        <f xml:space="preserve"> AVERAGEIF('5.10.1 (Small excl tax)'!$A$36:$A$63,'Annual excl tax'!$B25,'5.10.1 (Small excl tax)'!W$36:W$63)</f>
        <v>3.1767939568570016</v>
      </c>
      <c r="W25" s="95"/>
      <c r="X25" s="95">
        <f xml:space="preserve"> AVERAGEIF('5.10.1 (Small excl tax)'!$A$36:$A$63,'Annual excl tax'!$B25,'5.10.1 (Small excl tax)'!Y$36:Y$63)</f>
        <v>6.1754720692415823</v>
      </c>
      <c r="Y25" s="95">
        <f xml:space="preserve"> AVERAGEIF('5.10.1 (Small excl tax)'!$A$36:$A$63,'Annual excl tax'!$B25,'5.10.1 (Small excl tax)'!Z$36:Z$63)</f>
        <v>2.258256145135717</v>
      </c>
      <c r="Z25" s="95">
        <f xml:space="preserve"> AVERAGEIF('5.10.1 (Small excl tax)'!$A$36:$A$63,'Annual excl tax'!$B25,'5.10.1 (Small excl tax)'!AA$36:AA$63)</f>
        <v>2.3024336091448268</v>
      </c>
      <c r="AA25" s="95">
        <f xml:space="preserve"> AVERAGEIF('5.10.1 (Small excl tax)'!$A$36:$A$63,'Annual excl tax'!$B25,'5.10.1 (Small excl tax)'!AB$36:AB$63)</f>
        <v>4.4184979986140451</v>
      </c>
      <c r="AB25" s="95">
        <f xml:space="preserve"> AVERAGEIF('5.10.1 (Small excl tax)'!$A$36:$A$63,'Annual excl tax'!$B25,'5.10.1 (Small excl tax)'!AC$36:AC$63)</f>
        <v>4.8165482864997369</v>
      </c>
      <c r="AC25" s="95"/>
      <c r="AD25" s="95">
        <f xml:space="preserve"> AVERAGEIF('5.10.1 (Small excl tax)'!$A$36:$A$63,'Annual excl tax'!$B25,'5.10.1 (Small excl tax)'!AE$36:AE$63)</f>
        <v>3.6374195455930209</v>
      </c>
      <c r="AE25" s="95">
        <f xml:space="preserve"> AVERAGEIF('5.10.1 (Small excl tax)'!$A$36:$A$63,'Annual excl tax'!$B25,'5.10.1 (Small excl tax)'!AF$36:AF$63)</f>
        <v>1.4151514616535465</v>
      </c>
      <c r="AF25" s="95">
        <f xml:space="preserve"> AVERAGEIF('5.10.1 (Small excl tax)'!$A$36:$A$63,'Annual excl tax'!$B25,'5.10.1 (Small excl tax)'!AG$36:AG$63)</f>
        <v>6.8306242942709154</v>
      </c>
      <c r="AG25" s="95">
        <f xml:space="preserve"> AVERAGEIF('5.10.1 (Small excl tax)'!$A$36:$A$63,'Annual excl tax'!$B25,'5.10.1 (Small excl tax)'!AH$36:AH$63)</f>
        <v>4.0251481214994342</v>
      </c>
      <c r="AH25" s="95">
        <f t="shared" si="3"/>
        <v>5.1853619413709087</v>
      </c>
      <c r="AI25" s="56">
        <f t="shared" si="4"/>
        <v>16.788249916985659</v>
      </c>
      <c r="AJ25" s="57">
        <f>RANK(Q25,(C25:Q25,U25:AG25),1)</f>
        <v>17</v>
      </c>
    </row>
    <row r="26" spans="1:36" ht="13" customHeight="1" x14ac:dyDescent="0.25">
      <c r="A26" s="94" t="s">
        <v>33</v>
      </c>
      <c r="B26" s="96">
        <v>2017</v>
      </c>
      <c r="C26" s="95">
        <f xml:space="preserve"> AVERAGEIF('5.10.1 (Small excl tax)'!$A$36:$A$63,'Annual excl tax'!$B26,'5.10.1 (Small excl tax)'!D$36:D$63)</f>
        <v>6.4131228766409052</v>
      </c>
      <c r="D26" s="95">
        <f xml:space="preserve"> AVERAGEIF('5.10.1 (Small excl tax)'!$A$36:$A$63,'Annual excl tax'!$B26,'5.10.1 (Small excl tax)'!E$36:E$63)</f>
        <v>5.3521871553152982</v>
      </c>
      <c r="E26" s="95">
        <f xml:space="preserve"> AVERAGEIF('5.10.1 (Small excl tax)'!$A$36:$A$63,'Annual excl tax'!$B26,'5.10.1 (Small excl tax)'!F$36:F$63)</f>
        <v>4.5319380527489184</v>
      </c>
      <c r="F26" s="95"/>
      <c r="G26" s="95">
        <f xml:space="preserve"> AVERAGEIF('5.10.1 (Small excl tax)'!$A$36:$A$63,'Annual excl tax'!$B26,'5.10.1 (Small excl tax)'!H$36:H$63)</f>
        <v>9.7784440906867403</v>
      </c>
      <c r="H26" s="95">
        <f xml:space="preserve"> AVERAGEIF('5.10.1 (Small excl tax)'!$A$36:$A$63,'Annual excl tax'!$B26,'5.10.1 (Small excl tax)'!I$36:I$63)</f>
        <v>6.8277142596172933</v>
      </c>
      <c r="I26" s="95">
        <f xml:space="preserve"> AVERAGEIF('5.10.1 (Small excl tax)'!$A$36:$A$63,'Annual excl tax'!$B26,'5.10.1 (Small excl tax)'!J$36:J$63)</f>
        <v>4.8545741334150145</v>
      </c>
      <c r="J26" s="95">
        <f xml:space="preserve"> AVERAGEIF('5.10.1 (Small excl tax)'!$A$36:$A$63,'Annual excl tax'!$B26,'5.10.1 (Small excl tax)'!K$36:K$63)</f>
        <v>5.5426645635262215</v>
      </c>
      <c r="K26" s="95">
        <f xml:space="preserve"> AVERAGEIF('5.10.1 (Small excl tax)'!$A$36:$A$63,'Annual excl tax'!$B26,'5.10.1 (Small excl tax)'!L$36:L$63)</f>
        <v>7.0349227307770743</v>
      </c>
      <c r="L26" s="95">
        <f xml:space="preserve"> AVERAGEIF('5.10.1 (Small excl tax)'!$A$36:$A$63,'Annual excl tax'!$B26,'5.10.1 (Small excl tax)'!M$36:M$63)</f>
        <v>3.4348178672445768</v>
      </c>
      <c r="M26" s="95">
        <f xml:space="preserve"> AVERAGEIF('5.10.1 (Small excl tax)'!$A$36:$A$63,'Annual excl tax'!$B26,'5.10.1 (Small excl tax)'!N$36:N$63)</f>
        <v>6.6464779281725406</v>
      </c>
      <c r="N26" s="95">
        <f xml:space="preserve"> AVERAGEIF('5.10.1 (Small excl tax)'!$A$36:$A$63,'Annual excl tax'!$B26,'5.10.1 (Small excl tax)'!O$36:O$63)</f>
        <v>6.244165855700496</v>
      </c>
      <c r="O26" s="95">
        <f xml:space="preserve"> AVERAGEIF('5.10.1 (Small excl tax)'!$A$36:$A$63,'Annual excl tax'!$B26,'5.10.1 (Small excl tax)'!P$36:P$63)</f>
        <v>7.0562828141864031</v>
      </c>
      <c r="P26" s="95">
        <f xml:space="preserve"> AVERAGEIF('5.10.1 (Small excl tax)'!$A$36:$A$63,'Annual excl tax'!$B26,'5.10.1 (Small excl tax)'!Q$36:Q$63)</f>
        <v>9.6249470112422237</v>
      </c>
      <c r="Q26" s="95">
        <f xml:space="preserve"> AVERAGEIF('5.10.1 (Small excl tax)'!$A$36:$A$63,'Annual excl tax'!$B26,'5.10.1 (Small excl tax)'!R$36:R$63)</f>
        <v>5.4318848235412327</v>
      </c>
      <c r="R26" s="55">
        <f t="shared" si="0"/>
        <v>6.3286443661707006</v>
      </c>
      <c r="S26" s="56">
        <f t="shared" si="1"/>
        <v>-14.169852036923256</v>
      </c>
      <c r="T26" s="57">
        <f t="shared" si="2"/>
        <v>5</v>
      </c>
      <c r="U26" s="95">
        <f xml:space="preserve"> AVERAGEIF('5.10.1 (Small excl tax)'!$A$36:$A$63,'Annual excl tax'!$B26,'5.10.1 (Small excl tax)'!V$36:V$63)</f>
        <v>2.7655141766863514</v>
      </c>
      <c r="V26" s="95">
        <f xml:space="preserve"> AVERAGEIF('5.10.1 (Small excl tax)'!$A$36:$A$63,'Annual excl tax'!$B26,'5.10.1 (Small excl tax)'!W$36:W$63)</f>
        <v>3.1617724005550727</v>
      </c>
      <c r="W26" s="95"/>
      <c r="X26" s="95">
        <f xml:space="preserve"> AVERAGEIF('5.10.1 (Small excl tax)'!$A$36:$A$63,'Annual excl tax'!$B26,'5.10.1 (Small excl tax)'!Y$36:Y$63)</f>
        <v>7.0593153932063224</v>
      </c>
      <c r="Y26" s="95">
        <f xml:space="preserve"> AVERAGEIF('5.10.1 (Small excl tax)'!$A$36:$A$63,'Annual excl tax'!$B26,'5.10.1 (Small excl tax)'!Z$36:Z$63)</f>
        <v>3.3532069196678917</v>
      </c>
      <c r="Z26" s="95">
        <f xml:space="preserve"> AVERAGEIF('5.10.1 (Small excl tax)'!$A$36:$A$63,'Annual excl tax'!$B26,'5.10.1 (Small excl tax)'!AA$36:AA$63)</f>
        <v>2.5160607955732113</v>
      </c>
      <c r="AA26" s="95">
        <f xml:space="preserve"> AVERAGEIF('5.10.1 (Small excl tax)'!$A$36:$A$63,'Annual excl tax'!$B26,'5.10.1 (Small excl tax)'!AB$36:AB$63)</f>
        <v>4.4721643303529461</v>
      </c>
      <c r="AB26" s="95">
        <f xml:space="preserve"> AVERAGEIF('5.10.1 (Small excl tax)'!$A$36:$A$63,'Annual excl tax'!$B26,'5.10.1 (Small excl tax)'!AC$36:AC$63)</f>
        <v>4.9326583960456256</v>
      </c>
      <c r="AC26" s="95"/>
      <c r="AD26" s="95">
        <f xml:space="preserve"> AVERAGEIF('5.10.1 (Small excl tax)'!$A$36:$A$63,'Annual excl tax'!$B26,'5.10.1 (Small excl tax)'!AE$36:AE$63)</f>
        <v>3.7642885818529783</v>
      </c>
      <c r="AE26" s="95">
        <f xml:space="preserve"> AVERAGEIF('5.10.1 (Small excl tax)'!$A$36:$A$63,'Annual excl tax'!$B26,'5.10.1 (Small excl tax)'!AF$36:AF$63)</f>
        <v>2.29290675906877</v>
      </c>
      <c r="AF26" s="95">
        <f xml:space="preserve"> AVERAGEIF('5.10.1 (Small excl tax)'!$A$36:$A$63,'Annual excl tax'!$B26,'5.10.1 (Small excl tax)'!AG$36:AG$63)</f>
        <v>7.1997429522770826</v>
      </c>
      <c r="AG26" s="95">
        <f xml:space="preserve"> AVERAGEIF('5.10.1 (Small excl tax)'!$A$36:$A$63,'Annual excl tax'!$B26,'5.10.1 (Small excl tax)'!AH$36:AH$63)</f>
        <v>3.6182824310441939</v>
      </c>
      <c r="AH26" s="95">
        <f t="shared" si="3"/>
        <v>5.3521871553152982</v>
      </c>
      <c r="AI26" s="56">
        <f t="shared" si="4"/>
        <v>1.4890672899355946</v>
      </c>
      <c r="AJ26" s="57">
        <f>RANK(Q26,(C26:Q26,U26:AG26),1)</f>
        <v>14</v>
      </c>
    </row>
    <row r="27" spans="1:36" ht="13" customHeight="1" x14ac:dyDescent="0.25">
      <c r="A27" s="94" t="s">
        <v>33</v>
      </c>
      <c r="B27" s="96">
        <v>2018</v>
      </c>
      <c r="C27" s="95">
        <f xml:space="preserve"> AVERAGEIF('5.10.1 (Small excl tax)'!$A$36:$A$63,'Annual excl tax'!$B27,'5.10.1 (Small excl tax)'!D$36:D$63)</f>
        <v>6.666775326667274</v>
      </c>
      <c r="D27" s="95">
        <f xml:space="preserve"> AVERAGEIF('5.10.1 (Small excl tax)'!$A$36:$A$63,'Annual excl tax'!$B27,'5.10.1 (Small excl tax)'!E$36:E$63)</f>
        <v>5.8765760109865139</v>
      </c>
      <c r="E27" s="95">
        <f xml:space="preserve"> AVERAGEIF('5.10.1 (Small excl tax)'!$A$36:$A$63,'Annual excl tax'!$B27,'5.10.1 (Small excl tax)'!F$36:F$63)</f>
        <v>4.6007165028088668</v>
      </c>
      <c r="F27" s="95"/>
      <c r="G27" s="95">
        <f xml:space="preserve"> AVERAGEIF('5.10.1 (Small excl tax)'!$A$36:$A$63,'Annual excl tax'!$B27,'5.10.1 (Small excl tax)'!H$36:H$63)</f>
        <v>10.368818396219853</v>
      </c>
      <c r="H27" s="95">
        <f xml:space="preserve"> AVERAGEIF('5.10.1 (Small excl tax)'!$A$36:$A$63,'Annual excl tax'!$B27,'5.10.1 (Small excl tax)'!I$36:I$63)</f>
        <v>6.8513345488484898</v>
      </c>
      <c r="I27" s="95">
        <f xml:space="preserve"> AVERAGEIF('5.10.1 (Small excl tax)'!$A$36:$A$63,'Annual excl tax'!$B27,'5.10.1 (Small excl tax)'!J$36:J$63)</f>
        <v>5.3553356665777265</v>
      </c>
      <c r="J27" s="95">
        <f xml:space="preserve"> AVERAGEIF('5.10.1 (Small excl tax)'!$A$36:$A$63,'Annual excl tax'!$B27,'5.10.1 (Small excl tax)'!K$36:K$63)</f>
        <v>6.0515135071765203</v>
      </c>
      <c r="K27" s="95">
        <f xml:space="preserve"> AVERAGEIF('5.10.1 (Small excl tax)'!$A$36:$A$63,'Annual excl tax'!$B27,'5.10.1 (Small excl tax)'!L$36:L$63)</f>
        <v>7.545864409735465</v>
      </c>
      <c r="L27" s="95">
        <f xml:space="preserve"> AVERAGEIF('5.10.1 (Small excl tax)'!$A$36:$A$63,'Annual excl tax'!$B27,'5.10.1 (Small excl tax)'!M$36:M$63)</f>
        <v>3.4945743669481768</v>
      </c>
      <c r="M27" s="95">
        <f xml:space="preserve"> AVERAGEIF('5.10.1 (Small excl tax)'!$A$36:$A$63,'Annual excl tax'!$B27,'5.10.1 (Small excl tax)'!N$36:N$63)</f>
        <v>6.9935931770785178</v>
      </c>
      <c r="N27" s="95">
        <f xml:space="preserve"> AVERAGEIF('5.10.1 (Small excl tax)'!$A$36:$A$63,'Annual excl tax'!$B27,'5.10.1 (Small excl tax)'!O$36:O$63)</f>
        <v>6.3257919547020975</v>
      </c>
      <c r="O27" s="95">
        <f xml:space="preserve"> AVERAGEIF('5.10.1 (Small excl tax)'!$A$36:$A$63,'Annual excl tax'!$B27,'5.10.1 (Small excl tax)'!P$36:P$63)</f>
        <v>7.2016926328787374</v>
      </c>
      <c r="P27" s="95">
        <f xml:space="preserve"> AVERAGEIF('5.10.1 (Small excl tax)'!$A$36:$A$63,'Annual excl tax'!$B27,'5.10.1 (Small excl tax)'!Q$36:Q$63)</f>
        <v>10.535830455295493</v>
      </c>
      <c r="Q27" s="95">
        <f xml:space="preserve"> AVERAGEIF('5.10.1 (Small excl tax)'!$A$36:$A$63,'Annual excl tax'!$B27,'5.10.1 (Small excl tax)'!R$36:R$63)</f>
        <v>5.5586206070731681</v>
      </c>
      <c r="R27" s="55">
        <f t="shared" si="0"/>
        <v>6.4962836406846858</v>
      </c>
      <c r="S27" s="56">
        <f t="shared" si="1"/>
        <v>-14.43383764432877</v>
      </c>
      <c r="T27" s="57">
        <f t="shared" si="2"/>
        <v>4</v>
      </c>
      <c r="U27" s="95">
        <f xml:space="preserve"> AVERAGEIF('5.10.1 (Small excl tax)'!$A$36:$A$63,'Annual excl tax'!$B27,'5.10.1 (Small excl tax)'!V$36:V$63)</f>
        <v>3.1328043837703388</v>
      </c>
      <c r="V27" s="95">
        <f xml:space="preserve"> AVERAGEIF('5.10.1 (Small excl tax)'!$A$36:$A$63,'Annual excl tax'!$B27,'5.10.1 (Small excl tax)'!W$36:W$63)</f>
        <v>3.2333020210159651</v>
      </c>
      <c r="W27" s="95"/>
      <c r="X27" s="95">
        <f xml:space="preserve"> AVERAGEIF('5.10.1 (Small excl tax)'!$A$36:$A$63,'Annual excl tax'!$B27,'5.10.1 (Small excl tax)'!Y$36:Y$63)</f>
        <v>7.7400480919583998</v>
      </c>
      <c r="Y27" s="95">
        <f xml:space="preserve"> AVERAGEIF('5.10.1 (Small excl tax)'!$A$36:$A$63,'Annual excl tax'!$B27,'5.10.1 (Small excl tax)'!Z$36:Z$63)</f>
        <v>3.1319831279649391</v>
      </c>
      <c r="Z27" s="95">
        <f xml:space="preserve"> AVERAGEIF('5.10.1 (Small excl tax)'!$A$36:$A$63,'Annual excl tax'!$B27,'5.10.1 (Small excl tax)'!AA$36:AA$63)</f>
        <v>2.4545601795973098</v>
      </c>
      <c r="AA27" s="95">
        <f xml:space="preserve"> AVERAGEIF('5.10.1 (Small excl tax)'!$A$36:$A$63,'Annual excl tax'!$B27,'5.10.1 (Small excl tax)'!AB$36:AB$63)</f>
        <v>4.7429295559243805</v>
      </c>
      <c r="AB27" s="95">
        <f xml:space="preserve"> AVERAGEIF('5.10.1 (Small excl tax)'!$A$36:$A$63,'Annual excl tax'!$B27,'5.10.1 (Small excl tax)'!AC$36:AC$63)</f>
        <v>4.5608368352098738</v>
      </c>
      <c r="AC27" s="95"/>
      <c r="AD27" s="95">
        <f xml:space="preserve"> AVERAGEIF('5.10.1 (Small excl tax)'!$A$36:$A$63,'Annual excl tax'!$B27,'5.10.1 (Small excl tax)'!AE$36:AE$63)</f>
        <v>3.8300477600501601</v>
      </c>
      <c r="AE27" s="95">
        <f xml:space="preserve"> AVERAGEIF('5.10.1 (Small excl tax)'!$A$36:$A$63,'Annual excl tax'!$B27,'5.10.1 (Small excl tax)'!AF$36:AF$63)</f>
        <v>2.5129048844373276</v>
      </c>
      <c r="AF27" s="95">
        <f xml:space="preserve"> AVERAGEIF('5.10.1 (Small excl tax)'!$A$36:$A$63,'Annual excl tax'!$B27,'5.10.1 (Small excl tax)'!AG$36:AG$63)</f>
        <v>7.507487794353219</v>
      </c>
      <c r="AG27" s="95">
        <f xml:space="preserve"> AVERAGEIF('5.10.1 (Small excl tax)'!$A$36:$A$63,'Annual excl tax'!$B27,'5.10.1 (Small excl tax)'!AH$36:AH$63)</f>
        <v>3.7949534338390052</v>
      </c>
      <c r="AH27" s="95">
        <f t="shared" si="3"/>
        <v>5.5586206070731681</v>
      </c>
      <c r="AI27" s="56">
        <f t="shared" si="4"/>
        <v>0</v>
      </c>
      <c r="AJ27" s="57">
        <f>RANK(Q27,(C27:Q27,U27:AG27),1)</f>
        <v>13</v>
      </c>
    </row>
    <row r="28" spans="1:36" ht="13" customHeight="1" x14ac:dyDescent="0.25">
      <c r="A28" s="94" t="s">
        <v>33</v>
      </c>
      <c r="B28" s="96">
        <v>2019</v>
      </c>
      <c r="C28" s="95">
        <f xml:space="preserve"> AVERAGEIF('5.10.1 (Small excl tax)'!$A$36:$A$63,'Annual excl tax'!$B28,'5.10.1 (Small excl tax)'!D$36:D$63)</f>
        <v>6.5340002763194391</v>
      </c>
      <c r="D28" s="95">
        <f xml:space="preserve"> AVERAGEIF('5.10.1 (Small excl tax)'!$A$36:$A$63,'Annual excl tax'!$B28,'5.10.1 (Small excl tax)'!E$36:E$63)</f>
        <v>5.8722272842931371</v>
      </c>
      <c r="E28" s="95">
        <f xml:space="preserve"> AVERAGEIF('5.10.1 (Small excl tax)'!$A$36:$A$63,'Annual excl tax'!$B28,'5.10.1 (Small excl tax)'!F$36:F$63)</f>
        <v>4.745360997153429</v>
      </c>
      <c r="F28" s="95"/>
      <c r="G28" s="95">
        <f xml:space="preserve"> AVERAGEIF('5.10.1 (Small excl tax)'!$A$36:$A$63,'Annual excl tax'!$B28,'5.10.1 (Small excl tax)'!H$36:H$63)</f>
        <v>9.7302157590316689</v>
      </c>
      <c r="H28" s="95">
        <f xml:space="preserve"> AVERAGEIF('5.10.1 (Small excl tax)'!$A$36:$A$63,'Annual excl tax'!$B28,'5.10.1 (Small excl tax)'!I$36:I$63)</f>
        <v>6.1949363948523866</v>
      </c>
      <c r="I28" s="95">
        <f xml:space="preserve"> AVERAGEIF('5.10.1 (Small excl tax)'!$A$36:$A$63,'Annual excl tax'!$B28,'5.10.1 (Small excl tax)'!J$36:J$63)</f>
        <v>5.3592319620790931</v>
      </c>
      <c r="J28" s="95">
        <f xml:space="preserve"> AVERAGEIF('5.10.1 (Small excl tax)'!$A$36:$A$63,'Annual excl tax'!$B28,'5.10.1 (Small excl tax)'!K$36:K$63)</f>
        <v>6.0227060940048895</v>
      </c>
      <c r="K28" s="95">
        <f xml:space="preserve"> AVERAGEIF('5.10.1 (Small excl tax)'!$A$36:$A$63,'Annual excl tax'!$B28,'5.10.1 (Small excl tax)'!L$36:L$63)</f>
        <v>8.7232859758302332</v>
      </c>
      <c r="L28" s="95">
        <f xml:space="preserve"> AVERAGEIF('5.10.1 (Small excl tax)'!$A$36:$A$63,'Annual excl tax'!$B28,'5.10.1 (Small excl tax)'!M$36:M$63)</f>
        <v>3.6103368776641682</v>
      </c>
      <c r="M28" s="95">
        <f xml:space="preserve"> AVERAGEIF('5.10.1 (Small excl tax)'!$A$36:$A$63,'Annual excl tax'!$B28,'5.10.1 (Small excl tax)'!N$36:N$63)</f>
        <v>7.0938371982276891</v>
      </c>
      <c r="N28" s="95">
        <f xml:space="preserve"> AVERAGEIF('5.10.1 (Small excl tax)'!$A$36:$A$63,'Annual excl tax'!$B28,'5.10.1 (Small excl tax)'!O$36:O$63)</f>
        <v>6.2305739349351557</v>
      </c>
      <c r="O28" s="95">
        <f xml:space="preserve"> AVERAGEIF('5.10.1 (Small excl tax)'!$A$36:$A$63,'Annual excl tax'!$B28,'5.10.1 (Small excl tax)'!P$36:P$63)</f>
        <v>7.0895486521883821</v>
      </c>
      <c r="P28" s="95">
        <f xml:space="preserve"> AVERAGEIF('5.10.1 (Small excl tax)'!$A$36:$A$63,'Annual excl tax'!$B28,'5.10.1 (Small excl tax)'!Q$36:Q$63)</f>
        <v>11.899135071346432</v>
      </c>
      <c r="Q28" s="95">
        <f xml:space="preserve"> AVERAGEIF('5.10.1 (Small excl tax)'!$A$36:$A$63,'Annual excl tax'!$B28,'5.10.1 (Small excl tax)'!R$36:R$63)</f>
        <v>6.2112279585682337</v>
      </c>
      <c r="R28" s="55">
        <f t="shared" si="0"/>
        <v>6.2209009467516942</v>
      </c>
      <c r="S28" s="56">
        <f t="shared" si="1"/>
        <v>-0.15549175700203627</v>
      </c>
      <c r="T28" s="57">
        <f t="shared" si="2"/>
        <v>7</v>
      </c>
      <c r="U28" s="95">
        <f xml:space="preserve"> AVERAGEIF('5.10.1 (Small excl tax)'!$A$36:$A$63,'Annual excl tax'!$B28,'5.10.1 (Small excl tax)'!V$36:V$63)</f>
        <v>3.3431574128518937</v>
      </c>
      <c r="V28" s="95">
        <f xml:space="preserve"> AVERAGEIF('5.10.1 (Small excl tax)'!$A$36:$A$63,'Annual excl tax'!$B28,'5.10.1 (Small excl tax)'!W$36:W$63)</f>
        <v>3.3921512433627856</v>
      </c>
      <c r="W28" s="95"/>
      <c r="X28" s="95">
        <f xml:space="preserve"> AVERAGEIF('5.10.1 (Small excl tax)'!$A$36:$A$63,'Annual excl tax'!$B28,'5.10.1 (Small excl tax)'!Y$36:Y$63)</f>
        <v>8.0905360410489067</v>
      </c>
      <c r="Y28" s="95">
        <f xml:space="preserve"> AVERAGEIF('5.10.1 (Small excl tax)'!$A$36:$A$63,'Annual excl tax'!$B28,'5.10.1 (Small excl tax)'!Z$36:Z$63)</f>
        <v>3.2729977818955529</v>
      </c>
      <c r="Z28" s="95">
        <f xml:space="preserve"> AVERAGEIF('5.10.1 (Small excl tax)'!$A$36:$A$63,'Annual excl tax'!$B28,'5.10.1 (Small excl tax)'!AA$36:AA$63)</f>
        <v>2.3471074679129251</v>
      </c>
      <c r="AA28" s="95">
        <f xml:space="preserve"> AVERAGEIF('5.10.1 (Small excl tax)'!$A$36:$A$63,'Annual excl tax'!$B28,'5.10.1 (Small excl tax)'!AB$36:AB$63)</f>
        <v>7.0200774805073038</v>
      </c>
      <c r="AB28" s="95">
        <f xml:space="preserve"> AVERAGEIF('5.10.1 (Small excl tax)'!$A$36:$A$63,'Annual excl tax'!$B28,'5.10.1 (Small excl tax)'!AC$36:AC$63)</f>
        <v>4.710340523764776</v>
      </c>
      <c r="AC28" s="95"/>
      <c r="AD28" s="95">
        <f xml:space="preserve"> AVERAGEIF('5.10.1 (Small excl tax)'!$A$36:$A$63,'Annual excl tax'!$B28,'5.10.1 (Small excl tax)'!AE$36:AE$63)</f>
        <v>3.7512891218650344</v>
      </c>
      <c r="AE28" s="95">
        <f xml:space="preserve"> AVERAGEIF('5.10.1 (Small excl tax)'!$A$36:$A$63,'Annual excl tax'!$B28,'5.10.1 (Small excl tax)'!AF$36:AF$63)</f>
        <v>2.5313803478299759</v>
      </c>
      <c r="AF28" s="95">
        <f xml:space="preserve"> AVERAGEIF('5.10.1 (Small excl tax)'!$A$36:$A$63,'Annual excl tax'!$B28,'5.10.1 (Small excl tax)'!AG$36:AG$63)</f>
        <v>8.9332032789922184</v>
      </c>
      <c r="AG28" s="95">
        <f xml:space="preserve"> AVERAGEIF('5.10.1 (Small excl tax)'!$A$36:$A$63,'Annual excl tax'!$B28,'5.10.1 (Small excl tax)'!AH$36:AH$63)</f>
        <v>3.7903607729349247</v>
      </c>
      <c r="AH28" s="95">
        <f t="shared" si="3"/>
        <v>6.0227060940048895</v>
      </c>
      <c r="AI28" s="56">
        <f t="shared" si="4"/>
        <v>3.1301853622078997</v>
      </c>
      <c r="AJ28" s="57">
        <f>RANK(Q28,(C28:Q28,U28:AG28),1)</f>
        <v>15</v>
      </c>
    </row>
    <row r="29" spans="1:36" ht="13" customHeight="1" x14ac:dyDescent="0.25">
      <c r="A29" s="94" t="s">
        <v>33</v>
      </c>
      <c r="B29" s="96">
        <v>2020</v>
      </c>
      <c r="C29" s="95">
        <f xml:space="preserve"> AVERAGEIF('5.10.1 (Small excl tax)'!$A$36:$A$63,'Annual excl tax'!$B29,'5.10.1 (Small excl tax)'!D$36:D$63)</f>
        <v>6.6193758681910859</v>
      </c>
      <c r="D29" s="95">
        <f xml:space="preserve"> AVERAGEIF('5.10.1 (Small excl tax)'!$A$36:$A$63,'Annual excl tax'!$B29,'5.10.1 (Small excl tax)'!E$36:E$63)</f>
        <v>4.8137386071755159</v>
      </c>
      <c r="E29" s="95">
        <f xml:space="preserve"> AVERAGEIF('5.10.1 (Small excl tax)'!$A$36:$A$63,'Annual excl tax'!$B29,'5.10.1 (Small excl tax)'!F$36:F$63)</f>
        <v>4.4081017134565794</v>
      </c>
      <c r="F29" s="95"/>
      <c r="G29" s="95">
        <f xml:space="preserve"> AVERAGEIF('5.10.1 (Small excl tax)'!$A$36:$A$63,'Annual excl tax'!$B29,'5.10.1 (Small excl tax)'!H$36:H$63)</f>
        <v>9.0163930001778532</v>
      </c>
      <c r="H29" s="95">
        <f xml:space="preserve"> AVERAGEIF('5.10.1 (Small excl tax)'!$A$36:$A$63,'Annual excl tax'!$B29,'5.10.1 (Small excl tax)'!I$36:I$63)</f>
        <v>5.6311057371384319</v>
      </c>
      <c r="I29" s="95">
        <f xml:space="preserve"> AVERAGEIF('5.10.1 (Small excl tax)'!$A$36:$A$63,'Annual excl tax'!$B29,'5.10.1 (Small excl tax)'!J$36:J$63)</f>
        <v>5.5645718194953719</v>
      </c>
      <c r="J29" s="95">
        <f xml:space="preserve"> AVERAGEIF('5.10.1 (Small excl tax)'!$A$36:$A$63,'Annual excl tax'!$B29,'5.10.1 (Small excl tax)'!K$36:K$63)</f>
        <v>5.9067223667896176</v>
      </c>
      <c r="K29" s="95">
        <f xml:space="preserve"> AVERAGEIF('5.10.1 (Small excl tax)'!$A$36:$A$63,'Annual excl tax'!$B29,'5.10.1 (Small excl tax)'!L$36:L$63)</f>
        <v>8.4626511549573067</v>
      </c>
      <c r="L29" s="95">
        <f xml:space="preserve"> AVERAGEIF('5.10.1 (Small excl tax)'!$A$36:$A$63,'Annual excl tax'!$B29,'5.10.1 (Small excl tax)'!M$36:M$63)</f>
        <v>3.3538881849639197</v>
      </c>
      <c r="M29" s="95">
        <f xml:space="preserve"> AVERAGEIF('5.10.1 (Small excl tax)'!$A$36:$A$63,'Annual excl tax'!$B29,'5.10.1 (Small excl tax)'!N$36:N$63)</f>
        <v>7.3186137090568861</v>
      </c>
      <c r="N29" s="95">
        <f xml:space="preserve"> AVERAGEIF('5.10.1 (Small excl tax)'!$A$36:$A$63,'Annual excl tax'!$B29,'5.10.1 (Small excl tax)'!O$36:O$63)</f>
        <v>6.1453385260168307</v>
      </c>
      <c r="O29" s="95">
        <f xml:space="preserve"> AVERAGEIF('5.10.1 (Small excl tax)'!$A$36:$A$63,'Annual excl tax'!$B29,'5.10.1 (Small excl tax)'!P$36:P$63)</f>
        <v>7.1705105574669732</v>
      </c>
      <c r="P29" s="95">
        <f xml:space="preserve"> AVERAGEIF('5.10.1 (Small excl tax)'!$A$36:$A$63,'Annual excl tax'!$B29,'5.10.1 (Small excl tax)'!Q$36:Q$63)</f>
        <v>14.285589612049652</v>
      </c>
      <c r="Q29" s="95">
        <f xml:space="preserve"> AVERAGEIF('5.10.1 (Small excl tax)'!$A$36:$A$63,'Annual excl tax'!$B29,'5.10.1 (Small excl tax)'!R$36:R$63)</f>
        <v>5.7017405356971995</v>
      </c>
      <c r="R29" s="55">
        <f t="shared" si="0"/>
        <v>6.0260304464032242</v>
      </c>
      <c r="S29" s="56">
        <f t="shared" si="1"/>
        <v>-5.3814847699547315</v>
      </c>
      <c r="T29" s="57">
        <f t="shared" si="2"/>
        <v>6</v>
      </c>
      <c r="U29" s="95">
        <f xml:space="preserve"> AVERAGEIF('5.10.1 (Small excl tax)'!$A$36:$A$63,'Annual excl tax'!$B29,'5.10.1 (Small excl tax)'!V$36:V$63)</f>
        <v>2.8972455400381367</v>
      </c>
      <c r="V29" s="95">
        <f xml:space="preserve"> AVERAGEIF('5.10.1 (Small excl tax)'!$A$36:$A$63,'Annual excl tax'!$B29,'5.10.1 (Small excl tax)'!W$36:W$63)</f>
        <v>3.3272549039013994</v>
      </c>
      <c r="W29" s="95"/>
      <c r="X29" s="95">
        <f xml:space="preserve"> AVERAGEIF('5.10.1 (Small excl tax)'!$A$36:$A$63,'Annual excl tax'!$B29,'5.10.1 (Small excl tax)'!Y$36:Y$63)</f>
        <v>7.8744183251868112</v>
      </c>
      <c r="Y29" s="95">
        <f xml:space="preserve"> AVERAGEIF('5.10.1 (Small excl tax)'!$A$36:$A$63,'Annual excl tax'!$B29,'5.10.1 (Small excl tax)'!Z$36:Z$63)</f>
        <v>3.2283886427767103</v>
      </c>
      <c r="Z29" s="95">
        <f xml:space="preserve"> AVERAGEIF('5.10.1 (Small excl tax)'!$A$36:$A$63,'Annual excl tax'!$B29,'5.10.1 (Small excl tax)'!AA$36:AA$63)</f>
        <v>2.1962379384748649</v>
      </c>
      <c r="AA29" s="95">
        <f xml:space="preserve"> AVERAGEIF('5.10.1 (Small excl tax)'!$A$36:$A$63,'Annual excl tax'!$B29,'5.10.1 (Small excl tax)'!AB$36:AB$63)</f>
        <v>6.6676785932943332</v>
      </c>
      <c r="AB29" s="95">
        <f xml:space="preserve"> AVERAGEIF('5.10.1 (Small excl tax)'!$A$36:$A$63,'Annual excl tax'!$B29,'5.10.1 (Small excl tax)'!AC$36:AC$63)</f>
        <v>3.217971718424093</v>
      </c>
      <c r="AC29" s="95"/>
      <c r="AD29" s="95">
        <f xml:space="preserve"> AVERAGEIF('5.10.1 (Small excl tax)'!$A$36:$A$63,'Annual excl tax'!$B29,'5.10.1 (Small excl tax)'!AE$36:AE$63)</f>
        <v>3.4448922428219433</v>
      </c>
      <c r="AE29" s="95">
        <f xml:space="preserve"> AVERAGEIF('5.10.1 (Small excl tax)'!$A$36:$A$63,'Annual excl tax'!$B29,'5.10.1 (Small excl tax)'!AF$36:AF$63)</f>
        <v>2.4500865540588399</v>
      </c>
      <c r="AF29" s="95">
        <f xml:space="preserve"> AVERAGEIF('5.10.1 (Small excl tax)'!$A$36:$A$63,'Annual excl tax'!$B29,'5.10.1 (Small excl tax)'!AG$36:AG$63)</f>
        <v>8.9098119408483001</v>
      </c>
      <c r="AG29" s="95">
        <f xml:space="preserve"> AVERAGEIF('5.10.1 (Small excl tax)'!$A$36:$A$63,'Annual excl tax'!$B29,'5.10.1 (Small excl tax)'!AH$36:AH$63)</f>
        <v>3.9048763691338526</v>
      </c>
      <c r="AH29" s="95">
        <f t="shared" si="3"/>
        <v>5.6311057371384319</v>
      </c>
      <c r="AI29" s="56">
        <f t="shared" si="4"/>
        <v>1.2543681801766742</v>
      </c>
      <c r="AJ29" s="57">
        <f>RANK(Q29,(C29:Q29,U29:AG29),1)</f>
        <v>14</v>
      </c>
    </row>
    <row r="30" spans="1:36" ht="13" customHeight="1" x14ac:dyDescent="0.25">
      <c r="A30" s="94" t="s">
        <v>33</v>
      </c>
      <c r="B30" s="96">
        <v>2021</v>
      </c>
      <c r="C30" s="95">
        <f xml:space="preserve"> AVERAGEIF('5.10.1 (Small excl tax)'!$A$36:$A$63,'Annual excl tax'!$B30,'5.10.1 (Small excl tax)'!D$36:D$63)</f>
        <v>6.5078795671042666</v>
      </c>
      <c r="D30" s="95">
        <f xml:space="preserve"> AVERAGEIF('5.10.1 (Small excl tax)'!$A$36:$A$63,'Annual excl tax'!$B30,'5.10.1 (Small excl tax)'!E$36:E$63)</f>
        <v>5.3022611362843213</v>
      </c>
      <c r="E30" s="95">
        <f xml:space="preserve"> AVERAGEIF('5.10.1 (Small excl tax)'!$A$36:$A$63,'Annual excl tax'!$B30,'5.10.1 (Small excl tax)'!F$36:F$63)</f>
        <v>6.4412374707772351</v>
      </c>
      <c r="F30" s="95"/>
      <c r="G30" s="95">
        <f xml:space="preserve"> AVERAGEIF('5.10.1 (Small excl tax)'!$A$36:$A$63,'Annual excl tax'!$B30,'5.10.1 (Small excl tax)'!H$36:H$63)</f>
        <v>8.7438336357585733</v>
      </c>
      <c r="H30" s="95">
        <f xml:space="preserve"> AVERAGEIF('5.10.1 (Small excl tax)'!$A$36:$A$63,'Annual excl tax'!$B30,'5.10.1 (Small excl tax)'!I$36:I$63)</f>
        <v>5.2694482238964122</v>
      </c>
      <c r="I30" s="95">
        <f xml:space="preserve"> AVERAGEIF('5.10.1 (Small excl tax)'!$A$36:$A$63,'Annual excl tax'!$B30,'5.10.1 (Small excl tax)'!J$36:J$63)</f>
        <v>6.4771392241913617</v>
      </c>
      <c r="J30" s="95">
        <f xml:space="preserve"> AVERAGEIF('5.10.1 (Small excl tax)'!$A$36:$A$63,'Annual excl tax'!$B30,'5.10.1 (Small excl tax)'!K$36:K$63)</f>
        <v>6.0013461622034097</v>
      </c>
      <c r="K30" s="95">
        <f xml:space="preserve"> AVERAGEIF('5.10.1 (Small excl tax)'!$A$36:$A$63,'Annual excl tax'!$B30,'5.10.1 (Small excl tax)'!L$36:L$63)</f>
        <v>8.6388585084081413</v>
      </c>
      <c r="L30" s="95">
        <f xml:space="preserve"> AVERAGEIF('5.10.1 (Small excl tax)'!$A$36:$A$63,'Annual excl tax'!$B30,'5.10.1 (Small excl tax)'!M$36:M$63)</f>
        <v>3.84730856298465</v>
      </c>
      <c r="M30" s="95">
        <f xml:space="preserve"> AVERAGEIF('5.10.1 (Small excl tax)'!$A$36:$A$63,'Annual excl tax'!$B30,'5.10.1 (Small excl tax)'!N$36:N$63)</f>
        <v>6.9932760956318267</v>
      </c>
      <c r="N30" s="95">
        <f xml:space="preserve"> AVERAGEIF('5.10.1 (Small excl tax)'!$A$36:$A$63,'Annual excl tax'!$B30,'5.10.1 (Small excl tax)'!O$36:O$63)</f>
        <v>5.8685823479536907</v>
      </c>
      <c r="O30" s="95">
        <f xml:space="preserve"> AVERAGEIF('5.10.1 (Small excl tax)'!$A$36:$A$63,'Annual excl tax'!$B30,'5.10.1 (Small excl tax)'!P$36:P$63)</f>
        <v>7.5623464842822861</v>
      </c>
      <c r="P30" s="95">
        <f xml:space="preserve"> AVERAGEIF('5.10.1 (Small excl tax)'!$A$36:$A$63,'Annual excl tax'!$B30,'5.10.1 (Small excl tax)'!Q$36:Q$63)</f>
        <v>21.944955878550022</v>
      </c>
      <c r="Q30" s="95">
        <f xml:space="preserve"> AVERAGEIF('5.10.1 (Small excl tax)'!$A$36:$A$63,'Annual excl tax'!$B30,'5.10.1 (Small excl tax)'!R$36:R$63)</f>
        <v>5.1250260119903617</v>
      </c>
      <c r="R30" s="55">
        <f t="shared" ref="R30" si="5">MEDIAN(C30:Q30)</f>
        <v>6.4591883474842984</v>
      </c>
      <c r="S30" s="56">
        <f t="shared" ref="S30" si="6">(Q30-R30)/R30*100</f>
        <v>-20.655262917260515</v>
      </c>
      <c r="T30" s="57">
        <f t="shared" ref="T30" si="7">RANK(Q30,(C30:Q30),1)</f>
        <v>2</v>
      </c>
      <c r="U30" s="95">
        <f xml:space="preserve"> AVERAGEIF('5.10.1 (Small excl tax)'!$A$36:$A$63,'Annual excl tax'!$B30,'5.10.1 (Small excl tax)'!V$36:V$63)</f>
        <v>4.2005207261285609</v>
      </c>
      <c r="V30" s="95">
        <f xml:space="preserve"> AVERAGEIF('5.10.1 (Small excl tax)'!$A$36:$A$63,'Annual excl tax'!$B30,'5.10.1 (Small excl tax)'!W$36:W$63)</f>
        <v>2.9841426516210325</v>
      </c>
      <c r="W30" s="95"/>
      <c r="X30" s="95">
        <f xml:space="preserve"> AVERAGEIF('5.10.1 (Small excl tax)'!$A$36:$A$63,'Annual excl tax'!$B30,'5.10.1 (Small excl tax)'!Y$36:Y$63)</f>
        <v>7.7562485997285284</v>
      </c>
      <c r="Y30" s="95">
        <f xml:space="preserve"> AVERAGEIF('5.10.1 (Small excl tax)'!$A$36:$A$63,'Annual excl tax'!$B30,'5.10.1 (Small excl tax)'!Z$36:Z$63)</f>
        <v>3.7879385348121346</v>
      </c>
      <c r="Z30" s="95">
        <f xml:space="preserve"> AVERAGEIF('5.10.1 (Small excl tax)'!$A$36:$A$63,'Annual excl tax'!$B30,'5.10.1 (Small excl tax)'!AA$36:AA$63)</f>
        <v>2.0685336750259635</v>
      </c>
      <c r="AA30" s="95">
        <f xml:space="preserve"> AVERAGEIF('5.10.1 (Small excl tax)'!$A$36:$A$63,'Annual excl tax'!$B30,'5.10.1 (Small excl tax)'!AB$36:AB$63)</f>
        <v>8.0373902653816067</v>
      </c>
      <c r="AB30" s="95">
        <f xml:space="preserve"> AVERAGEIF('5.10.1 (Small excl tax)'!$A$36:$A$63,'Annual excl tax'!$B30,'5.10.1 (Small excl tax)'!AC$36:AC$63)</f>
        <v>4.3607689308265698</v>
      </c>
      <c r="AC30" s="95"/>
      <c r="AD30" s="95">
        <f xml:space="preserve"> AVERAGEIF('5.10.1 (Small excl tax)'!$A$36:$A$63,'Annual excl tax'!$B30,'5.10.1 (Small excl tax)'!AE$36:AE$63)</f>
        <v>3.1974079292482358</v>
      </c>
      <c r="AE30" s="95">
        <f xml:space="preserve"> AVERAGEIF('5.10.1 (Small excl tax)'!$A$36:$A$63,'Annual excl tax'!$B30,'5.10.1 (Small excl tax)'!AF$36:AF$63)</f>
        <v>2.9737844630244648</v>
      </c>
      <c r="AF30" s="95">
        <f xml:space="preserve"> AVERAGEIF('5.10.1 (Small excl tax)'!$A$36:$A$63,'Annual excl tax'!$B30,'5.10.1 (Small excl tax)'!AG$36:AG$63)</f>
        <v>8.3711638723778474</v>
      </c>
      <c r="AG30" s="95">
        <f xml:space="preserve"> AVERAGEIF('5.10.1 (Small excl tax)'!$A$36:$A$63,'Annual excl tax'!$B30,'5.10.1 (Small excl tax)'!AH$36:AH$63)</f>
        <v>3.7311587339348029</v>
      </c>
      <c r="AH30" s="95">
        <f t="shared" ref="AH30" si="8">MEDIAN(C30:Q30,U30:AG30)</f>
        <v>5.8685823479536907</v>
      </c>
      <c r="AI30" s="56">
        <f t="shared" ref="AI30" si="9">(Q30-AH30)/AH30*100</f>
        <v>-12.670118469456238</v>
      </c>
      <c r="AJ30" s="57">
        <f>RANK(Q30,(C30:Q30,U30:AG30),1)</f>
        <v>10</v>
      </c>
    </row>
    <row r="31" spans="1:36" ht="13" customHeight="1" x14ac:dyDescent="0.25">
      <c r="A31" s="94" t="s">
        <v>33</v>
      </c>
      <c r="B31" s="96">
        <v>2022</v>
      </c>
      <c r="C31" s="95">
        <f xml:space="preserve"> AVERAGEIF('5.10.1 (Small excl tax)'!$A$36:$A$65,'Annual excl tax'!$B31,'5.10.1 (Small excl tax)'!D$36:D$65)</f>
        <v>9.1612521931163453</v>
      </c>
      <c r="D31" s="95">
        <f xml:space="preserve"> AVERAGEIF('5.10.1 (Small excl tax)'!$A$36:$A$65,'Annual excl tax'!$B31,'5.10.1 (Small excl tax)'!E$36:E$65)</f>
        <v>9.7378011410422918</v>
      </c>
      <c r="E31" s="95">
        <f xml:space="preserve"> AVERAGEIF('5.10.1 (Small excl tax)'!$A$36:$A$65,'Annual excl tax'!$B31,'5.10.1 (Small excl tax)'!F$36:F$65)</f>
        <v>14.077568265708253</v>
      </c>
      <c r="F31" s="95"/>
      <c r="G31" s="95">
        <f xml:space="preserve"> AVERAGEIF('5.10.1 (Small excl tax)'!$A$36:$A$65,'Annual excl tax'!$B31,'5.10.1 (Small excl tax)'!H$36:H$65)</f>
        <v>9.9506302661923343</v>
      </c>
      <c r="H31" s="95">
        <f xml:space="preserve"> AVERAGEIF('5.10.1 (Small excl tax)'!$A$36:$A$65,'Annual excl tax'!$B31,'5.10.1 (Small excl tax)'!I$36:I$65)</f>
        <v>7.5520126738723778</v>
      </c>
      <c r="I31" s="95">
        <f xml:space="preserve"> AVERAGEIF('5.10.1 (Small excl tax)'!$A$36:$A$65,'Annual excl tax'!$B31,'5.10.1 (Small excl tax)'!J$36:J$65)</f>
        <v>11.511081468268261</v>
      </c>
      <c r="J31" s="95">
        <f xml:space="preserve"> AVERAGEIF('5.10.1 (Small excl tax)'!$A$36:$A$65,'Annual excl tax'!$B31,'5.10.1 (Small excl tax)'!K$36:K$65)</f>
        <v>10.23547803385858</v>
      </c>
      <c r="K31" s="95">
        <f xml:space="preserve"> AVERAGEIF('5.10.1 (Small excl tax)'!$A$36:$A$65,'Annual excl tax'!$B31,'5.10.1 (Small excl tax)'!L$36:L$65)</f>
        <v>13.63449821283211</v>
      </c>
      <c r="L31" s="95">
        <f xml:space="preserve"> AVERAGEIF('5.10.1 (Small excl tax)'!$A$36:$A$65,'Annual excl tax'!$B31,'5.10.1 (Small excl tax)'!M$36:M$65)</f>
        <v>8.2377162045793231</v>
      </c>
      <c r="M31" s="95">
        <f xml:space="preserve"> AVERAGEIF('5.10.1 (Small excl tax)'!$A$36:$A$65,'Annual excl tax'!$B31,'5.10.1 (Small excl tax)'!N$36:N$65)</f>
        <v>12.424066175417984</v>
      </c>
      <c r="N31" s="95">
        <f xml:space="preserve"> AVERAGEIF('5.10.1 (Small excl tax)'!$A$36:$A$65,'Annual excl tax'!$B31,'5.10.1 (Small excl tax)'!O$36:O$65)</f>
        <v>8.2173354864337007</v>
      </c>
      <c r="O31" s="95">
        <f xml:space="preserve"> AVERAGEIF('5.10.1 (Small excl tax)'!$A$36:$A$65,'Annual excl tax'!$B31,'5.10.1 (Small excl tax)'!P$36:P$65)</f>
        <v>9.9621766103966678</v>
      </c>
      <c r="P31" s="95">
        <f xml:space="preserve"> AVERAGEIF('5.10.1 (Small excl tax)'!$A$36:$A$65,'Annual excl tax'!$B31,'5.10.1 (Small excl tax)'!Q$36:Q$65)</f>
        <v>27.488859424564961</v>
      </c>
      <c r="Q31" s="95">
        <f xml:space="preserve"> AVERAGEIF('5.10.1 (Small excl tax)'!$A$36:$A$65,'Annual excl tax'!$B31,'5.10.1 (Small excl tax)'!R$36:R$65)</f>
        <v>10.614530592862728</v>
      </c>
      <c r="R31" s="55">
        <f>MEDIAN(C31:Q31)</f>
        <v>10.098827322127624</v>
      </c>
      <c r="S31" s="56">
        <f>(Q31-R31)/R31*100</f>
        <v>5.1065658841907533</v>
      </c>
      <c r="T31" s="57">
        <f>RANK(Q31,(C31:Q31),1)</f>
        <v>9</v>
      </c>
      <c r="U31" s="95">
        <f xml:space="preserve"> AVERAGEIF('5.10.1 (Small excl tax)'!$A$36:$A$65,'Annual excl tax'!$B31,'5.10.1 (Small excl tax)'!V$36:V$65)</f>
        <v>8.35947951424472</v>
      </c>
      <c r="V31" s="95">
        <f xml:space="preserve"> AVERAGEIF('5.10.1 (Small excl tax)'!$A$36:$A$65,'Annual excl tax'!$B31,'5.10.1 (Small excl tax)'!W$36:W$65)</f>
        <v>3.8013491798218397</v>
      </c>
      <c r="W31" s="95"/>
      <c r="X31" s="95">
        <f xml:space="preserve"> AVERAGEIF('5.10.1 (Small excl tax)'!$A$36:$A$65,'Annual excl tax'!$B31,'5.10.1 (Small excl tax)'!Y$36:Y$65)</f>
        <v>9.7800470351183151</v>
      </c>
      <c r="Y31" s="95">
        <f xml:space="preserve"> AVERAGEIF('5.10.1 (Small excl tax)'!$A$36:$A$65,'Annual excl tax'!$B31,'5.10.1 (Small excl tax)'!Z$36:Z$65)</f>
        <v>7.6849950653591321</v>
      </c>
      <c r="Z31" s="95">
        <f xml:space="preserve"> AVERAGEIF('5.10.1 (Small excl tax)'!$A$36:$A$65,'Annual excl tax'!$B31,'5.10.1 (Small excl tax)'!AA$36:AA$65)</f>
        <v>2.0256933090020364</v>
      </c>
      <c r="AA31" s="95">
        <f xml:space="preserve"> AVERAGEIF('5.10.1 (Small excl tax)'!$A$36:$A$65,'Annual excl tax'!$B31,'5.10.1 (Small excl tax)'!AB$36:AB$65)</f>
        <v>14.918956405446487</v>
      </c>
      <c r="AB31" s="95">
        <f xml:space="preserve"> AVERAGEIF('5.10.1 (Small excl tax)'!$A$36:$A$65,'Annual excl tax'!$B31,'5.10.1 (Small excl tax)'!AC$36:AC$65)</f>
        <v>7.8090258302285189</v>
      </c>
      <c r="AC31" s="95"/>
      <c r="AD31" s="95">
        <f xml:space="preserve"> AVERAGEIF('5.10.1 (Small excl tax)'!$A$36:$A$65,'Annual excl tax'!$B31,'5.10.1 (Small excl tax)'!AE$36:AE$65)</f>
        <v>5.0811623179474559</v>
      </c>
      <c r="AE31" s="95">
        <f xml:space="preserve"> AVERAGEIF('5.10.1 (Small excl tax)'!$A$36:$A$65,'Annual excl tax'!$B31,'5.10.1 (Small excl tax)'!AF$36:AF$65)</f>
        <v>7.4649016724880912</v>
      </c>
      <c r="AF31" s="95">
        <f xml:space="preserve"> AVERAGEIF('5.10.1 (Small excl tax)'!$A$36:$A$65,'Annual excl tax'!$B31,'5.10.1 (Small excl tax)'!AG$36:AG$65)</f>
        <v>9.157881586705475</v>
      </c>
      <c r="AG31" s="95">
        <f xml:space="preserve"> AVERAGEIF('5.10.1 (Small excl tax)'!$A$36:$A$65,'Annual excl tax'!$B31,'5.10.1 (Small excl tax)'!AH$36:AH$65)</f>
        <v>5.9005476448157967</v>
      </c>
      <c r="AH31" s="95">
        <f>MEDIAN(C31:Q31,U31:AG31)</f>
        <v>9.1612521931163453</v>
      </c>
      <c r="AI31" s="56">
        <f>(Q31-AH31)/AH31*100</f>
        <v>15.86331616149983</v>
      </c>
      <c r="AJ31" s="57">
        <f>RANK(Q31,(C31:Q31,U31:AG31),1)</f>
        <v>19</v>
      </c>
    </row>
    <row r="32" spans="1:36" ht="13" customHeight="1" x14ac:dyDescent="0.25">
      <c r="A32" s="94" t="s">
        <v>33</v>
      </c>
      <c r="B32" s="96">
        <v>2023</v>
      </c>
      <c r="C32" s="95">
        <f xml:space="preserve"> AVERAGEIF('5.10.1 (Small excl tax)'!$A$36:$A$67,'Annual excl tax'!$B32,'5.10.1 (Small excl tax)'!D$36:D$67)</f>
        <v>13.243511750228411</v>
      </c>
      <c r="D32" s="95">
        <f xml:space="preserve"> AVERAGEIF('5.10.1 (Small excl tax)'!$A$36:$A$67,'Annual excl tax'!$B32,'5.10.1 (Small excl tax)'!E$36:E$67)</f>
        <v>9.2622498089149019</v>
      </c>
      <c r="E32" s="95">
        <f xml:space="preserve"> AVERAGEIF('5.10.1 (Small excl tax)'!$A$36:$A$67,'Annual excl tax'!$B32,'5.10.1 (Small excl tax)'!F$36:F$67)</f>
        <v>7.7542608553946444</v>
      </c>
      <c r="F32" s="95"/>
      <c r="G32" s="95">
        <f xml:space="preserve"> AVERAGEIF('5.10.1 (Small excl tax)'!$A$36:$A$67,'Annual excl tax'!$B32,'5.10.1 (Small excl tax)'!H$36:H$67)</f>
        <v>11.447920614269684</v>
      </c>
      <c r="H32" s="95">
        <f xml:space="preserve"> AVERAGEIF('5.10.1 (Small excl tax)'!$A$36:$A$67,'Annual excl tax'!$B32,'5.10.1 (Small excl tax)'!I$36:I$67)</f>
        <v>10.20082474342756</v>
      </c>
      <c r="I32" s="95">
        <f xml:space="preserve"> AVERAGEIF('5.10.1 (Small excl tax)'!$A$36:$A$67,'Annual excl tax'!$B32,'5.10.1 (Small excl tax)'!J$36:J$67)</f>
        <v>9.7178975620132562</v>
      </c>
      <c r="J32" s="95">
        <f xml:space="preserve"> AVERAGEIF('5.10.1 (Small excl tax)'!$A$36:$A$67,'Annual excl tax'!$B32,'5.10.1 (Small excl tax)'!K$36:K$67)</f>
        <v>13.038070633705789</v>
      </c>
      <c r="K32" s="95">
        <f xml:space="preserve"> AVERAGEIF('5.10.1 (Small excl tax)'!$A$36:$A$67,'Annual excl tax'!$B32,'5.10.1 (Small excl tax)'!L$36:L$67)</f>
        <v>14.247134951456649</v>
      </c>
      <c r="L32" s="95">
        <f xml:space="preserve"> AVERAGEIF('5.10.1 (Small excl tax)'!$A$36:$A$67,'Annual excl tax'!$B32,'5.10.1 (Small excl tax)'!M$36:M$67)</f>
        <v>10.469930398250796</v>
      </c>
      <c r="M32" s="95">
        <f xml:space="preserve"> AVERAGEIF('5.10.1 (Small excl tax)'!$A$36:$A$67,'Annual excl tax'!$B32,'5.10.1 (Small excl tax)'!N$36:N$67)</f>
        <v>14.275547754401675</v>
      </c>
      <c r="N32" s="95">
        <f xml:space="preserve"> AVERAGEIF('5.10.1 (Small excl tax)'!$A$36:$A$67,'Annual excl tax'!$B32,'5.10.1 (Small excl tax)'!O$36:O$67)</f>
        <v>11.483275644988371</v>
      </c>
      <c r="O32" s="95">
        <f xml:space="preserve"> AVERAGEIF('5.10.1 (Small excl tax)'!$A$36:$A$67,'Annual excl tax'!$B32,'5.10.1 (Small excl tax)'!P$36:P$67)</f>
        <v>9.6773292624900478</v>
      </c>
      <c r="P32" s="95">
        <f xml:space="preserve"> AVERAGEIF('5.10.1 (Small excl tax)'!$A$36:$A$67,'Annual excl tax'!$B32,'5.10.1 (Small excl tax)'!Q$36:Q$67)</f>
        <v>23.4107592633897</v>
      </c>
      <c r="Q32" s="115">
        <f xml:space="preserve"> AVERAGEIF('5.10.1 (Small excl tax)'!$A$36:$A$67,'Annual excl tax'!$B32,'5.10.1 (Small excl tax)'!R$36:R$67)</f>
        <v>11.834288601398143</v>
      </c>
      <c r="R32" s="55">
        <f>MEDIAN(C32:Q32)</f>
        <v>11.465598129629027</v>
      </c>
      <c r="S32" s="56">
        <f>(Q32-R32)/R32*100</f>
        <v>3.2156235339904105</v>
      </c>
      <c r="T32" s="57">
        <f>RANK(Q32,(C32:Q32),1)</f>
        <v>9</v>
      </c>
      <c r="U32" s="95">
        <f xml:space="preserve"> AVERAGEIF('5.10.1 (Small excl tax)'!$A$36:$A$67,'Annual excl tax'!$B32,'5.10.1 (Small excl tax)'!V$36:V$67)</f>
        <v>6.2509429041060081</v>
      </c>
      <c r="V32" s="95">
        <f xml:space="preserve"> AVERAGEIF('5.10.1 (Small excl tax)'!$A$36:$A$67,'Annual excl tax'!$B32,'5.10.1 (Small excl tax)'!W$36:W$67)</f>
        <v>4.3857234336574304</v>
      </c>
      <c r="W32" s="95"/>
      <c r="X32" s="95">
        <f xml:space="preserve"> AVERAGEIF('5.10.1 (Small excl tax)'!$A$36:$A$67,'Annual excl tax'!$B32,'5.10.1 (Small excl tax)'!Y$36:Y$67)</f>
        <v>11.6220529198698</v>
      </c>
      <c r="Y32" s="95">
        <f xml:space="preserve"> AVERAGEIF('5.10.1 (Small excl tax)'!$A$36:$A$67,'Annual excl tax'!$B32,'5.10.1 (Small excl tax)'!Z$36:Z$67)</f>
        <v>7.0438207855497472</v>
      </c>
      <c r="Z32" s="95">
        <f xml:space="preserve"> AVERAGEIF('5.10.1 (Small excl tax)'!$A$36:$A$67,'Annual excl tax'!$B32,'5.10.1 (Small excl tax)'!AA$36:AA$67)</f>
        <v>2.2839370407910957</v>
      </c>
      <c r="AA32" s="95">
        <f xml:space="preserve"> AVERAGEIF('5.10.1 (Small excl tax)'!$A$36:$A$67,'Annual excl tax'!$B32,'5.10.1 (Small excl tax)'!AB$36:AB$67)</f>
        <v>17.168782265011778</v>
      </c>
      <c r="AB32" s="95">
        <f xml:space="preserve"> AVERAGEIF('5.10.1 (Small excl tax)'!$A$36:$A$67,'Annual excl tax'!$B32,'5.10.1 (Small excl tax)'!AC$36:AC$67)</f>
        <v>14.384037879031766</v>
      </c>
      <c r="AC32" s="95"/>
      <c r="AD32" s="95">
        <f xml:space="preserve"> AVERAGEIF('5.10.1 (Small excl tax)'!$A$36:$A$67,'Annual excl tax'!$B32,'5.10.1 (Small excl tax)'!AE$36:AE$67)</f>
        <v>5.4514191839595014</v>
      </c>
      <c r="AE32" s="95">
        <f xml:space="preserve"> AVERAGEIF('5.10.1 (Small excl tax)'!$A$36:$A$67,'Annual excl tax'!$B32,'5.10.1 (Small excl tax)'!AF$36:AF$67)</f>
        <v>4.1986390688094115</v>
      </c>
      <c r="AF32" s="95">
        <f xml:space="preserve"> AVERAGEIF('5.10.1 (Small excl tax)'!$A$36:$A$67,'Annual excl tax'!$B32,'5.10.1 (Small excl tax)'!AG$36:AG$67)</f>
        <v>11.24904843298383</v>
      </c>
      <c r="AG32" s="95">
        <f xml:space="preserve"> AVERAGEIF('5.10.1 (Small excl tax)'!$A$36:$A$67,'Annual excl tax'!$B32,'5.10.1 (Small excl tax)'!AH$36:AH$67)</f>
        <v>7.6283127010101106</v>
      </c>
      <c r="AH32" s="95">
        <f>MEDIAN(C32:Q32,U32:AG32)</f>
        <v>10.469930398250796</v>
      </c>
      <c r="AI32" s="56">
        <f>(Q32-AH32)/AH32*100</f>
        <v>13.031206046749745</v>
      </c>
      <c r="AJ32" s="57">
        <f>RANK(Q32,(C32:Q32,U32:AG32),1)</f>
        <v>18</v>
      </c>
    </row>
    <row r="33" spans="1:36" ht="13" customHeight="1" x14ac:dyDescent="0.25">
      <c r="A33" s="94" t="s">
        <v>33</v>
      </c>
      <c r="B33" s="96">
        <v>2024</v>
      </c>
      <c r="C33" s="95">
        <f xml:space="preserve"> AVERAGEIF('5.10.1 (Small excl tax)'!$A$36:$A$69,'Annual excl tax'!$B33,'5.10.1 (Small excl tax)'!D$36:D$69)</f>
        <v>10.241843836306483</v>
      </c>
      <c r="D33" s="95">
        <f xml:space="preserve"> AVERAGEIF('5.10.1 (Small excl tax)'!$A$36:$A$69,'Annual excl tax'!$B33,'5.10.1 (Small excl tax)'!E$36:E$69)</f>
        <v>7.7030177301030633</v>
      </c>
      <c r="E33" s="95">
        <f xml:space="preserve"> AVERAGEIF('5.10.1 (Small excl tax)'!$A$36:$A$69,'Annual excl tax'!$B33,'5.10.1 (Small excl tax)'!F$36:F$69)</f>
        <v>6.0157304922312704</v>
      </c>
      <c r="F33" s="95"/>
      <c r="G33" s="95">
        <f xml:space="preserve"> AVERAGEIF('5.10.1 (Small excl tax)'!$A$36:$A$69,'Annual excl tax'!$B33,'5.10.1 (Small excl tax)'!H$36:H$69)</f>
        <v>11.506513221215197</v>
      </c>
      <c r="H33" s="95">
        <f xml:space="preserve"> AVERAGEIF('5.10.1 (Small excl tax)'!$A$36:$A$69,'Annual excl tax'!$B33,'5.10.1 (Small excl tax)'!I$36:I$69)</f>
        <v>10.112997027553005</v>
      </c>
      <c r="I33" s="95">
        <f xml:space="preserve"> AVERAGEIF('5.10.1 (Small excl tax)'!$A$36:$A$69,'Annual excl tax'!$B33,'5.10.1 (Small excl tax)'!J$36:J$69)</f>
        <v>7.4972445569750406</v>
      </c>
      <c r="J33" s="95">
        <f xml:space="preserve"> AVERAGEIF('5.10.1 (Small excl tax)'!$A$36:$A$69,'Annual excl tax'!$B33,'5.10.1 (Small excl tax)'!K$36:K$69)</f>
        <v>10.955784959106659</v>
      </c>
      <c r="K33" s="95">
        <f xml:space="preserve"> AVERAGEIF('5.10.1 (Small excl tax)'!$A$36:$A$69,'Annual excl tax'!$B33,'5.10.1 (Small excl tax)'!L$36:L$69)</f>
        <v>13.654836981644401</v>
      </c>
      <c r="L33" s="95">
        <f xml:space="preserve"> AVERAGEIF('5.10.1 (Small excl tax)'!$A$36:$A$69,'Annual excl tax'!$B33,'5.10.1 (Small excl tax)'!M$36:M$69)</f>
        <v>7.6641394157067442</v>
      </c>
      <c r="M33" s="95">
        <f xml:space="preserve"> AVERAGEIF('5.10.1 (Small excl tax)'!$A$36:$A$69,'Annual excl tax'!$B33,'5.10.1 (Small excl tax)'!N$36:N$69)</f>
        <v>9.5733784514090665</v>
      </c>
      <c r="N33" s="95">
        <f xml:space="preserve"> AVERAGEIF('5.10.1 (Small excl tax)'!$A$36:$A$69,'Annual excl tax'!$B33,'5.10.1 (Small excl tax)'!O$36:O$69)</f>
        <v>9.2490172181114509</v>
      </c>
      <c r="O33" s="95">
        <f xml:space="preserve"> AVERAGEIF('5.10.1 (Small excl tax)'!$A$36:$A$69,'Annual excl tax'!$B33,'5.10.1 (Small excl tax)'!P$36:P$69)</f>
        <v>8.2287989244361821</v>
      </c>
      <c r="P33" s="95">
        <f xml:space="preserve"> AVERAGEIF('5.10.1 (Small excl tax)'!$A$36:$A$69,'Annual excl tax'!$B33,'5.10.1 (Small excl tax)'!Q$36:Q$69)</f>
        <v>52.623825561225885</v>
      </c>
      <c r="Q33" s="95">
        <f xml:space="preserve"> AVERAGEIF('5.10.1 (Small excl tax)'!$A$36:$A$69,'Annual excl tax'!$B33,'5.10.1 (Small excl tax)'!R$36:R$69)</f>
        <v>8.8099410826896118</v>
      </c>
      <c r="R33" s="55">
        <f>MEDIAN(C33:Q33)</f>
        <v>9.4111978347602587</v>
      </c>
      <c r="S33" s="56">
        <f>(Q33-R33)/R33*100</f>
        <v>-6.3887377847897859</v>
      </c>
      <c r="T33" s="57">
        <f>RANK(Q33,(C33:Q33),1)</f>
        <v>6</v>
      </c>
      <c r="U33" s="95">
        <f xml:space="preserve"> AVERAGEIF('5.10.1 (Small excl tax)'!$A$36:$A$69,'Annual excl tax'!$B33,'5.10.1 (Small excl tax)'!V$36:V$69)</f>
        <v>4.6348349630072754</v>
      </c>
      <c r="V33" s="95">
        <f xml:space="preserve"> AVERAGEIF('5.10.1 (Small excl tax)'!$A$36:$A$69,'Annual excl tax'!$B33,'5.10.1 (Small excl tax)'!W$36:W$69)</f>
        <v>4.1875499637424909</v>
      </c>
      <c r="W33" s="95"/>
      <c r="X33" s="95">
        <f xml:space="preserve"> AVERAGEIF('5.10.1 (Small excl tax)'!$A$36:$A$69,'Annual excl tax'!$B33,'5.10.1 (Small excl tax)'!Y$36:Y$69)</f>
        <v>12.661321643101983</v>
      </c>
      <c r="Y33" s="95">
        <f xml:space="preserve"> AVERAGEIF('5.10.1 (Small excl tax)'!$A$36:$A$69,'Annual excl tax'!$B33,'5.10.1 (Small excl tax)'!Z$36:Z$69)</f>
        <v>4.9694931241463411</v>
      </c>
      <c r="Z33" s="95">
        <f xml:space="preserve"> AVERAGEIF('5.10.1 (Small excl tax)'!$A$36:$A$69,'Annual excl tax'!$B33,'5.10.1 (Small excl tax)'!AA$36:AA$69)</f>
        <v>2.0824545631344367</v>
      </c>
      <c r="AA33" s="95">
        <f xml:space="preserve"> AVERAGEIF('5.10.1 (Small excl tax)'!$A$36:$A$69,'Annual excl tax'!$B33,'5.10.1 (Small excl tax)'!AB$36:AB$69)</f>
        <v>17.613045638889403</v>
      </c>
      <c r="AB33" s="95">
        <f xml:space="preserve"> AVERAGEIF('5.10.1 (Small excl tax)'!$A$36:$A$69,'Annual excl tax'!$B33,'5.10.1 (Small excl tax)'!AC$36:AC$69)</f>
        <v>6.6748914307386507</v>
      </c>
      <c r="AC33" s="95"/>
      <c r="AD33" s="95"/>
      <c r="AE33" s="95">
        <f xml:space="preserve"> AVERAGEIF('5.10.1 (Small excl tax)'!$A$36:$A$69,'Annual excl tax'!$B33,'5.10.1 (Small excl tax)'!AF$36:AF$69)</f>
        <v>3.9973812327422884</v>
      </c>
      <c r="AF33" s="95">
        <f xml:space="preserve"> AVERAGEIF('5.10.1 (Small excl tax)'!$A$36:$A$69,'Annual excl tax'!$B33,'5.10.1 (Small excl tax)'!AG$36:AG$69)</f>
        <v>11.099679533708208</v>
      </c>
      <c r="AG33" s="95">
        <f xml:space="preserve"> AVERAGEIF('5.10.1 (Small excl tax)'!$A$36:$A$69,'Annual excl tax'!$B33,'5.10.1 (Small excl tax)'!AH$36:AH$69)</f>
        <v>6.1820066557953499</v>
      </c>
      <c r="AH33" s="95">
        <f>MEDIAN(C33:Q33,U33:AG33)</f>
        <v>8.5193700035628979</v>
      </c>
      <c r="AI33" s="56">
        <f>(Q33-AH33)/AH33*100</f>
        <v>3.4107108742218477</v>
      </c>
      <c r="AJ33" s="57">
        <f>RANK(Q33,(C33:Q33,U33:AG33),1)</f>
        <v>13</v>
      </c>
    </row>
    <row r="34" spans="1:36" ht="13" customHeight="1" x14ac:dyDescent="0.25">
      <c r="A34" s="94" t="s">
        <v>36</v>
      </c>
      <c r="B34" s="96">
        <v>2008</v>
      </c>
      <c r="C34" s="95">
        <f>AVERAGEIF('5.10.2 (Medium excl tax)'!$A$36:$A$63,'Annual excl tax'!$B34,'5.10.2 (Medium excl tax)'!D$36:D$63)</f>
        <v>3.5050012538996884</v>
      </c>
      <c r="D34" s="95">
        <f>AVERAGEIF('5.10.2 (Medium excl tax)'!$A$36:$A$63,'Annual excl tax'!$B34,'5.10.2 (Medium excl tax)'!E$36:E$63)</f>
        <v>4.2249639758819297</v>
      </c>
      <c r="E34" s="95">
        <f>AVERAGEIF('5.10.2 (Medium excl tax)'!$A$36:$A$63,'Annual excl tax'!$B34,'5.10.2 (Medium excl tax)'!F$36:F$63)</f>
        <v>4.1641757478401722</v>
      </c>
      <c r="F34" s="95"/>
      <c r="G34" s="95">
        <f>AVERAGEIF('5.10.2 (Medium excl tax)'!$A$36:$A$63,'Annual excl tax'!$B34,'5.10.2 (Medium excl tax)'!H$36:H$63)</f>
        <v>3.7328107451403882</v>
      </c>
      <c r="H34" s="95">
        <f>AVERAGEIF('5.10.2 (Medium excl tax)'!$A$36:$A$63,'Annual excl tax'!$B34,'5.10.2 (Medium excl tax)'!I$36:I$63)</f>
        <v>4.2343655867530599</v>
      </c>
      <c r="I34" s="95"/>
      <c r="J34" s="95">
        <f>AVERAGEIF('5.10.2 (Medium excl tax)'!$A$36:$A$63,'Annual excl tax'!$B34,'5.10.2 (Medium excl tax)'!K$36:K$63)</f>
        <v>4.1948526187904962</v>
      </c>
      <c r="K34" s="95">
        <f>AVERAGEIF('5.10.2 (Medium excl tax)'!$A$36:$A$63,'Annual excl tax'!$B34,'5.10.2 (Medium excl tax)'!L$36:L$63)</f>
        <v>3.6738553668706504</v>
      </c>
      <c r="L34" s="95">
        <f>AVERAGEIF('5.10.2 (Medium excl tax)'!$A$36:$A$63,'Annual excl tax'!$B34,'5.10.2 (Medium excl tax)'!M$36:M$63)</f>
        <v>3.8412688384929208</v>
      </c>
      <c r="M34" s="95">
        <f>AVERAGEIF('5.10.2 (Medium excl tax)'!$A$36:$A$63,'Annual excl tax'!$B34,'5.10.2 (Medium excl tax)'!N$36:N$63)</f>
        <v>3.5996656827453801</v>
      </c>
      <c r="N34" s="95">
        <f>AVERAGEIF('5.10.2 (Medium excl tax)'!$A$36:$A$63,'Annual excl tax'!$B34,'5.10.2 (Medium excl tax)'!O$36:O$63)</f>
        <v>4.7578692191624672</v>
      </c>
      <c r="O34" s="95">
        <f>AVERAGEIF('5.10.2 (Medium excl tax)'!$A$36:$A$63,'Annual excl tax'!$B34,'5.10.2 (Medium excl tax)'!P$36:P$63)</f>
        <v>4.2239476652867776</v>
      </c>
      <c r="P34" s="95">
        <f>AVERAGEIF('5.10.2 (Medium excl tax)'!$A$36:$A$63,'Annual excl tax'!$B34,'5.10.2 (Medium excl tax)'!Q$36:Q$63)</f>
        <v>4.562228052615791</v>
      </c>
      <c r="Q34" s="95">
        <f>AVERAGEIF('5.10.2 (Medium excl tax)'!$A$36:$A$63,'Annual excl tax'!$B34,'5.10.2 (Medium excl tax)'!R$36:R$63)</f>
        <v>3.3342922184125268</v>
      </c>
      <c r="R34" s="55">
        <f t="shared" si="0"/>
        <v>4.1641757478401722</v>
      </c>
      <c r="S34" s="56">
        <f t="shared" si="1"/>
        <v>-19.92911874236048</v>
      </c>
      <c r="T34" s="57">
        <f t="shared" si="2"/>
        <v>1</v>
      </c>
      <c r="U34" s="95">
        <f>AVERAGEIF('5.10.2 (Medium excl tax)'!$A$36:$A$63,'Annual excl tax'!$B34,'5.10.2 (Medium excl tax)'!V$36:V$63)</f>
        <v>2.4764887488600911</v>
      </c>
      <c r="V34" s="95">
        <f>AVERAGEIF('5.10.2 (Medium excl tax)'!$A$36:$A$63,'Annual excl tax'!$B34,'5.10.2 (Medium excl tax)'!W$36:W$63)</f>
        <v>1.7541411462982963</v>
      </c>
      <c r="W34" s="95"/>
      <c r="X34" s="95">
        <f>AVERAGEIF('5.10.2 (Medium excl tax)'!$A$36:$A$63,'Annual excl tax'!$B34,'5.10.2 (Medium excl tax)'!Y$36:Y$63)</f>
        <v>3.2474120085193183</v>
      </c>
      <c r="Y34" s="95">
        <f>AVERAGEIF('5.10.2 (Medium excl tax)'!$A$36:$A$63,'Annual excl tax'!$B34,'5.10.2 (Medium excl tax)'!Z$36:Z$63)</f>
        <v>2.2648985132289416</v>
      </c>
      <c r="Z34" s="95">
        <f>AVERAGEIF('5.10.2 (Medium excl tax)'!$A$36:$A$63,'Annual excl tax'!$B34,'5.10.2 (Medium excl tax)'!AA$36:AA$63)</f>
        <v>2.892329698554116</v>
      </c>
      <c r="AA34" s="95">
        <f>AVERAGEIF('5.10.2 (Medium excl tax)'!$A$36:$A$63,'Annual excl tax'!$B34,'5.10.2 (Medium excl tax)'!AB$36:AB$63)</f>
        <v>3.0978241708363337</v>
      </c>
      <c r="AB34" s="95">
        <f>AVERAGEIF('5.10.2 (Medium excl tax)'!$A$36:$A$63,'Annual excl tax'!$B34,'5.10.2 (Medium excl tax)'!AC$36:AC$63)</f>
        <v>2.4071430206683466</v>
      </c>
      <c r="AC34" s="95"/>
      <c r="AD34" s="95">
        <f>AVERAGEIF('5.10.2 (Medium excl tax)'!$A$36:$A$63,'Annual excl tax'!$B34,'5.10.2 (Medium excl tax)'!AE$36:AE$63)</f>
        <v>3.0474448165346768</v>
      </c>
      <c r="AE34" s="95">
        <f>AVERAGEIF('5.10.2 (Medium excl tax)'!$A$36:$A$63,'Annual excl tax'!$B34,'5.10.2 (Medium excl tax)'!AF$36:AF$63)</f>
        <v>1.7346451603971684</v>
      </c>
      <c r="AF34" s="95">
        <f>AVERAGEIF('5.10.2 (Medium excl tax)'!$A$36:$A$63,'Annual excl tax'!$B34,'5.10.2 (Medium excl tax)'!AG$36:AG$63)</f>
        <v>2.9918405692944567</v>
      </c>
      <c r="AG34" s="95">
        <f>AVERAGEIF('5.10.2 (Medium excl tax)'!$A$36:$A$63,'Annual excl tax'!$B34,'5.10.2 (Medium excl tax)'!AH$36:AH$63)</f>
        <v>4.0020019618430531</v>
      </c>
      <c r="AH34" s="95">
        <f t="shared" si="3"/>
        <v>3.5523334683225345</v>
      </c>
      <c r="AI34" s="56">
        <f t="shared" si="4"/>
        <v>-6.1379724582267352</v>
      </c>
      <c r="AJ34" s="57">
        <f>RANK(Q34,(C34:Q34,U34:AG34),1)</f>
        <v>11</v>
      </c>
    </row>
    <row r="35" spans="1:36" ht="13" customHeight="1" x14ac:dyDescent="0.25">
      <c r="A35" s="94" t="s">
        <v>36</v>
      </c>
      <c r="B35" s="96">
        <v>2009</v>
      </c>
      <c r="C35" s="95">
        <f>AVERAGEIF('5.10.2 (Medium excl tax)'!$A$36:$A$63,'Annual excl tax'!$B35,'5.10.2 (Medium excl tax)'!D$36:D$63)</f>
        <v>4.1046165169566358</v>
      </c>
      <c r="D35" s="95">
        <f>AVERAGEIF('5.10.2 (Medium excl tax)'!$A$36:$A$63,'Annual excl tax'!$B35,'5.10.2 (Medium excl tax)'!E$36:E$63)</f>
        <v>4.0076338430233527</v>
      </c>
      <c r="E35" s="95">
        <f>AVERAGEIF('5.10.2 (Medium excl tax)'!$A$36:$A$63,'Annual excl tax'!$B35,'5.10.2 (Medium excl tax)'!F$36:F$63)</f>
        <v>3.6249758132339984</v>
      </c>
      <c r="F35" s="95"/>
      <c r="G35" s="95">
        <f>AVERAGEIF('5.10.2 (Medium excl tax)'!$A$36:$A$63,'Annual excl tax'!$B35,'5.10.2 (Medium excl tax)'!H$36:H$63)</f>
        <v>4.3057686030594846</v>
      </c>
      <c r="H35" s="95">
        <f>AVERAGEIF('5.10.2 (Medium excl tax)'!$A$36:$A$63,'Annual excl tax'!$B35,'5.10.2 (Medium excl tax)'!I$36:I$63)</f>
        <v>4.1002222412360121</v>
      </c>
      <c r="I35" s="95"/>
      <c r="J35" s="95">
        <f>AVERAGEIF('5.10.2 (Medium excl tax)'!$A$36:$A$63,'Annual excl tax'!$B35,'5.10.2 (Medium excl tax)'!K$36:K$63)</f>
        <v>4.687512556280546</v>
      </c>
      <c r="K35" s="95">
        <f>AVERAGEIF('5.10.2 (Medium excl tax)'!$A$36:$A$63,'Annual excl tax'!$B35,'5.10.2 (Medium excl tax)'!L$36:L$63)</f>
        <v>3.8263785973416091</v>
      </c>
      <c r="L35" s="95">
        <f>AVERAGEIF('5.10.2 (Medium excl tax)'!$A$36:$A$63,'Annual excl tax'!$B35,'5.10.2 (Medium excl tax)'!M$36:M$63)</f>
        <v>3.7089571118882452</v>
      </c>
      <c r="M35" s="95">
        <f>AVERAGEIF('5.10.2 (Medium excl tax)'!$A$36:$A$63,'Annual excl tax'!$B35,'5.10.2 (Medium excl tax)'!N$36:N$63)</f>
        <v>4.1156583716596504</v>
      </c>
      <c r="N35" s="95">
        <f>AVERAGEIF('5.10.2 (Medium excl tax)'!$A$36:$A$63,'Annual excl tax'!$B35,'5.10.2 (Medium excl tax)'!O$36:O$63)</f>
        <v>5.0358905074605076</v>
      </c>
      <c r="O35" s="95">
        <f>AVERAGEIF('5.10.2 (Medium excl tax)'!$A$36:$A$63,'Annual excl tax'!$B35,'5.10.2 (Medium excl tax)'!P$36:P$63)</f>
        <v>4.4040664189218752</v>
      </c>
      <c r="P35" s="95">
        <f>AVERAGEIF('5.10.2 (Medium excl tax)'!$A$36:$A$63,'Annual excl tax'!$B35,'5.10.2 (Medium excl tax)'!Q$36:Q$63)</f>
        <v>4.7292548125505673</v>
      </c>
      <c r="Q35" s="95">
        <f>AVERAGEIF('5.10.2 (Medium excl tax)'!$A$36:$A$63,'Annual excl tax'!$B35,'5.10.2 (Medium excl tax)'!R$36:R$63)</f>
        <v>3.6166359663192962</v>
      </c>
      <c r="R35" s="55">
        <f t="shared" si="0"/>
        <v>4.1046165169566358</v>
      </c>
      <c r="S35" s="56">
        <f t="shared" si="1"/>
        <v>-11.888578351264648</v>
      </c>
      <c r="T35" s="57">
        <f t="shared" si="2"/>
        <v>1</v>
      </c>
      <c r="U35" s="95">
        <f>AVERAGEIF('5.10.2 (Medium excl tax)'!$A$36:$A$63,'Annual excl tax'!$B35,'5.10.2 (Medium excl tax)'!V$36:V$63)</f>
        <v>3.0485617251725463</v>
      </c>
      <c r="V35" s="95">
        <f>AVERAGEIF('5.10.2 (Medium excl tax)'!$A$36:$A$63,'Annual excl tax'!$B35,'5.10.2 (Medium excl tax)'!W$36:W$63)</f>
        <v>2.3535024070887696</v>
      </c>
      <c r="W35" s="95"/>
      <c r="X35" s="95">
        <f>AVERAGEIF('5.10.2 (Medium excl tax)'!$A$36:$A$63,'Annual excl tax'!$B35,'5.10.2 (Medium excl tax)'!Y$36:Y$63)</f>
        <v>3.6192339605455155</v>
      </c>
      <c r="Y35" s="95">
        <f>AVERAGEIF('5.10.2 (Medium excl tax)'!$A$36:$A$63,'Annual excl tax'!$B35,'5.10.2 (Medium excl tax)'!Z$36:Z$63)</f>
        <v>2.7290045151774196</v>
      </c>
      <c r="Z35" s="95">
        <f>AVERAGEIF('5.10.2 (Medium excl tax)'!$A$36:$A$63,'Annual excl tax'!$B35,'5.10.2 (Medium excl tax)'!AA$36:AA$63)</f>
        <v>3.4846121196809197</v>
      </c>
      <c r="AA35" s="95">
        <f>AVERAGEIF('5.10.2 (Medium excl tax)'!$A$36:$A$63,'Annual excl tax'!$B35,'5.10.2 (Medium excl tax)'!AB$36:AB$63)</f>
        <v>3.6545395302799228</v>
      </c>
      <c r="AB35" s="95">
        <f>AVERAGEIF('5.10.2 (Medium excl tax)'!$A$36:$A$63,'Annual excl tax'!$B35,'5.10.2 (Medium excl tax)'!AC$36:AC$63)</f>
        <v>3.1069588743530288</v>
      </c>
      <c r="AC35" s="95"/>
      <c r="AD35" s="95">
        <f>AVERAGEIF('5.10.2 (Medium excl tax)'!$A$36:$A$63,'Annual excl tax'!$B35,'5.10.2 (Medium excl tax)'!AE$36:AE$63)</f>
        <v>3.0976985402656934</v>
      </c>
      <c r="AE35" s="95">
        <f>AVERAGEIF('5.10.2 (Medium excl tax)'!$A$36:$A$63,'Annual excl tax'!$B35,'5.10.2 (Medium excl tax)'!AF$36:AF$63)</f>
        <v>1.4263199812248968</v>
      </c>
      <c r="AF35" s="95">
        <f>AVERAGEIF('5.10.2 (Medium excl tax)'!$A$36:$A$63,'Annual excl tax'!$B35,'5.10.2 (Medium excl tax)'!AG$36:AG$63)</f>
        <v>3.5083015154881072</v>
      </c>
      <c r="AG35" s="95">
        <f>AVERAGEIF('5.10.2 (Medium excl tax)'!$A$36:$A$63,'Annual excl tax'!$B35,'5.10.2 (Medium excl tax)'!AH$36:AH$63)</f>
        <v>4.1891788451348067</v>
      </c>
      <c r="AH35" s="95">
        <f t="shared" si="3"/>
        <v>3.681748321084084</v>
      </c>
      <c r="AI35" s="56">
        <f t="shared" si="4"/>
        <v>-1.7685172664278044</v>
      </c>
      <c r="AJ35" s="57">
        <f>RANK(Q35,(C35:Q35,U35:AG35),1)</f>
        <v>9</v>
      </c>
    </row>
    <row r="36" spans="1:36" ht="13" customHeight="1" x14ac:dyDescent="0.25">
      <c r="A36" s="94" t="s">
        <v>36</v>
      </c>
      <c r="B36" s="96">
        <v>2010</v>
      </c>
      <c r="C36" s="95">
        <f>AVERAGEIF('5.10.2 (Medium excl tax)'!$A$36:$A$63,'Annual excl tax'!$B36,'5.10.2 (Medium excl tax)'!D$36:D$63)</f>
        <v>3.8019676358079657</v>
      </c>
      <c r="D36" s="95">
        <f>AVERAGEIF('5.10.2 (Medium excl tax)'!$A$36:$A$63,'Annual excl tax'!$B36,'5.10.2 (Medium excl tax)'!E$36:E$63)</f>
        <v>3.8655955707014211</v>
      </c>
      <c r="E36" s="95">
        <f>AVERAGEIF('5.10.2 (Medium excl tax)'!$A$36:$A$63,'Annual excl tax'!$B36,'5.10.2 (Medium excl tax)'!F$36:F$63)</f>
        <v>4.0949730917969287</v>
      </c>
      <c r="F36" s="95"/>
      <c r="G36" s="95">
        <f>AVERAGEIF('5.10.2 (Medium excl tax)'!$A$36:$A$63,'Annual excl tax'!$B36,'5.10.2 (Medium excl tax)'!H$36:H$63)</f>
        <v>3.9575984511744506</v>
      </c>
      <c r="H36" s="95">
        <f>AVERAGEIF('5.10.2 (Medium excl tax)'!$A$36:$A$63,'Annual excl tax'!$B36,'5.10.2 (Medium excl tax)'!I$36:I$63)</f>
        <v>3.5859778914275835</v>
      </c>
      <c r="I36" s="95"/>
      <c r="J36" s="95">
        <f>AVERAGEIF('5.10.2 (Medium excl tax)'!$A$36:$A$63,'Annual excl tax'!$B36,'5.10.2 (Medium excl tax)'!K$36:K$63)</f>
        <v>3.7359851384978882</v>
      </c>
      <c r="K36" s="95">
        <f>AVERAGEIF('5.10.2 (Medium excl tax)'!$A$36:$A$63,'Annual excl tax'!$B36,'5.10.2 (Medium excl tax)'!L$36:L$63)</f>
        <v>3.7441153152114701</v>
      </c>
      <c r="L36" s="95">
        <f>AVERAGEIF('5.10.2 (Medium excl tax)'!$A$36:$A$63,'Annual excl tax'!$B36,'5.10.2 (Medium excl tax)'!M$36:M$63)</f>
        <v>3.4265980538637226</v>
      </c>
      <c r="M36" s="95">
        <f>AVERAGEIF('5.10.2 (Medium excl tax)'!$A$36:$A$63,'Annual excl tax'!$B36,'5.10.2 (Medium excl tax)'!N$36:N$63)</f>
        <v>3.6136299107069618</v>
      </c>
      <c r="N36" s="95">
        <f>AVERAGEIF('5.10.2 (Medium excl tax)'!$A$36:$A$63,'Annual excl tax'!$B36,'5.10.2 (Medium excl tax)'!O$36:O$63)</f>
        <v>4.9523357235909042</v>
      </c>
      <c r="O36" s="95">
        <f>AVERAGEIF('5.10.2 (Medium excl tax)'!$A$36:$A$63,'Annual excl tax'!$B36,'5.10.2 (Medium excl tax)'!P$36:P$63)</f>
        <v>3.9381785111964414</v>
      </c>
      <c r="P36" s="95">
        <f>AVERAGEIF('5.10.2 (Medium excl tax)'!$A$36:$A$63,'Annual excl tax'!$B36,'5.10.2 (Medium excl tax)'!Q$36:Q$63)</f>
        <v>5.2257863707411127</v>
      </c>
      <c r="Q36" s="95">
        <f>AVERAGEIF('5.10.2 (Medium excl tax)'!$A$36:$A$63,'Annual excl tax'!$B36,'5.10.2 (Medium excl tax)'!R$36:R$63)</f>
        <v>3.3804535051152644</v>
      </c>
      <c r="R36" s="55">
        <f t="shared" si="0"/>
        <v>3.8019676358079657</v>
      </c>
      <c r="S36" s="56">
        <f t="shared" si="1"/>
        <v>-11.086736423602519</v>
      </c>
      <c r="T36" s="57">
        <f t="shared" si="2"/>
        <v>1</v>
      </c>
      <c r="U36" s="95">
        <f>AVERAGEIF('5.10.2 (Medium excl tax)'!$A$36:$A$63,'Annual excl tax'!$B36,'5.10.2 (Medium excl tax)'!V$36:V$63)</f>
        <v>2.852535184870586</v>
      </c>
      <c r="V36" s="95">
        <f>AVERAGEIF('5.10.2 (Medium excl tax)'!$A$36:$A$63,'Annual excl tax'!$B36,'5.10.2 (Medium excl tax)'!W$36:W$63)</f>
        <v>2.6587681075545175</v>
      </c>
      <c r="W36" s="95"/>
      <c r="X36" s="95">
        <f>AVERAGEIF('5.10.2 (Medium excl tax)'!$A$36:$A$63,'Annual excl tax'!$B36,'5.10.2 (Medium excl tax)'!Y$36:Y$63)</f>
        <v>3.5231118134998609</v>
      </c>
      <c r="Y36" s="95">
        <f>AVERAGEIF('5.10.2 (Medium excl tax)'!$A$36:$A$63,'Annual excl tax'!$B36,'5.10.2 (Medium excl tax)'!Z$36:Z$63)</f>
        <v>2.5265997160503568</v>
      </c>
      <c r="Z36" s="95">
        <f>AVERAGEIF('5.10.2 (Medium excl tax)'!$A$36:$A$63,'Annual excl tax'!$B36,'5.10.2 (Medium excl tax)'!AA$36:AA$63)</f>
        <v>3.7364455409714097</v>
      </c>
      <c r="AA36" s="95">
        <f>AVERAGEIF('5.10.2 (Medium excl tax)'!$A$36:$A$63,'Annual excl tax'!$B36,'5.10.2 (Medium excl tax)'!AB$36:AB$63)</f>
        <v>2.7994688120182554</v>
      </c>
      <c r="AB36" s="95">
        <f>AVERAGEIF('5.10.2 (Medium excl tax)'!$A$36:$A$63,'Annual excl tax'!$B36,'5.10.2 (Medium excl tax)'!AC$36:AC$63)</f>
        <v>2.9341657500428999</v>
      </c>
      <c r="AC36" s="95"/>
      <c r="AD36" s="95">
        <f>AVERAGEIF('5.10.2 (Medium excl tax)'!$A$36:$A$63,'Annual excl tax'!$B36,'5.10.2 (Medium excl tax)'!AE$36:AE$63)</f>
        <v>3.2681622193522557</v>
      </c>
      <c r="AE36" s="95">
        <f>AVERAGEIF('5.10.2 (Medium excl tax)'!$A$36:$A$63,'Annual excl tax'!$B36,'5.10.2 (Medium excl tax)'!AF$36:AF$63)</f>
        <v>1.2671469329307448</v>
      </c>
      <c r="AF36" s="95">
        <f>AVERAGEIF('5.10.2 (Medium excl tax)'!$A$36:$A$63,'Annual excl tax'!$B36,'5.10.2 (Medium excl tax)'!AG$36:AG$63)</f>
        <v>3.1794221321202745</v>
      </c>
      <c r="AG36" s="95">
        <f>AVERAGEIF('5.10.2 (Medium excl tax)'!$A$36:$A$63,'Annual excl tax'!$B36,'5.10.2 (Medium excl tax)'!AH$36:AH$63)</f>
        <v>4.1499202568910984</v>
      </c>
      <c r="AH36" s="95">
        <f t="shared" si="3"/>
        <v>3.5998039010672729</v>
      </c>
      <c r="AI36" s="56">
        <f t="shared" si="4"/>
        <v>-6.0933984733717095</v>
      </c>
      <c r="AJ36" s="57">
        <f>RANK(Q36,(C36:Q36,U36:AG36),1)</f>
        <v>9</v>
      </c>
    </row>
    <row r="37" spans="1:36" ht="13" customHeight="1" x14ac:dyDescent="0.25">
      <c r="A37" s="94" t="s">
        <v>36</v>
      </c>
      <c r="B37" s="96">
        <v>2011</v>
      </c>
      <c r="C37" s="95">
        <f>AVERAGEIF('5.10.2 (Medium excl tax)'!$A$36:$A$63,'Annual excl tax'!$B37,'5.10.2 (Medium excl tax)'!D$36:D$63)</f>
        <v>4.5374348345188222</v>
      </c>
      <c r="D37" s="95">
        <f>AVERAGEIF('5.10.2 (Medium excl tax)'!$A$36:$A$63,'Annual excl tax'!$B37,'5.10.2 (Medium excl tax)'!E$36:E$63)</f>
        <v>4.7435258373245546</v>
      </c>
      <c r="E37" s="95">
        <f>AVERAGEIF('5.10.2 (Medium excl tax)'!$A$36:$A$63,'Annual excl tax'!$B37,'5.10.2 (Medium excl tax)'!F$36:F$63)</f>
        <v>4.5801929916038926</v>
      </c>
      <c r="F37" s="95"/>
      <c r="G37" s="95">
        <f>AVERAGEIF('5.10.2 (Medium excl tax)'!$A$36:$A$63,'Annual excl tax'!$B37,'5.10.2 (Medium excl tax)'!H$36:H$63)</f>
        <v>4.4311734854369398</v>
      </c>
      <c r="H37" s="95">
        <f>AVERAGEIF('5.10.2 (Medium excl tax)'!$A$36:$A$63,'Annual excl tax'!$B37,'5.10.2 (Medium excl tax)'!I$36:I$63)</f>
        <v>3.9610429831846492</v>
      </c>
      <c r="I37" s="95"/>
      <c r="J37" s="95">
        <f>AVERAGEIF('5.10.2 (Medium excl tax)'!$A$36:$A$63,'Annual excl tax'!$B37,'5.10.2 (Medium excl tax)'!K$36:K$63)</f>
        <v>4.0687381003968124</v>
      </c>
      <c r="K37" s="95">
        <f>AVERAGEIF('5.10.2 (Medium excl tax)'!$A$36:$A$63,'Annual excl tax'!$B37,'5.10.2 (Medium excl tax)'!L$36:L$63)</f>
        <v>4.3529753332202308</v>
      </c>
      <c r="L37" s="95">
        <f>AVERAGEIF('5.10.2 (Medium excl tax)'!$A$36:$A$63,'Annual excl tax'!$B37,'5.10.2 (Medium excl tax)'!M$36:M$63)</f>
        <v>4.2593415615338444</v>
      </c>
      <c r="M37" s="95">
        <f>AVERAGEIF('5.10.2 (Medium excl tax)'!$A$36:$A$63,'Annual excl tax'!$B37,'5.10.2 (Medium excl tax)'!N$36:N$63)</f>
        <v>3.9234988270042979</v>
      </c>
      <c r="N37" s="95">
        <f>AVERAGEIF('5.10.2 (Medium excl tax)'!$A$36:$A$63,'Annual excl tax'!$B37,'5.10.2 (Medium excl tax)'!O$36:O$63)</f>
        <v>5.2496033890424858</v>
      </c>
      <c r="O37" s="95">
        <f>AVERAGEIF('5.10.2 (Medium excl tax)'!$A$36:$A$63,'Annual excl tax'!$B37,'5.10.2 (Medium excl tax)'!P$36:P$63)</f>
        <v>3.9579785752527865</v>
      </c>
      <c r="P37" s="95">
        <f>AVERAGEIF('5.10.2 (Medium excl tax)'!$A$36:$A$63,'Annual excl tax'!$B37,'5.10.2 (Medium excl tax)'!Q$36:Q$63)</f>
        <v>5.6776298764862059</v>
      </c>
      <c r="Q37" s="95">
        <f>AVERAGEIF('5.10.2 (Medium excl tax)'!$A$36:$A$63,'Annual excl tax'!$B37,'5.10.2 (Medium excl tax)'!R$36:R$63)</f>
        <v>3.9163426731085123</v>
      </c>
      <c r="R37" s="55">
        <f t="shared" si="0"/>
        <v>4.3529753332202308</v>
      </c>
      <c r="S37" s="56">
        <f t="shared" si="1"/>
        <v>-10.030671590980687</v>
      </c>
      <c r="T37" s="57">
        <f t="shared" si="2"/>
        <v>1</v>
      </c>
      <c r="U37" s="95">
        <f>AVERAGEIF('5.10.2 (Medium excl tax)'!$A$36:$A$63,'Annual excl tax'!$B37,'5.10.2 (Medium excl tax)'!V$36:V$63)</f>
        <v>3.2607392407184648</v>
      </c>
      <c r="V37" s="95">
        <f>AVERAGEIF('5.10.2 (Medium excl tax)'!$A$36:$A$63,'Annual excl tax'!$B37,'5.10.2 (Medium excl tax)'!W$36:W$63)</f>
        <v>2.6352812898602451</v>
      </c>
      <c r="W37" s="95"/>
      <c r="X37" s="95">
        <f>AVERAGEIF('5.10.2 (Medium excl tax)'!$A$36:$A$63,'Annual excl tax'!$B37,'5.10.2 (Medium excl tax)'!Y$36:Y$63)</f>
        <v>4.1201761363882206</v>
      </c>
      <c r="Y37" s="95">
        <f>AVERAGEIF('5.10.2 (Medium excl tax)'!$A$36:$A$63,'Annual excl tax'!$B37,'5.10.2 (Medium excl tax)'!Z$36:Z$63)</f>
        <v>2.898958449768386</v>
      </c>
      <c r="Z37" s="95">
        <f>AVERAGEIF('5.10.2 (Medium excl tax)'!$A$36:$A$63,'Annual excl tax'!$B37,'5.10.2 (Medium excl tax)'!AA$36:AA$63)</f>
        <v>3.9228604960642004</v>
      </c>
      <c r="AA37" s="95">
        <f>AVERAGEIF('5.10.2 (Medium excl tax)'!$A$36:$A$63,'Annual excl tax'!$B37,'5.10.2 (Medium excl tax)'!AB$36:AB$63)</f>
        <v>3.0453187374732655</v>
      </c>
      <c r="AB37" s="95">
        <f>AVERAGEIF('5.10.2 (Medium excl tax)'!$A$36:$A$63,'Annual excl tax'!$B37,'5.10.2 (Medium excl tax)'!AC$36:AC$63)</f>
        <v>3.4930795019432881</v>
      </c>
      <c r="AC37" s="95"/>
      <c r="AD37" s="95">
        <f>AVERAGEIF('5.10.2 (Medium excl tax)'!$A$36:$A$63,'Annual excl tax'!$B37,'5.10.2 (Medium excl tax)'!AE$36:AE$63)</f>
        <v>3.3993225589977634</v>
      </c>
      <c r="AE37" s="95">
        <f>AVERAGEIF('5.10.2 (Medium excl tax)'!$A$36:$A$63,'Annual excl tax'!$B37,'5.10.2 (Medium excl tax)'!AF$36:AF$63)</f>
        <v>1.2705771315750889</v>
      </c>
      <c r="AF37" s="95">
        <f>AVERAGEIF('5.10.2 (Medium excl tax)'!$A$36:$A$63,'Annual excl tax'!$B37,'5.10.2 (Medium excl tax)'!AG$36:AG$63)</f>
        <v>3.534637375175457</v>
      </c>
      <c r="AG37" s="95">
        <f>AVERAGEIF('5.10.2 (Medium excl tax)'!$A$36:$A$63,'Annual excl tax'!$B37,'5.10.2 (Medium excl tax)'!AH$36:AH$63)</f>
        <v>4.8934374424884393</v>
      </c>
      <c r="AH37" s="95">
        <f t="shared" si="3"/>
        <v>3.9595107792187179</v>
      </c>
      <c r="AI37" s="56">
        <f t="shared" si="4"/>
        <v>-1.0902383783565162</v>
      </c>
      <c r="AJ37" s="57">
        <f>RANK(Q37,(C37:Q37,U37:AG37),1)</f>
        <v>9</v>
      </c>
    </row>
    <row r="38" spans="1:36" ht="13" customHeight="1" x14ac:dyDescent="0.25">
      <c r="A38" s="94" t="s">
        <v>36</v>
      </c>
      <c r="B38" s="96">
        <v>2012</v>
      </c>
      <c r="C38" s="95">
        <f>AVERAGEIF('5.10.2 (Medium excl tax)'!$A$36:$A$63,'Annual excl tax'!$B38,'5.10.2 (Medium excl tax)'!D$36:D$63)</f>
        <v>4.5732397595122531</v>
      </c>
      <c r="D38" s="95">
        <f>AVERAGEIF('5.10.2 (Medium excl tax)'!$A$36:$A$63,'Annual excl tax'!$B38,'5.10.2 (Medium excl tax)'!E$36:E$63)</f>
        <v>4.5859901068400095</v>
      </c>
      <c r="E38" s="95">
        <f>AVERAGEIF('5.10.2 (Medium excl tax)'!$A$36:$A$63,'Annual excl tax'!$B38,'5.10.2 (Medium excl tax)'!F$36:F$63)</f>
        <v>3.8202452341011117</v>
      </c>
      <c r="F38" s="95"/>
      <c r="G38" s="95">
        <f>AVERAGEIF('5.10.2 (Medium excl tax)'!$A$36:$A$63,'Annual excl tax'!$B38,'5.10.2 (Medium excl tax)'!H$36:H$63)</f>
        <v>4.4472517909091298</v>
      </c>
      <c r="H38" s="95">
        <f>AVERAGEIF('5.10.2 (Medium excl tax)'!$A$36:$A$63,'Annual excl tax'!$B38,'5.10.2 (Medium excl tax)'!I$36:I$63)</f>
        <v>3.8973058082303069</v>
      </c>
      <c r="I38" s="95">
        <f>AVERAGEIF('5.10.2 (Medium excl tax)'!$A$36:$A$63,'Annual excl tax'!$B38,'5.10.2 (Medium excl tax)'!J$36:J$63)</f>
        <v>6.7395679574349376</v>
      </c>
      <c r="J38" s="95">
        <f>AVERAGEIF('5.10.2 (Medium excl tax)'!$A$36:$A$63,'Annual excl tax'!$B38,'5.10.2 (Medium excl tax)'!K$36:K$63)</f>
        <v>4.3533635101157726</v>
      </c>
      <c r="K38" s="95">
        <f>AVERAGEIF('5.10.2 (Medium excl tax)'!$A$36:$A$63,'Annual excl tax'!$B38,'5.10.2 (Medium excl tax)'!L$36:L$63)</f>
        <v>4.678256672831262</v>
      </c>
      <c r="L38" s="95">
        <f>AVERAGEIF('5.10.2 (Medium excl tax)'!$A$36:$A$63,'Annual excl tax'!$B38,'5.10.2 (Medium excl tax)'!M$36:M$63)</f>
        <v>4.2731975104480595</v>
      </c>
      <c r="M38" s="95">
        <f>AVERAGEIF('5.10.2 (Medium excl tax)'!$A$36:$A$63,'Annual excl tax'!$B38,'5.10.2 (Medium excl tax)'!N$36:N$63)</f>
        <v>3.973698608059784</v>
      </c>
      <c r="N38" s="95">
        <f>AVERAGEIF('5.10.2 (Medium excl tax)'!$A$36:$A$63,'Annual excl tax'!$B38,'5.10.2 (Medium excl tax)'!O$36:O$63)</f>
        <v>5.1647594952230751</v>
      </c>
      <c r="O38" s="95">
        <f>AVERAGEIF('5.10.2 (Medium excl tax)'!$A$36:$A$63,'Annual excl tax'!$B38,'5.10.2 (Medium excl tax)'!P$36:P$63)</f>
        <v>5.191821899295598</v>
      </c>
      <c r="P38" s="95">
        <f>AVERAGEIF('5.10.2 (Medium excl tax)'!$A$36:$A$63,'Annual excl tax'!$B38,'5.10.2 (Medium excl tax)'!Q$36:Q$63)</f>
        <v>5.3108092800797957</v>
      </c>
      <c r="Q38" s="95">
        <f>AVERAGEIF('5.10.2 (Medium excl tax)'!$A$36:$A$63,'Annual excl tax'!$B38,'5.10.2 (Medium excl tax)'!R$36:R$63)</f>
        <v>4.2438189705775287</v>
      </c>
      <c r="R38" s="55">
        <f t="shared" si="0"/>
        <v>4.5102457752106915</v>
      </c>
      <c r="S38" s="56">
        <f t="shared" si="1"/>
        <v>-5.9071460384155445</v>
      </c>
      <c r="T38" s="57">
        <f t="shared" si="2"/>
        <v>4</v>
      </c>
      <c r="U38" s="95">
        <f>AVERAGEIF('5.10.2 (Medium excl tax)'!$A$36:$A$63,'Annual excl tax'!$B38,'5.10.2 (Medium excl tax)'!V$36:V$63)</f>
        <v>3.5442804719626251</v>
      </c>
      <c r="V38" s="95">
        <f>AVERAGEIF('5.10.2 (Medium excl tax)'!$A$36:$A$63,'Annual excl tax'!$B38,'5.10.2 (Medium excl tax)'!W$36:W$63)</f>
        <v>2.7786323228840559</v>
      </c>
      <c r="W38" s="95"/>
      <c r="X38" s="95">
        <f>AVERAGEIF('5.10.2 (Medium excl tax)'!$A$36:$A$63,'Annual excl tax'!$B38,'5.10.2 (Medium excl tax)'!Y$36:Y$63)</f>
        <v>4.4589963775726815</v>
      </c>
      <c r="Y38" s="95">
        <f>AVERAGEIF('5.10.2 (Medium excl tax)'!$A$36:$A$63,'Annual excl tax'!$B38,'5.10.2 (Medium excl tax)'!Z$36:Z$63)</f>
        <v>3.2475987642438469</v>
      </c>
      <c r="Z38" s="95">
        <f>AVERAGEIF('5.10.2 (Medium excl tax)'!$A$36:$A$63,'Annual excl tax'!$B38,'5.10.2 (Medium excl tax)'!AA$36:AA$63)</f>
        <v>3.123841243160423</v>
      </c>
      <c r="AA38" s="95">
        <f>AVERAGEIF('5.10.2 (Medium excl tax)'!$A$36:$A$63,'Annual excl tax'!$B38,'5.10.2 (Medium excl tax)'!AB$36:AB$63)</f>
        <v>3.4404951141342677</v>
      </c>
      <c r="AB38" s="95">
        <f>AVERAGEIF('5.10.2 (Medium excl tax)'!$A$36:$A$63,'Annual excl tax'!$B38,'5.10.2 (Medium excl tax)'!AC$36:AC$63)</f>
        <v>3.7504883855438482</v>
      </c>
      <c r="AC38" s="95"/>
      <c r="AD38" s="95">
        <f>AVERAGEIF('5.10.2 (Medium excl tax)'!$A$36:$A$63,'Annual excl tax'!$B38,'5.10.2 (Medium excl tax)'!AE$36:AE$63)</f>
        <v>3.4374440981955674</v>
      </c>
      <c r="AE38" s="95">
        <f>AVERAGEIF('5.10.2 (Medium excl tax)'!$A$36:$A$63,'Annual excl tax'!$B38,'5.10.2 (Medium excl tax)'!AF$36:AF$63)</f>
        <v>1.1662153467945595</v>
      </c>
      <c r="AF38" s="95">
        <f>AVERAGEIF('5.10.2 (Medium excl tax)'!$A$36:$A$63,'Annual excl tax'!$B38,'5.10.2 (Medium excl tax)'!AG$36:AG$63)</f>
        <v>3.4790731868142655</v>
      </c>
      <c r="AG38" s="95">
        <f>AVERAGEIF('5.10.2 (Medium excl tax)'!$A$36:$A$63,'Annual excl tax'!$B38,'5.10.2 (Medium excl tax)'!AH$36:AH$63)</f>
        <v>4.8029367542002959</v>
      </c>
      <c r="AH38" s="95">
        <f t="shared" si="3"/>
        <v>4.2438189705775287</v>
      </c>
      <c r="AI38" s="56">
        <f t="shared" si="4"/>
        <v>0</v>
      </c>
      <c r="AJ38" s="57">
        <f>RANK(Q38,(C38:Q38,U38:AG38),1)</f>
        <v>13</v>
      </c>
    </row>
    <row r="39" spans="1:36" ht="13" customHeight="1" x14ac:dyDescent="0.25">
      <c r="A39" s="94" t="s">
        <v>36</v>
      </c>
      <c r="B39" s="96">
        <v>2013</v>
      </c>
      <c r="C39" s="95">
        <f>AVERAGEIF('5.10.2 (Medium excl tax)'!$A$36:$A$63,'Annual excl tax'!$B39,'5.10.2 (Medium excl tax)'!D$36:D$63)</f>
        <v>4.7981870603002381</v>
      </c>
      <c r="D39" s="95">
        <f>AVERAGEIF('5.10.2 (Medium excl tax)'!$A$36:$A$63,'Annual excl tax'!$B39,'5.10.2 (Medium excl tax)'!E$36:E$63)</f>
        <v>4.4419531445382052</v>
      </c>
      <c r="E39" s="95">
        <f>AVERAGEIF('5.10.2 (Medium excl tax)'!$A$36:$A$63,'Annual excl tax'!$B39,'5.10.2 (Medium excl tax)'!F$36:F$63)</f>
        <v>3.6903464356066475</v>
      </c>
      <c r="F39" s="95"/>
      <c r="G39" s="95">
        <f>AVERAGEIF('5.10.2 (Medium excl tax)'!$A$36:$A$63,'Annual excl tax'!$B39,'5.10.2 (Medium excl tax)'!H$36:H$63)</f>
        <v>4.9720299973383</v>
      </c>
      <c r="H39" s="95">
        <f>AVERAGEIF('5.10.2 (Medium excl tax)'!$A$36:$A$63,'Annual excl tax'!$B39,'5.10.2 (Medium excl tax)'!I$36:I$63)</f>
        <v>4.310309745705057</v>
      </c>
      <c r="I39" s="95">
        <f>AVERAGEIF('5.10.2 (Medium excl tax)'!$A$36:$A$63,'Annual excl tax'!$B39,'5.10.2 (Medium excl tax)'!J$36:J$63)</f>
        <v>5.7495827109452051</v>
      </c>
      <c r="J39" s="95">
        <f>AVERAGEIF('5.10.2 (Medium excl tax)'!$A$36:$A$63,'Annual excl tax'!$B39,'5.10.2 (Medium excl tax)'!K$36:K$63)</f>
        <v>4.8557577296693086</v>
      </c>
      <c r="K39" s="95">
        <f>AVERAGEIF('5.10.2 (Medium excl tax)'!$A$36:$A$63,'Annual excl tax'!$B39,'5.10.2 (Medium excl tax)'!L$36:L$63)</f>
        <v>5.0299890665422087</v>
      </c>
      <c r="L39" s="95">
        <f>AVERAGEIF('5.10.2 (Medium excl tax)'!$A$36:$A$63,'Annual excl tax'!$B39,'5.10.2 (Medium excl tax)'!M$36:M$63)</f>
        <v>4.549396845105818</v>
      </c>
      <c r="M39" s="95">
        <f>AVERAGEIF('5.10.2 (Medium excl tax)'!$A$36:$A$63,'Annual excl tax'!$B39,'5.10.2 (Medium excl tax)'!N$36:N$63)</f>
        <v>4.1632837921831989</v>
      </c>
      <c r="N39" s="95">
        <f>AVERAGEIF('5.10.2 (Medium excl tax)'!$A$36:$A$63,'Annual excl tax'!$B39,'5.10.2 (Medium excl tax)'!O$36:O$63)</f>
        <v>5.859917861352784</v>
      </c>
      <c r="O39" s="95">
        <f>AVERAGEIF('5.10.2 (Medium excl tax)'!$A$36:$A$63,'Annual excl tax'!$B39,'5.10.2 (Medium excl tax)'!P$36:P$63)</f>
        <v>5.5001870489494191</v>
      </c>
      <c r="P39" s="95">
        <f>AVERAGEIF('5.10.2 (Medium excl tax)'!$A$36:$A$63,'Annual excl tax'!$B39,'5.10.2 (Medium excl tax)'!Q$36:Q$63)</f>
        <v>5.7255313692141776</v>
      </c>
      <c r="Q39" s="95">
        <f>AVERAGEIF('5.10.2 (Medium excl tax)'!$A$36:$A$63,'Annual excl tax'!$B39,'5.10.2 (Medium excl tax)'!R$36:R$63)</f>
        <v>4.5213714655847532</v>
      </c>
      <c r="R39" s="55">
        <f t="shared" si="0"/>
        <v>4.8269723949847734</v>
      </c>
      <c r="S39" s="56">
        <f t="shared" si="1"/>
        <v>-6.3311099462167979</v>
      </c>
      <c r="T39" s="57">
        <f t="shared" si="2"/>
        <v>5</v>
      </c>
      <c r="U39" s="95">
        <f>AVERAGEIF('5.10.2 (Medium excl tax)'!$A$36:$A$63,'Annual excl tax'!$B39,'5.10.2 (Medium excl tax)'!V$36:V$63)</f>
        <v>3.6474398513307382</v>
      </c>
      <c r="V39" s="95">
        <f>AVERAGEIF('5.10.2 (Medium excl tax)'!$A$36:$A$63,'Annual excl tax'!$B39,'5.10.2 (Medium excl tax)'!W$36:W$63)</f>
        <v>3.1690697377849864</v>
      </c>
      <c r="W39" s="95"/>
      <c r="X39" s="95">
        <f>AVERAGEIF('5.10.2 (Medium excl tax)'!$A$36:$A$63,'Annual excl tax'!$B39,'5.10.2 (Medium excl tax)'!Y$36:Y$63)</f>
        <v>4.2683580239896823</v>
      </c>
      <c r="Y39" s="95">
        <f>AVERAGEIF('5.10.2 (Medium excl tax)'!$A$36:$A$63,'Annual excl tax'!$B39,'5.10.2 (Medium excl tax)'!Z$36:Z$63)</f>
        <v>3.3386403246705596</v>
      </c>
      <c r="Z39" s="95">
        <f>AVERAGEIF('5.10.2 (Medium excl tax)'!$A$36:$A$63,'Annual excl tax'!$B39,'5.10.2 (Medium excl tax)'!AA$36:AA$63)</f>
        <v>2.8499125455479906</v>
      </c>
      <c r="AA39" s="95">
        <f>AVERAGEIF('5.10.2 (Medium excl tax)'!$A$36:$A$63,'Annual excl tax'!$B39,'5.10.2 (Medium excl tax)'!AB$36:AB$63)</f>
        <v>3.3976498427767083</v>
      </c>
      <c r="AB39" s="95">
        <f>AVERAGEIF('5.10.2 (Medium excl tax)'!$A$36:$A$63,'Annual excl tax'!$B39,'5.10.2 (Medium excl tax)'!AC$36:AC$63)</f>
        <v>4.2688498287899064</v>
      </c>
      <c r="AC39" s="95"/>
      <c r="AD39" s="95">
        <f>AVERAGEIF('5.10.2 (Medium excl tax)'!$A$36:$A$63,'Annual excl tax'!$B39,'5.10.2 (Medium excl tax)'!AE$36:AE$63)</f>
        <v>3.3787207341643066</v>
      </c>
      <c r="AE39" s="95">
        <f>AVERAGEIF('5.10.2 (Medium excl tax)'!$A$36:$A$63,'Annual excl tax'!$B39,'5.10.2 (Medium excl tax)'!AF$36:AF$63)</f>
        <v>1.3270902946970797</v>
      </c>
      <c r="AF39" s="95">
        <f>AVERAGEIF('5.10.2 (Medium excl tax)'!$A$36:$A$63,'Annual excl tax'!$B39,'5.10.2 (Medium excl tax)'!AG$36:AG$63)</f>
        <v>3.5965389833179326</v>
      </c>
      <c r="AG39" s="95">
        <f>AVERAGEIF('5.10.2 (Medium excl tax)'!$A$36:$A$63,'Annual excl tax'!$B39,'5.10.2 (Medium excl tax)'!AH$36:AH$63)</f>
        <v>4.4264734898907854</v>
      </c>
      <c r="AH39" s="95">
        <f t="shared" si="3"/>
        <v>4.310309745705057</v>
      </c>
      <c r="AI39" s="56">
        <f t="shared" si="4"/>
        <v>4.8966717552028713</v>
      </c>
      <c r="AJ39" s="57">
        <f>RANK(Q39,(C39:Q39,U39:AG39),1)</f>
        <v>16</v>
      </c>
    </row>
    <row r="40" spans="1:36" ht="13" customHeight="1" x14ac:dyDescent="0.25">
      <c r="A40" s="94" t="s">
        <v>36</v>
      </c>
      <c r="B40" s="96">
        <v>2014</v>
      </c>
      <c r="C40" s="95">
        <f>AVERAGEIF('5.10.2 (Medium excl tax)'!$A$36:$A$63,'Annual excl tax'!$B40,'5.10.2 (Medium excl tax)'!D$36:D$63)</f>
        <v>4.4113437968758804</v>
      </c>
      <c r="D40" s="95">
        <f>AVERAGEIF('5.10.2 (Medium excl tax)'!$A$36:$A$63,'Annual excl tax'!$B40,'5.10.2 (Medium excl tax)'!E$36:E$63)</f>
        <v>4.0904334048687376</v>
      </c>
      <c r="E40" s="95">
        <f>AVERAGEIF('5.10.2 (Medium excl tax)'!$A$36:$A$63,'Annual excl tax'!$B40,'5.10.2 (Medium excl tax)'!F$36:F$63)</f>
        <v>2.8429221357201753</v>
      </c>
      <c r="F40" s="95"/>
      <c r="G40" s="95">
        <f>AVERAGEIF('5.10.2 (Medium excl tax)'!$A$36:$A$63,'Annual excl tax'!$B40,'5.10.2 (Medium excl tax)'!H$36:H$63)</f>
        <v>4.8640526670576953</v>
      </c>
      <c r="H40" s="95">
        <f>AVERAGEIF('5.10.2 (Medium excl tax)'!$A$36:$A$63,'Annual excl tax'!$B40,'5.10.2 (Medium excl tax)'!I$36:I$63)</f>
        <v>4.1270916430171978</v>
      </c>
      <c r="I40" s="95">
        <f>AVERAGEIF('5.10.2 (Medium excl tax)'!$A$36:$A$63,'Annual excl tax'!$B40,'5.10.2 (Medium excl tax)'!J$36:J$63)</f>
        <v>4.9555356106441764</v>
      </c>
      <c r="J40" s="95">
        <f>AVERAGEIF('5.10.2 (Medium excl tax)'!$A$36:$A$63,'Annual excl tax'!$B40,'5.10.2 (Medium excl tax)'!K$36:K$63)</f>
        <v>4.7601292306593921</v>
      </c>
      <c r="K40" s="95">
        <f>AVERAGEIF('5.10.2 (Medium excl tax)'!$A$36:$A$63,'Annual excl tax'!$B40,'5.10.2 (Medium excl tax)'!L$36:L$63)</f>
        <v>4.6630340109300814</v>
      </c>
      <c r="L40" s="95">
        <f>AVERAGEIF('5.10.2 (Medium excl tax)'!$A$36:$A$63,'Annual excl tax'!$B40,'5.10.2 (Medium excl tax)'!M$36:M$63)</f>
        <v>3.7747626111288719</v>
      </c>
      <c r="M40" s="95">
        <f>AVERAGEIF('5.10.2 (Medium excl tax)'!$A$36:$A$63,'Annual excl tax'!$B40,'5.10.2 (Medium excl tax)'!N$36:N$63)</f>
        <v>3.7596628405949026</v>
      </c>
      <c r="N40" s="95">
        <f>AVERAGEIF('5.10.2 (Medium excl tax)'!$A$36:$A$63,'Annual excl tax'!$B40,'5.10.2 (Medium excl tax)'!O$36:O$63)</f>
        <v>6.1016622008815791</v>
      </c>
      <c r="O40" s="95">
        <f>AVERAGEIF('5.10.2 (Medium excl tax)'!$A$36:$A$63,'Annual excl tax'!$B40,'5.10.2 (Medium excl tax)'!P$36:P$63)</f>
        <v>5.500482255024818</v>
      </c>
      <c r="P40" s="95">
        <f>AVERAGEIF('5.10.2 (Medium excl tax)'!$A$36:$A$63,'Annual excl tax'!$B40,'5.10.2 (Medium excl tax)'!Q$36:Q$63)</f>
        <v>5.1521130834785733</v>
      </c>
      <c r="Q40" s="95">
        <f>AVERAGEIF('5.10.2 (Medium excl tax)'!$A$36:$A$63,'Annual excl tax'!$B40,'5.10.2 (Medium excl tax)'!R$36:R$63)</f>
        <v>4.7782540401423574</v>
      </c>
      <c r="R40" s="55">
        <f t="shared" si="0"/>
        <v>4.7115816207947372</v>
      </c>
      <c r="S40" s="56">
        <f t="shared" si="1"/>
        <v>1.4150751215549169</v>
      </c>
      <c r="T40" s="57">
        <f t="shared" si="2"/>
        <v>9</v>
      </c>
      <c r="U40" s="95">
        <f>AVERAGEIF('5.10.2 (Medium excl tax)'!$A$36:$A$63,'Annual excl tax'!$B40,'5.10.2 (Medium excl tax)'!V$36:V$63)</f>
        <v>3.274190089732651</v>
      </c>
      <c r="V40" s="95">
        <f>AVERAGEIF('5.10.2 (Medium excl tax)'!$A$36:$A$63,'Annual excl tax'!$B40,'5.10.2 (Medium excl tax)'!W$36:W$63)</f>
        <v>3.0288503698435778</v>
      </c>
      <c r="W40" s="95"/>
      <c r="X40" s="95">
        <f>AVERAGEIF('5.10.2 (Medium excl tax)'!$A$36:$A$63,'Annual excl tax'!$B40,'5.10.2 (Medium excl tax)'!Y$36:Y$63)</f>
        <v>3.6999464222115677</v>
      </c>
      <c r="Y40" s="95">
        <f>AVERAGEIF('5.10.2 (Medium excl tax)'!$A$36:$A$63,'Annual excl tax'!$B40,'5.10.2 (Medium excl tax)'!Z$36:Z$63)</f>
        <v>3.1371360323580735</v>
      </c>
      <c r="Z40" s="95">
        <f>AVERAGEIF('5.10.2 (Medium excl tax)'!$A$36:$A$63,'Annual excl tax'!$B40,'5.10.2 (Medium excl tax)'!AA$36:AA$63)</f>
        <v>2.2730165276078673</v>
      </c>
      <c r="AA40" s="95">
        <f>AVERAGEIF('5.10.2 (Medium excl tax)'!$A$36:$A$63,'Annual excl tax'!$B40,'5.10.2 (Medium excl tax)'!AB$36:AB$63)</f>
        <v>3.1039455934244837</v>
      </c>
      <c r="AB40" s="95">
        <f>AVERAGEIF('5.10.2 (Medium excl tax)'!$A$36:$A$63,'Annual excl tax'!$B40,'5.10.2 (Medium excl tax)'!AC$36:AC$63)</f>
        <v>3.5305094367442544</v>
      </c>
      <c r="AC40" s="95"/>
      <c r="AD40" s="95">
        <f>AVERAGEIF('5.10.2 (Medium excl tax)'!$A$36:$A$63,'Annual excl tax'!$B40,'5.10.2 (Medium excl tax)'!AE$36:AE$63)</f>
        <v>3.242511680739061</v>
      </c>
      <c r="AE40" s="95">
        <f>AVERAGEIF('5.10.2 (Medium excl tax)'!$A$36:$A$63,'Annual excl tax'!$B40,'5.10.2 (Medium excl tax)'!AF$36:AF$63)</f>
        <v>1.2625145855950806</v>
      </c>
      <c r="AF40" s="95">
        <f>AVERAGEIF('5.10.2 (Medium excl tax)'!$A$36:$A$63,'Annual excl tax'!$B40,'5.10.2 (Medium excl tax)'!AG$36:AG$63)</f>
        <v>3.4474314214861801</v>
      </c>
      <c r="AG40" s="95">
        <f>AVERAGEIF('5.10.2 (Medium excl tax)'!$A$36:$A$63,'Annual excl tax'!$B40,'5.10.2 (Medium excl tax)'!AH$36:AH$63)</f>
        <v>3.8931446857837133</v>
      </c>
      <c r="AH40" s="95">
        <f t="shared" si="3"/>
        <v>3.7747626111288719</v>
      </c>
      <c r="AI40" s="56">
        <f t="shared" si="4"/>
        <v>26.584226145902818</v>
      </c>
      <c r="AJ40" s="57">
        <f>RANK(Q40,(C40:Q40,U40:AG40),1)</f>
        <v>20</v>
      </c>
    </row>
    <row r="41" spans="1:36" ht="13" customHeight="1" x14ac:dyDescent="0.25">
      <c r="A41" s="94" t="s">
        <v>36</v>
      </c>
      <c r="B41" s="96">
        <v>2015</v>
      </c>
      <c r="C41" s="95">
        <f>AVERAGEIF('5.10.2 (Medium excl tax)'!$A$36:$A$63,'Annual excl tax'!$B41,'5.10.2 (Medium excl tax)'!D$36:D$63)</f>
        <v>3.8552171673493145</v>
      </c>
      <c r="D41" s="95">
        <f>AVERAGEIF('5.10.2 (Medium excl tax)'!$A$36:$A$63,'Annual excl tax'!$B41,'5.10.2 (Medium excl tax)'!E$36:E$63)</f>
        <v>3.4699664662928233</v>
      </c>
      <c r="E41" s="95">
        <f>AVERAGEIF('5.10.2 (Medium excl tax)'!$A$36:$A$63,'Annual excl tax'!$B41,'5.10.2 (Medium excl tax)'!F$36:F$63)</f>
        <v>2.901087295590965</v>
      </c>
      <c r="F41" s="95"/>
      <c r="G41" s="95">
        <f>AVERAGEIF('5.10.2 (Medium excl tax)'!$A$36:$A$63,'Annual excl tax'!$B41,'5.10.2 (Medium excl tax)'!H$36:H$63)</f>
        <v>4.1443904502404045</v>
      </c>
      <c r="H41" s="95">
        <f>AVERAGEIF('5.10.2 (Medium excl tax)'!$A$36:$A$63,'Annual excl tax'!$B41,'5.10.2 (Medium excl tax)'!I$36:I$63)</f>
        <v>3.7093984543467826</v>
      </c>
      <c r="I41" s="95">
        <f>AVERAGEIF('5.10.2 (Medium excl tax)'!$A$36:$A$63,'Annual excl tax'!$B41,'5.10.2 (Medium excl tax)'!J$36:J$63)</f>
        <v>4.1722273465487714</v>
      </c>
      <c r="J41" s="95">
        <f>AVERAGEIF('5.10.2 (Medium excl tax)'!$A$36:$A$63,'Annual excl tax'!$B41,'5.10.2 (Medium excl tax)'!K$36:K$63)</f>
        <v>4.1944476608613783</v>
      </c>
      <c r="K41" s="95">
        <f>AVERAGEIF('5.10.2 (Medium excl tax)'!$A$36:$A$63,'Annual excl tax'!$B41,'5.10.2 (Medium excl tax)'!L$36:L$63)</f>
        <v>3.946555848757074</v>
      </c>
      <c r="L41" s="95">
        <f>AVERAGEIF('5.10.2 (Medium excl tax)'!$A$36:$A$63,'Annual excl tax'!$B41,'5.10.2 (Medium excl tax)'!M$36:M$63)</f>
        <v>3.0822549816006797</v>
      </c>
      <c r="M41" s="95">
        <f>AVERAGEIF('5.10.2 (Medium excl tax)'!$A$36:$A$63,'Annual excl tax'!$B41,'5.10.2 (Medium excl tax)'!N$36:N$63)</f>
        <v>3.2001702556597555</v>
      </c>
      <c r="N41" s="95">
        <f>AVERAGEIF('5.10.2 (Medium excl tax)'!$A$36:$A$63,'Annual excl tax'!$B41,'5.10.2 (Medium excl tax)'!O$36:O$63)</f>
        <v>5.4842764883093924</v>
      </c>
      <c r="O41" s="95">
        <f>AVERAGEIF('5.10.2 (Medium excl tax)'!$A$36:$A$63,'Annual excl tax'!$B41,'5.10.2 (Medium excl tax)'!P$36:P$63)</f>
        <v>4.8869218707748407</v>
      </c>
      <c r="P41" s="95">
        <f>AVERAGEIF('5.10.2 (Medium excl tax)'!$A$36:$A$63,'Annual excl tax'!$B41,'5.10.2 (Medium excl tax)'!Q$36:Q$63)</f>
        <v>4.5577939633891056</v>
      </c>
      <c r="Q41" s="95">
        <f>AVERAGEIF('5.10.2 (Medium excl tax)'!$A$36:$A$63,'Annual excl tax'!$B41,'5.10.2 (Medium excl tax)'!R$36:R$63)</f>
        <v>4.4090721846535406</v>
      </c>
      <c r="R41" s="55">
        <f t="shared" si="0"/>
        <v>4.045473149498739</v>
      </c>
      <c r="S41" s="56">
        <f t="shared" si="1"/>
        <v>8.9877999857656672</v>
      </c>
      <c r="T41" s="57">
        <f t="shared" si="2"/>
        <v>11</v>
      </c>
      <c r="U41" s="95">
        <f>AVERAGEIF('5.10.2 (Medium excl tax)'!$A$36:$A$63,'Annual excl tax'!$B41,'5.10.2 (Medium excl tax)'!V$36:V$63)</f>
        <v>2.6301571476143835</v>
      </c>
      <c r="V41" s="95">
        <f>AVERAGEIF('5.10.2 (Medium excl tax)'!$A$36:$A$63,'Annual excl tax'!$B41,'5.10.2 (Medium excl tax)'!W$36:W$63)</f>
        <v>2.7080512545437241</v>
      </c>
      <c r="W41" s="95"/>
      <c r="X41" s="95">
        <f>AVERAGEIF('5.10.2 (Medium excl tax)'!$A$36:$A$63,'Annual excl tax'!$B41,'5.10.2 (Medium excl tax)'!Y$36:Y$63)</f>
        <v>3.4697137336657491</v>
      </c>
      <c r="Y41" s="95">
        <f>AVERAGEIF('5.10.2 (Medium excl tax)'!$A$36:$A$63,'Annual excl tax'!$B41,'5.10.2 (Medium excl tax)'!Z$36:Z$63)</f>
        <v>2.343381465202178</v>
      </c>
      <c r="Z41" s="95">
        <f>AVERAGEIF('5.10.2 (Medium excl tax)'!$A$36:$A$63,'Annual excl tax'!$B41,'5.10.2 (Medium excl tax)'!AA$36:AA$63)</f>
        <v>2.0144995714868745</v>
      </c>
      <c r="AA41" s="95">
        <f>AVERAGEIF('5.10.2 (Medium excl tax)'!$A$36:$A$63,'Annual excl tax'!$B41,'5.10.2 (Medium excl tax)'!AB$36:AB$63)</f>
        <v>2.8132801520056034</v>
      </c>
      <c r="AB41" s="95">
        <f>AVERAGEIF('5.10.2 (Medium excl tax)'!$A$36:$A$63,'Annual excl tax'!$B41,'5.10.2 (Medium excl tax)'!AC$36:AC$63)</f>
        <v>2.5767512296846768</v>
      </c>
      <c r="AC41" s="95"/>
      <c r="AD41" s="95">
        <f>AVERAGEIF('5.10.2 (Medium excl tax)'!$A$36:$A$63,'Annual excl tax'!$B41,'5.10.2 (Medium excl tax)'!AE$36:AE$63)</f>
        <v>2.9473568762841458</v>
      </c>
      <c r="AE41" s="95">
        <f>AVERAGEIF('5.10.2 (Medium excl tax)'!$A$36:$A$63,'Annual excl tax'!$B41,'5.10.2 (Medium excl tax)'!AF$36:AF$63)</f>
        <v>1.1932459440284657</v>
      </c>
      <c r="AF41" s="95">
        <f>AVERAGEIF('5.10.2 (Medium excl tax)'!$A$36:$A$63,'Annual excl tax'!$B41,'5.10.2 (Medium excl tax)'!AG$36:AG$63)</f>
        <v>2.9945110211720865</v>
      </c>
      <c r="AG41" s="95">
        <f>AVERAGEIF('5.10.2 (Medium excl tax)'!$A$36:$A$63,'Annual excl tax'!$B41,'5.10.2 (Medium excl tax)'!AH$36:AH$63)</f>
        <v>3.2200561526502467</v>
      </c>
      <c r="AH41" s="95">
        <f t="shared" si="3"/>
        <v>3.2200561526502467</v>
      </c>
      <c r="AI41" s="56">
        <f t="shared" si="4"/>
        <v>36.925319796820375</v>
      </c>
      <c r="AJ41" s="57">
        <f>RANK(Q41,(C41:Q41,U41:AG41),1)</f>
        <v>22</v>
      </c>
    </row>
    <row r="42" spans="1:36" ht="13" customHeight="1" x14ac:dyDescent="0.25">
      <c r="A42" s="94" t="s">
        <v>36</v>
      </c>
      <c r="B42" s="96">
        <v>2016</v>
      </c>
      <c r="C42" s="95">
        <f>AVERAGEIF('5.10.2 (Medium excl tax)'!$A$36:$A$63,'Annual excl tax'!$B42,'5.10.2 (Medium excl tax)'!D$36:D$63)</f>
        <v>4.0879819644467732</v>
      </c>
      <c r="D42" s="95">
        <f>AVERAGEIF('5.10.2 (Medium excl tax)'!$A$36:$A$63,'Annual excl tax'!$B42,'5.10.2 (Medium excl tax)'!E$36:E$63)</f>
        <v>3.3728225401717786</v>
      </c>
      <c r="E42" s="95">
        <f>AVERAGEIF('5.10.2 (Medium excl tax)'!$A$36:$A$63,'Annual excl tax'!$B42,'5.10.2 (Medium excl tax)'!F$36:F$63)</f>
        <v>2.9159764717697181</v>
      </c>
      <c r="F42" s="95"/>
      <c r="G42" s="95">
        <f>AVERAGEIF('5.10.2 (Medium excl tax)'!$A$36:$A$63,'Annual excl tax'!$B42,'5.10.2 (Medium excl tax)'!H$36:H$63)</f>
        <v>4.1923118918476288</v>
      </c>
      <c r="H42" s="95">
        <f>AVERAGEIF('5.10.2 (Medium excl tax)'!$A$36:$A$63,'Annual excl tax'!$B42,'5.10.2 (Medium excl tax)'!I$36:I$63)</f>
        <v>3.9931981227341606</v>
      </c>
      <c r="I42" s="95">
        <f>AVERAGEIF('5.10.2 (Medium excl tax)'!$A$36:$A$63,'Annual excl tax'!$B42,'5.10.2 (Medium excl tax)'!J$36:J$63)</f>
        <v>3.954851196469654</v>
      </c>
      <c r="J42" s="95">
        <f>AVERAGEIF('5.10.2 (Medium excl tax)'!$A$36:$A$63,'Annual excl tax'!$B42,'5.10.2 (Medium excl tax)'!K$36:K$63)</f>
        <v>4.5004240129378719</v>
      </c>
      <c r="K42" s="95">
        <f>AVERAGEIF('5.10.2 (Medium excl tax)'!$A$36:$A$63,'Annual excl tax'!$B42,'5.10.2 (Medium excl tax)'!L$36:L$63)</f>
        <v>4.1180901823378049</v>
      </c>
      <c r="L42" s="95">
        <f>AVERAGEIF('5.10.2 (Medium excl tax)'!$A$36:$A$63,'Annual excl tax'!$B42,'5.10.2 (Medium excl tax)'!M$36:M$63)</f>
        <v>3.0422745198093475</v>
      </c>
      <c r="M42" s="95">
        <f>AVERAGEIF('5.10.2 (Medium excl tax)'!$A$36:$A$63,'Annual excl tax'!$B42,'5.10.2 (Medium excl tax)'!N$36:N$63)</f>
        <v>3.1698479589685853</v>
      </c>
      <c r="N42" s="95">
        <f>AVERAGEIF('5.10.2 (Medium excl tax)'!$A$36:$A$63,'Annual excl tax'!$B42,'5.10.2 (Medium excl tax)'!O$36:O$63)</f>
        <v>5.3939578237823014</v>
      </c>
      <c r="O42" s="95">
        <f>AVERAGEIF('5.10.2 (Medium excl tax)'!$A$36:$A$63,'Annual excl tax'!$B42,'5.10.2 (Medium excl tax)'!P$36:P$63)</f>
        <v>5.0297139823658323</v>
      </c>
      <c r="P42" s="95">
        <f>AVERAGEIF('5.10.2 (Medium excl tax)'!$A$36:$A$63,'Annual excl tax'!$B42,'5.10.2 (Medium excl tax)'!Q$36:Q$63)</f>
        <v>5.0732784035954417</v>
      </c>
      <c r="Q42" s="95">
        <f>AVERAGEIF('5.10.2 (Medium excl tax)'!$A$36:$A$63,'Annual excl tax'!$B42,'5.10.2 (Medium excl tax)'!R$36:R$63)</f>
        <v>4.0031160284703429</v>
      </c>
      <c r="R42" s="55">
        <f t="shared" si="0"/>
        <v>4.0455489964585585</v>
      </c>
      <c r="S42" s="56">
        <f t="shared" si="1"/>
        <v>-1.0488803380050788</v>
      </c>
      <c r="T42" s="57">
        <f t="shared" si="2"/>
        <v>7</v>
      </c>
      <c r="U42" s="95">
        <f>AVERAGEIF('5.10.2 (Medium excl tax)'!$A$36:$A$63,'Annual excl tax'!$B42,'5.10.2 (Medium excl tax)'!V$36:V$63)</f>
        <v>2.3122062507349224</v>
      </c>
      <c r="V42" s="95">
        <f>AVERAGEIF('5.10.2 (Medium excl tax)'!$A$36:$A$63,'Annual excl tax'!$B42,'5.10.2 (Medium excl tax)'!W$36:W$63)</f>
        <v>2.6070247519981224</v>
      </c>
      <c r="W42" s="95"/>
      <c r="X42" s="95">
        <f>AVERAGEIF('5.10.2 (Medium excl tax)'!$A$36:$A$63,'Annual excl tax'!$B42,'5.10.2 (Medium excl tax)'!Y$36:Y$63)</f>
        <v>3.8785464833540275</v>
      </c>
      <c r="Y42" s="95">
        <f>AVERAGEIF('5.10.2 (Medium excl tax)'!$A$36:$A$63,'Annual excl tax'!$B42,'5.10.2 (Medium excl tax)'!Z$36:Z$63)</f>
        <v>2.0639880509394137</v>
      </c>
      <c r="Z42" s="95">
        <f>AVERAGEIF('5.10.2 (Medium excl tax)'!$A$36:$A$63,'Annual excl tax'!$B42,'5.10.2 (Medium excl tax)'!AA$36:AA$63)</f>
        <v>2.2708874166226507</v>
      </c>
      <c r="AA42" s="95">
        <f>AVERAGEIF('5.10.2 (Medium excl tax)'!$A$36:$A$63,'Annual excl tax'!$B42,'5.10.2 (Medium excl tax)'!AB$36:AB$63)</f>
        <v>2.6626220687648754</v>
      </c>
      <c r="AB42" s="95">
        <f>AVERAGEIF('5.10.2 (Medium excl tax)'!$A$36:$A$63,'Annual excl tax'!$B42,'5.10.2 (Medium excl tax)'!AC$36:AC$63)</f>
        <v>2.702357664099917</v>
      </c>
      <c r="AC42" s="95"/>
      <c r="AD42" s="95">
        <f>AVERAGEIF('5.10.2 (Medium excl tax)'!$A$36:$A$63,'Annual excl tax'!$B42,'5.10.2 (Medium excl tax)'!AE$36:AE$63)</f>
        <v>2.7803908801388584</v>
      </c>
      <c r="AE42" s="95">
        <f>AVERAGEIF('5.10.2 (Medium excl tax)'!$A$36:$A$63,'Annual excl tax'!$B42,'5.10.2 (Medium excl tax)'!AF$36:AF$63)</f>
        <v>1.3987726560278133</v>
      </c>
      <c r="AF42" s="95">
        <f>AVERAGEIF('5.10.2 (Medium excl tax)'!$A$36:$A$63,'Annual excl tax'!$B42,'5.10.2 (Medium excl tax)'!AG$36:AG$63)</f>
        <v>3.0849820229921541</v>
      </c>
      <c r="AG42" s="95">
        <f>AVERAGEIF('5.10.2 (Medium excl tax)'!$A$36:$A$63,'Annual excl tax'!$B42,'5.10.2 (Medium excl tax)'!AH$36:AH$63)</f>
        <v>3.3597874624417479</v>
      </c>
      <c r="AH42" s="95">
        <f t="shared" si="3"/>
        <v>3.3597874624417479</v>
      </c>
      <c r="AI42" s="56">
        <f t="shared" si="4"/>
        <v>19.14789471715725</v>
      </c>
      <c r="AJ42" s="57">
        <f>RANK(Q42,(C42:Q42,U42:AG42),1)</f>
        <v>18</v>
      </c>
    </row>
    <row r="43" spans="1:36" ht="13" customHeight="1" x14ac:dyDescent="0.25">
      <c r="A43" s="94" t="s">
        <v>36</v>
      </c>
      <c r="B43" s="96">
        <v>2017</v>
      </c>
      <c r="C43" s="95">
        <f>AVERAGEIF('5.10.2 (Medium excl tax)'!$A$36:$A$63,'Annual excl tax'!$B43,'5.10.2 (Medium excl tax)'!D$36:D$63)</f>
        <v>4.5016527880305777</v>
      </c>
      <c r="D43" s="95">
        <f>AVERAGEIF('5.10.2 (Medium excl tax)'!$A$36:$A$63,'Annual excl tax'!$B43,'5.10.2 (Medium excl tax)'!E$36:E$63)</f>
        <v>3.7277863373110005</v>
      </c>
      <c r="E43" s="95">
        <f>AVERAGEIF('5.10.2 (Medium excl tax)'!$A$36:$A$63,'Annual excl tax'!$B43,'5.10.2 (Medium excl tax)'!F$36:F$63)</f>
        <v>3.4357740356934308</v>
      </c>
      <c r="F43" s="95"/>
      <c r="G43" s="95">
        <f>AVERAGEIF('5.10.2 (Medium excl tax)'!$A$36:$A$63,'Annual excl tax'!$B43,'5.10.2 (Medium excl tax)'!H$36:H$63)</f>
        <v>4.3867277665278035</v>
      </c>
      <c r="H43" s="95">
        <f>AVERAGEIF('5.10.2 (Medium excl tax)'!$A$36:$A$63,'Annual excl tax'!$B43,'5.10.2 (Medium excl tax)'!I$36:I$63)</f>
        <v>3.9756470467957601</v>
      </c>
      <c r="I43" s="95">
        <f>AVERAGEIF('5.10.2 (Medium excl tax)'!$A$36:$A$63,'Annual excl tax'!$B43,'5.10.2 (Medium excl tax)'!J$36:J$63)</f>
        <v>4.0454784445125114</v>
      </c>
      <c r="J43" s="95">
        <f>AVERAGEIF('5.10.2 (Medium excl tax)'!$A$36:$A$63,'Annual excl tax'!$B43,'5.10.2 (Medium excl tax)'!K$36:K$63)</f>
        <v>4.6256623522505063</v>
      </c>
      <c r="K43" s="95">
        <f>AVERAGEIF('5.10.2 (Medium excl tax)'!$A$36:$A$63,'Annual excl tax'!$B43,'5.10.2 (Medium excl tax)'!L$36:L$63)</f>
        <v>4.4227500419392687</v>
      </c>
      <c r="L43" s="95">
        <f>AVERAGEIF('5.10.2 (Medium excl tax)'!$A$36:$A$63,'Annual excl tax'!$B43,'5.10.2 (Medium excl tax)'!M$36:M$63)</f>
        <v>3.211504469331993</v>
      </c>
      <c r="M43" s="95">
        <f>AVERAGEIF('5.10.2 (Medium excl tax)'!$A$36:$A$63,'Annual excl tax'!$B43,'5.10.2 (Medium excl tax)'!N$36:N$63)</f>
        <v>3.3128790588774546</v>
      </c>
      <c r="N43" s="95">
        <f>AVERAGEIF('5.10.2 (Medium excl tax)'!$A$36:$A$63,'Annual excl tax'!$B43,'5.10.2 (Medium excl tax)'!O$36:O$63)</f>
        <v>5.0467856680546461</v>
      </c>
      <c r="O43" s="95">
        <f>AVERAGEIF('5.10.2 (Medium excl tax)'!$A$36:$A$63,'Annual excl tax'!$B43,'5.10.2 (Medium excl tax)'!P$36:P$63)</f>
        <v>5.3607926713549841</v>
      </c>
      <c r="P43" s="95">
        <f>AVERAGEIF('5.10.2 (Medium excl tax)'!$A$36:$A$63,'Annual excl tax'!$B43,'5.10.2 (Medium excl tax)'!Q$36:Q$63)</f>
        <v>5.6799067793402198</v>
      </c>
      <c r="Q43" s="95">
        <f>AVERAGEIF('5.10.2 (Medium excl tax)'!$A$36:$A$63,'Annual excl tax'!$B43,'5.10.2 (Medium excl tax)'!R$36:R$63)</f>
        <v>3.8355382105412836</v>
      </c>
      <c r="R43" s="55">
        <f t="shared" si="0"/>
        <v>4.2161031055201574</v>
      </c>
      <c r="S43" s="56">
        <f t="shared" si="1"/>
        <v>-9.0264608206710832</v>
      </c>
      <c r="T43" s="57">
        <f t="shared" si="2"/>
        <v>5</v>
      </c>
      <c r="U43" s="95">
        <f>AVERAGEIF('5.10.2 (Medium excl tax)'!$A$36:$A$63,'Annual excl tax'!$B43,'5.10.2 (Medium excl tax)'!V$36:V$63)</f>
        <v>2.5804559988053111</v>
      </c>
      <c r="V43" s="95">
        <f>AVERAGEIF('5.10.2 (Medium excl tax)'!$A$36:$A$63,'Annual excl tax'!$B43,'5.10.2 (Medium excl tax)'!W$36:W$63)</f>
        <v>2.5428391668593795</v>
      </c>
      <c r="W43" s="95"/>
      <c r="X43" s="95">
        <f>AVERAGEIF('5.10.2 (Medium excl tax)'!$A$36:$A$63,'Annual excl tax'!$B43,'5.10.2 (Medium excl tax)'!Y$36:Y$63)</f>
        <v>4.0425929750111802</v>
      </c>
      <c r="Y43" s="95">
        <f>AVERAGEIF('5.10.2 (Medium excl tax)'!$A$36:$A$63,'Annual excl tax'!$B43,'5.10.2 (Medium excl tax)'!Z$36:Z$63)</f>
        <v>2.699844082189113</v>
      </c>
      <c r="Z43" s="95">
        <f>AVERAGEIF('5.10.2 (Medium excl tax)'!$A$36:$A$63,'Annual excl tax'!$B43,'5.10.2 (Medium excl tax)'!AA$36:AA$63)</f>
        <v>2.4730237908443549</v>
      </c>
      <c r="AA43" s="95">
        <f>AVERAGEIF('5.10.2 (Medium excl tax)'!$A$36:$A$63,'Annual excl tax'!$B43,'5.10.2 (Medium excl tax)'!AB$36:AB$63)</f>
        <v>2.6440553374497417</v>
      </c>
      <c r="AB43" s="95">
        <f>AVERAGEIF('5.10.2 (Medium excl tax)'!$A$36:$A$63,'Annual excl tax'!$B43,'5.10.2 (Medium excl tax)'!AC$36:AC$63)</f>
        <v>2.5940054883095804</v>
      </c>
      <c r="AC43" s="95"/>
      <c r="AD43" s="95">
        <f>AVERAGEIF('5.10.2 (Medium excl tax)'!$A$36:$A$63,'Annual excl tax'!$B43,'5.10.2 (Medium excl tax)'!AE$36:AE$63)</f>
        <v>3.0568899751243936</v>
      </c>
      <c r="AE43" s="95">
        <f>AVERAGEIF('5.10.2 (Medium excl tax)'!$A$36:$A$63,'Annual excl tax'!$B43,'5.10.2 (Medium excl tax)'!AF$36:AF$63)</f>
        <v>2.2490729472992017</v>
      </c>
      <c r="AF43" s="95">
        <f>AVERAGEIF('5.10.2 (Medium excl tax)'!$A$36:$A$63,'Annual excl tax'!$B43,'5.10.2 (Medium excl tax)'!AG$36:AG$63)</f>
        <v>3.166394823844243</v>
      </c>
      <c r="AG43" s="95">
        <f>AVERAGEIF('5.10.2 (Medium excl tax)'!$A$36:$A$63,'Annual excl tax'!$B43,'5.10.2 (Medium excl tax)'!AH$36:AH$63)</f>
        <v>3.3080982166331854</v>
      </c>
      <c r="AH43" s="95">
        <f t="shared" si="3"/>
        <v>3.4357740356934308</v>
      </c>
      <c r="AI43" s="56">
        <f t="shared" si="4"/>
        <v>11.635345360166266</v>
      </c>
      <c r="AJ43" s="57">
        <f>RANK(Q43,(C43:Q43,U43:AG43),1)</f>
        <v>15</v>
      </c>
    </row>
    <row r="44" spans="1:36" ht="13" customHeight="1" x14ac:dyDescent="0.25">
      <c r="A44" s="94" t="s">
        <v>36</v>
      </c>
      <c r="B44" s="96">
        <v>2018</v>
      </c>
      <c r="C44" s="95">
        <f>AVERAGEIF('5.10.2 (Medium excl tax)'!$A$36:$A$63,'Annual excl tax'!$B44,'5.10.2 (Medium excl tax)'!D$36:D$63)</f>
        <v>4.4324967146076402</v>
      </c>
      <c r="D44" s="95">
        <f>AVERAGEIF('5.10.2 (Medium excl tax)'!$A$36:$A$63,'Annual excl tax'!$B44,'5.10.2 (Medium excl tax)'!E$36:E$63)</f>
        <v>4.0576750547219227</v>
      </c>
      <c r="E44" s="95">
        <f>AVERAGEIF('5.10.2 (Medium excl tax)'!$A$36:$A$63,'Annual excl tax'!$B44,'5.10.2 (Medium excl tax)'!F$36:F$63)</f>
        <v>3.5392393759350087</v>
      </c>
      <c r="F44" s="95"/>
      <c r="G44" s="95">
        <f>AVERAGEIF('5.10.2 (Medium excl tax)'!$A$36:$A$63,'Annual excl tax'!$B44,'5.10.2 (Medium excl tax)'!H$36:H$63)</f>
        <v>4.5751445502083659</v>
      </c>
      <c r="H44" s="95">
        <f>AVERAGEIF('5.10.2 (Medium excl tax)'!$A$36:$A$63,'Annual excl tax'!$B44,'5.10.2 (Medium excl tax)'!I$36:I$63)</f>
        <v>3.9939652985137837</v>
      </c>
      <c r="I44" s="95">
        <f>AVERAGEIF('5.10.2 (Medium excl tax)'!$A$36:$A$63,'Annual excl tax'!$B44,'5.10.2 (Medium excl tax)'!J$36:J$63)</f>
        <v>4.5273367114444945</v>
      </c>
      <c r="J44" s="95">
        <f>AVERAGEIF('5.10.2 (Medium excl tax)'!$A$36:$A$63,'Annual excl tax'!$B44,'5.10.2 (Medium excl tax)'!K$36:K$63)</f>
        <v>5.1069217606933002</v>
      </c>
      <c r="K44" s="95">
        <f>AVERAGEIF('5.10.2 (Medium excl tax)'!$A$36:$A$63,'Annual excl tax'!$B44,'5.10.2 (Medium excl tax)'!L$36:L$63)</f>
        <v>4.7807775045418763</v>
      </c>
      <c r="L44" s="95">
        <f>AVERAGEIF('5.10.2 (Medium excl tax)'!$A$36:$A$63,'Annual excl tax'!$B44,'5.10.2 (Medium excl tax)'!M$36:M$63)</f>
        <v>3.335345551542344</v>
      </c>
      <c r="M44" s="95">
        <f>AVERAGEIF('5.10.2 (Medium excl tax)'!$A$36:$A$63,'Annual excl tax'!$B44,'5.10.2 (Medium excl tax)'!N$36:N$63)</f>
        <v>3.5171967264317336</v>
      </c>
      <c r="N44" s="95">
        <f>AVERAGEIF('5.10.2 (Medium excl tax)'!$A$36:$A$63,'Annual excl tax'!$B44,'5.10.2 (Medium excl tax)'!O$36:O$63)</f>
        <v>5.1002040527045214</v>
      </c>
      <c r="O44" s="95">
        <f>AVERAGEIF('5.10.2 (Medium excl tax)'!$A$36:$A$63,'Annual excl tax'!$B44,'5.10.2 (Medium excl tax)'!P$36:P$63)</f>
        <v>5.4223814892229969</v>
      </c>
      <c r="P44" s="95">
        <f>AVERAGEIF('5.10.2 (Medium excl tax)'!$A$36:$A$63,'Annual excl tax'!$B44,'5.10.2 (Medium excl tax)'!Q$36:Q$63)</f>
        <v>5.9858230752024184</v>
      </c>
      <c r="Q44" s="95">
        <f>AVERAGEIF('5.10.2 (Medium excl tax)'!$A$36:$A$63,'Annual excl tax'!$B44,'5.10.2 (Medium excl tax)'!R$36:R$63)</f>
        <v>3.9327985965570984</v>
      </c>
      <c r="R44" s="55">
        <f t="shared" si="0"/>
        <v>4.4799167130260678</v>
      </c>
      <c r="S44" s="56">
        <f t="shared" si="1"/>
        <v>-12.212685000998718</v>
      </c>
      <c r="T44" s="57">
        <f t="shared" si="2"/>
        <v>4</v>
      </c>
      <c r="U44" s="95">
        <f>AVERAGEIF('5.10.2 (Medium excl tax)'!$A$36:$A$63,'Annual excl tax'!$B44,'5.10.2 (Medium excl tax)'!V$36:V$63)</f>
        <v>3.0088148220707316</v>
      </c>
      <c r="V44" s="95">
        <f>AVERAGEIF('5.10.2 (Medium excl tax)'!$A$36:$A$63,'Annual excl tax'!$B44,'5.10.2 (Medium excl tax)'!W$36:W$63)</f>
        <v>2.5740542548992194</v>
      </c>
      <c r="W44" s="95"/>
      <c r="X44" s="95">
        <f>AVERAGEIF('5.10.2 (Medium excl tax)'!$A$36:$A$63,'Annual excl tax'!$B44,'5.10.2 (Medium excl tax)'!Y$36:Y$63)</f>
        <v>4.179635631490541</v>
      </c>
      <c r="Y44" s="95">
        <f>AVERAGEIF('5.10.2 (Medium excl tax)'!$A$36:$A$63,'Annual excl tax'!$B44,'5.10.2 (Medium excl tax)'!Z$36:Z$63)</f>
        <v>2.6233113686137957</v>
      </c>
      <c r="Z44" s="95">
        <f>AVERAGEIF('5.10.2 (Medium excl tax)'!$A$36:$A$63,'Annual excl tax'!$B44,'5.10.2 (Medium excl tax)'!AA$36:AA$63)</f>
        <v>2.4545601795973098</v>
      </c>
      <c r="AA44" s="95">
        <f>AVERAGEIF('5.10.2 (Medium excl tax)'!$A$36:$A$63,'Annual excl tax'!$B44,'5.10.2 (Medium excl tax)'!AB$36:AB$63)</f>
        <v>2.9028072059619134</v>
      </c>
      <c r="AB44" s="95">
        <f>AVERAGEIF('5.10.2 (Medium excl tax)'!$A$36:$A$63,'Annual excl tax'!$B44,'5.10.2 (Medium excl tax)'!AC$36:AC$63)</f>
        <v>2.5744890373844314</v>
      </c>
      <c r="AC44" s="95"/>
      <c r="AD44" s="95">
        <f>AVERAGEIF('5.10.2 (Medium excl tax)'!$A$36:$A$63,'Annual excl tax'!$B44,'5.10.2 (Medium excl tax)'!AE$36:AE$63)</f>
        <v>3.1275842598972883</v>
      </c>
      <c r="AE44" s="95">
        <f>AVERAGEIF('5.10.2 (Medium excl tax)'!$A$36:$A$63,'Annual excl tax'!$B44,'5.10.2 (Medium excl tax)'!AF$36:AF$63)</f>
        <v>2.5041071483020274</v>
      </c>
      <c r="AF44" s="95">
        <f>AVERAGEIF('5.10.2 (Medium excl tax)'!$A$36:$A$63,'Annual excl tax'!$B44,'5.10.2 (Medium excl tax)'!AG$36:AG$63)</f>
        <v>3.2692659121975431</v>
      </c>
      <c r="AG44" s="95">
        <f>AVERAGEIF('5.10.2 (Medium excl tax)'!$A$36:$A$63,'Annual excl tax'!$B44,'5.10.2 (Medium excl tax)'!AH$36:AH$63)</f>
        <v>3.481522690240296</v>
      </c>
      <c r="AH44" s="95">
        <f t="shared" si="3"/>
        <v>3.5392393759350087</v>
      </c>
      <c r="AI44" s="56">
        <f t="shared" si="4"/>
        <v>11.119881387455401</v>
      </c>
      <c r="AJ44" s="57">
        <f>RANK(Q44,(C44:Q44,U44:AG44),1)</f>
        <v>14</v>
      </c>
    </row>
    <row r="45" spans="1:36" ht="13" customHeight="1" x14ac:dyDescent="0.25">
      <c r="A45" s="94" t="s">
        <v>36</v>
      </c>
      <c r="B45" s="96">
        <v>2019</v>
      </c>
      <c r="C45" s="95">
        <f>AVERAGEIF('5.10.2 (Medium excl tax)'!$A$36:$A$63,'Annual excl tax'!$B45,'5.10.2 (Medium excl tax)'!D$36:D$63)</f>
        <v>4.2736132026249063</v>
      </c>
      <c r="D45" s="95">
        <f>AVERAGEIF('5.10.2 (Medium excl tax)'!$A$36:$A$63,'Annual excl tax'!$B45,'5.10.2 (Medium excl tax)'!E$36:E$63)</f>
        <v>3.9139214646204983</v>
      </c>
      <c r="E45" s="95">
        <f>AVERAGEIF('5.10.2 (Medium excl tax)'!$A$36:$A$63,'Annual excl tax'!$B45,'5.10.2 (Medium excl tax)'!F$36:F$63)</f>
        <v>2.9821601488781058</v>
      </c>
      <c r="F45" s="95"/>
      <c r="G45" s="95">
        <f>AVERAGEIF('5.10.2 (Medium excl tax)'!$A$36:$A$63,'Annual excl tax'!$B45,'5.10.2 (Medium excl tax)'!H$36:H$63)</f>
        <v>4.9725429832624828</v>
      </c>
      <c r="H45" s="95">
        <f>AVERAGEIF('5.10.2 (Medium excl tax)'!$A$36:$A$63,'Annual excl tax'!$B45,'5.10.2 (Medium excl tax)'!I$36:I$63)</f>
        <v>3.9610559096598505</v>
      </c>
      <c r="I45" s="95">
        <f>AVERAGEIF('5.10.2 (Medium excl tax)'!$A$36:$A$63,'Annual excl tax'!$B45,'5.10.2 (Medium excl tax)'!J$36:J$63)</f>
        <v>4.4895279219305682</v>
      </c>
      <c r="J45" s="95">
        <f>AVERAGEIF('5.10.2 (Medium excl tax)'!$A$36:$A$63,'Annual excl tax'!$B45,'5.10.2 (Medium excl tax)'!K$36:K$63)</f>
        <v>5.2707313051751852</v>
      </c>
      <c r="K45" s="95">
        <f>AVERAGEIF('5.10.2 (Medium excl tax)'!$A$36:$A$63,'Annual excl tax'!$B45,'5.10.2 (Medium excl tax)'!L$36:L$63)</f>
        <v>4.7717884628694041</v>
      </c>
      <c r="L45" s="95">
        <f>AVERAGEIF('5.10.2 (Medium excl tax)'!$A$36:$A$63,'Annual excl tax'!$B45,'5.10.2 (Medium excl tax)'!M$36:M$63)</f>
        <v>3.3952529476117475</v>
      </c>
      <c r="M45" s="95">
        <f>AVERAGEIF('5.10.2 (Medium excl tax)'!$A$36:$A$63,'Annual excl tax'!$B45,'5.10.2 (Medium excl tax)'!N$36:N$63)</f>
        <v>3.7344514288519024</v>
      </c>
      <c r="N45" s="95">
        <f>AVERAGEIF('5.10.2 (Medium excl tax)'!$A$36:$A$63,'Annual excl tax'!$B45,'5.10.2 (Medium excl tax)'!O$36:O$63)</f>
        <v>5.0546583402974772</v>
      </c>
      <c r="O45" s="95">
        <f>AVERAGEIF('5.10.2 (Medium excl tax)'!$A$36:$A$63,'Annual excl tax'!$B45,'5.10.2 (Medium excl tax)'!P$36:P$63)</f>
        <v>5.8443437772406153</v>
      </c>
      <c r="P45" s="95">
        <f>AVERAGEIF('5.10.2 (Medium excl tax)'!$A$36:$A$63,'Annual excl tax'!$B45,'5.10.2 (Medium excl tax)'!Q$36:Q$63)</f>
        <v>5.6542553725508782</v>
      </c>
      <c r="Q45" s="95">
        <f>AVERAGEIF('5.10.2 (Medium excl tax)'!$A$36:$A$63,'Annual excl tax'!$B45,'5.10.2 (Medium excl tax)'!R$36:R$63)</f>
        <v>3.9442577780397308</v>
      </c>
      <c r="R45" s="55">
        <f t="shared" si="0"/>
        <v>4.3815705622777372</v>
      </c>
      <c r="S45" s="56">
        <f t="shared" si="1"/>
        <v>-9.9807312930884677</v>
      </c>
      <c r="T45" s="57">
        <f t="shared" si="2"/>
        <v>5</v>
      </c>
      <c r="U45" s="95">
        <f>AVERAGEIF('5.10.2 (Medium excl tax)'!$A$36:$A$63,'Annual excl tax'!$B45,'5.10.2 (Medium excl tax)'!V$36:V$63)</f>
        <v>3.2553688610221916</v>
      </c>
      <c r="V45" s="95">
        <f>AVERAGEIF('5.10.2 (Medium excl tax)'!$A$36:$A$63,'Annual excl tax'!$B45,'5.10.2 (Medium excl tax)'!W$36:W$63)</f>
        <v>2.7426504685592286</v>
      </c>
      <c r="W45" s="95"/>
      <c r="X45" s="95">
        <f>AVERAGEIF('5.10.2 (Medium excl tax)'!$A$36:$A$63,'Annual excl tax'!$B45,'5.10.2 (Medium excl tax)'!Y$36:Y$63)</f>
        <v>4.2470906985288428</v>
      </c>
      <c r="Y45" s="95">
        <f>AVERAGEIF('5.10.2 (Medium excl tax)'!$A$36:$A$63,'Annual excl tax'!$B45,'5.10.2 (Medium excl tax)'!Z$36:Z$63)</f>
        <v>2.7770379596596984</v>
      </c>
      <c r="Z45" s="95">
        <f>AVERAGEIF('5.10.2 (Medium excl tax)'!$A$36:$A$63,'Annual excl tax'!$B45,'5.10.2 (Medium excl tax)'!AA$36:AA$63)</f>
        <v>2.3471074679129251</v>
      </c>
      <c r="AA45" s="95">
        <f>AVERAGEIF('5.10.2 (Medium excl tax)'!$A$36:$A$63,'Annual excl tax'!$B45,'5.10.2 (Medium excl tax)'!AB$36:AB$63)</f>
        <v>2.7362256072973032</v>
      </c>
      <c r="AB45" s="95">
        <f>AVERAGEIF('5.10.2 (Medium excl tax)'!$A$36:$A$63,'Annual excl tax'!$B45,'5.10.2 (Medium excl tax)'!AC$36:AC$63)</f>
        <v>2.6668967655942026</v>
      </c>
      <c r="AC45" s="95"/>
      <c r="AD45" s="95">
        <f>AVERAGEIF('5.10.2 (Medium excl tax)'!$A$36:$A$63,'Annual excl tax'!$B45,'5.10.2 (Medium excl tax)'!AE$36:AE$63)</f>
        <v>3.3080182552842059</v>
      </c>
      <c r="AE45" s="95">
        <f>AVERAGEIF('5.10.2 (Medium excl tax)'!$A$36:$A$63,'Annual excl tax'!$B45,'5.10.2 (Medium excl tax)'!AF$36:AF$63)</f>
        <v>2.5049765279129454</v>
      </c>
      <c r="AF45" s="95">
        <f>AVERAGEIF('5.10.2 (Medium excl tax)'!$A$36:$A$63,'Annual excl tax'!$B45,'5.10.2 (Medium excl tax)'!AG$36:AG$63)</f>
        <v>3.4008074582274204</v>
      </c>
      <c r="AG45" s="95">
        <f>AVERAGEIF('5.10.2 (Medium excl tax)'!$A$36:$A$63,'Annual excl tax'!$B45,'5.10.2 (Medium excl tax)'!AH$36:AH$63)</f>
        <v>3.4878443435899049</v>
      </c>
      <c r="AH45" s="95">
        <f t="shared" si="3"/>
        <v>3.7344514288519024</v>
      </c>
      <c r="AI45" s="56">
        <f t="shared" si="4"/>
        <v>5.6181303515394756</v>
      </c>
      <c r="AJ45" s="57">
        <f>RANK(Q45,(C45:Q45,U45:AG45),1)</f>
        <v>15</v>
      </c>
    </row>
    <row r="46" spans="1:36" ht="13" customHeight="1" x14ac:dyDescent="0.25">
      <c r="A46" s="94" t="s">
        <v>36</v>
      </c>
      <c r="B46" s="96">
        <v>2020</v>
      </c>
      <c r="C46" s="95">
        <f>AVERAGEIF('5.10.2 (Medium excl tax)'!$A$36:$A$63,'Annual excl tax'!$B46,'5.10.2 (Medium excl tax)'!D$36:D$63)</f>
        <v>4.2207372805244994</v>
      </c>
      <c r="D46" s="95">
        <f>AVERAGEIF('5.10.2 (Medium excl tax)'!$A$36:$A$63,'Annual excl tax'!$B46,'5.10.2 (Medium excl tax)'!E$36:E$63)</f>
        <v>3.4688224977808644</v>
      </c>
      <c r="E46" s="95">
        <f>AVERAGEIF('5.10.2 (Medium excl tax)'!$A$36:$A$63,'Annual excl tax'!$B46,'5.10.2 (Medium excl tax)'!F$36:F$63)</f>
        <v>2.5390269410516364</v>
      </c>
      <c r="F46" s="95"/>
      <c r="G46" s="95">
        <f>AVERAGEIF('5.10.2 (Medium excl tax)'!$A$36:$A$63,'Annual excl tax'!$B46,'5.10.2 (Medium excl tax)'!H$36:H$63)</f>
        <v>4.6578718223454185</v>
      </c>
      <c r="H46" s="95">
        <f>AVERAGEIF('5.10.2 (Medium excl tax)'!$A$36:$A$63,'Annual excl tax'!$B46,'5.10.2 (Medium excl tax)'!I$36:I$63)</f>
        <v>4.04914608916107</v>
      </c>
      <c r="I46" s="95">
        <f>AVERAGEIF('5.10.2 (Medium excl tax)'!$A$36:$A$63,'Annual excl tax'!$B46,'5.10.2 (Medium excl tax)'!J$36:J$63)</f>
        <v>4.075975610320711</v>
      </c>
      <c r="J46" s="95">
        <f>AVERAGEIF('5.10.2 (Medium excl tax)'!$A$36:$A$63,'Annual excl tax'!$B46,'5.10.2 (Medium excl tax)'!K$36:K$63)</f>
        <v>5.008965243374262</v>
      </c>
      <c r="K46" s="95">
        <f>AVERAGEIF('5.10.2 (Medium excl tax)'!$A$36:$A$63,'Annual excl tax'!$B46,'5.10.2 (Medium excl tax)'!L$36:L$63)</f>
        <v>4.5010708721533454</v>
      </c>
      <c r="L46" s="95">
        <f>AVERAGEIF('5.10.2 (Medium excl tax)'!$A$36:$A$63,'Annual excl tax'!$B46,'5.10.2 (Medium excl tax)'!M$36:M$63)</f>
        <v>3.0964032778702162</v>
      </c>
      <c r="M46" s="95">
        <f>AVERAGEIF('5.10.2 (Medium excl tax)'!$A$36:$A$63,'Annual excl tax'!$B46,'5.10.2 (Medium excl tax)'!N$36:N$63)</f>
        <v>3.6296522196769074</v>
      </c>
      <c r="N46" s="95">
        <f>AVERAGEIF('5.10.2 (Medium excl tax)'!$A$36:$A$63,'Annual excl tax'!$B46,'5.10.2 (Medium excl tax)'!O$36:O$63)</f>
        <v>5.0026756607520984</v>
      </c>
      <c r="O46" s="95">
        <f>AVERAGEIF('5.10.2 (Medium excl tax)'!$A$36:$A$63,'Annual excl tax'!$B46,'5.10.2 (Medium excl tax)'!P$36:P$63)</f>
        <v>5.4180412885499605</v>
      </c>
      <c r="P46" s="95">
        <f>AVERAGEIF('5.10.2 (Medium excl tax)'!$A$36:$A$63,'Annual excl tax'!$B46,'5.10.2 (Medium excl tax)'!Q$36:Q$63)</f>
        <v>7.2240719297156186</v>
      </c>
      <c r="Q46" s="95">
        <f>AVERAGEIF('5.10.2 (Medium excl tax)'!$A$36:$A$63,'Annual excl tax'!$B46,'5.10.2 (Medium excl tax)'!R$36:R$63)</f>
        <v>3.569715502000105</v>
      </c>
      <c r="R46" s="55">
        <f t="shared" si="0"/>
        <v>4.1483564454226052</v>
      </c>
      <c r="S46" s="56">
        <f t="shared" si="1"/>
        <v>-13.948679459813206</v>
      </c>
      <c r="T46" s="57">
        <f t="shared" si="2"/>
        <v>4</v>
      </c>
      <c r="U46" s="95">
        <f>AVERAGEIF('5.10.2 (Medium excl tax)'!$A$36:$A$63,'Annual excl tax'!$B46,'5.10.2 (Medium excl tax)'!V$36:V$63)</f>
        <v>2.7542038955406527</v>
      </c>
      <c r="V46" s="95">
        <f>AVERAGEIF('5.10.2 (Medium excl tax)'!$A$36:$A$63,'Annual excl tax'!$B46,'5.10.2 (Medium excl tax)'!W$36:W$63)</f>
        <v>2.7253595385511034</v>
      </c>
      <c r="W46" s="95"/>
      <c r="X46" s="95">
        <f>AVERAGEIF('5.10.2 (Medium excl tax)'!$A$36:$A$63,'Annual excl tax'!$B46,'5.10.2 (Medium excl tax)'!Y$36:Y$63)</f>
        <v>4.1482583253740444</v>
      </c>
      <c r="Y46" s="95">
        <f>AVERAGEIF('5.10.2 (Medium excl tax)'!$A$36:$A$63,'Annual excl tax'!$B46,'5.10.2 (Medium excl tax)'!Z$36:Z$63)</f>
        <v>2.7214284369177704</v>
      </c>
      <c r="Z46" s="95">
        <f>AVERAGEIF('5.10.2 (Medium excl tax)'!$A$36:$A$63,'Annual excl tax'!$B46,'5.10.2 (Medium excl tax)'!AA$36:AA$63)</f>
        <v>2.1962379384748649</v>
      </c>
      <c r="AA46" s="95">
        <f>AVERAGEIF('5.10.2 (Medium excl tax)'!$A$36:$A$63,'Annual excl tax'!$B46,'5.10.2 (Medium excl tax)'!AB$36:AB$63)</f>
        <v>2.0301504693892718</v>
      </c>
      <c r="AB46" s="95">
        <f>AVERAGEIF('5.10.2 (Medium excl tax)'!$A$36:$A$63,'Annual excl tax'!$B46,'5.10.2 (Medium excl tax)'!AC$36:AC$63)</f>
        <v>2.1750595446548622</v>
      </c>
      <c r="AC46" s="95"/>
      <c r="AD46" s="95">
        <f>AVERAGEIF('5.10.2 (Medium excl tax)'!$A$36:$A$63,'Annual excl tax'!$B46,'5.10.2 (Medium excl tax)'!AE$36:AE$63)</f>
        <v>3.0102635870516559</v>
      </c>
      <c r="AE46" s="95">
        <f>AVERAGEIF('5.10.2 (Medium excl tax)'!$A$36:$A$63,'Annual excl tax'!$B46,'5.10.2 (Medium excl tax)'!AF$36:AF$63)</f>
        <v>2.4056163605624414</v>
      </c>
      <c r="AF46" s="95">
        <f>AVERAGEIF('5.10.2 (Medium excl tax)'!$A$36:$A$63,'Annual excl tax'!$B46,'5.10.2 (Medium excl tax)'!AG$36:AG$63)</f>
        <v>3.4745224601558204</v>
      </c>
      <c r="AG46" s="95">
        <f>AVERAGEIF('5.10.2 (Medium excl tax)'!$A$36:$A$63,'Annual excl tax'!$B46,'5.10.2 (Medium excl tax)'!AH$36:AH$63)</f>
        <v>3.5465103650855507</v>
      </c>
      <c r="AH46" s="95">
        <f t="shared" si="3"/>
        <v>3.5465103650855507</v>
      </c>
      <c r="AI46" s="56">
        <f t="shared" si="4"/>
        <v>0.65430901155690024</v>
      </c>
      <c r="AJ46" s="57">
        <f>RANK(Q46,(C46:Q46,U46:AG46),1)</f>
        <v>14</v>
      </c>
    </row>
    <row r="47" spans="1:36" ht="13" customHeight="1" x14ac:dyDescent="0.25">
      <c r="A47" s="94" t="s">
        <v>36</v>
      </c>
      <c r="B47" s="96">
        <v>2021</v>
      </c>
      <c r="C47" s="95">
        <f>AVERAGEIF('5.10.2 (Medium excl tax)'!$A$36:$A$63,'Annual excl tax'!$B47,'5.10.2 (Medium excl tax)'!D$36:D$63)</f>
        <v>4.1779824466180191</v>
      </c>
      <c r="D47" s="95">
        <f>AVERAGEIF('5.10.2 (Medium excl tax)'!$A$36:$A$63,'Annual excl tax'!$B47,'5.10.2 (Medium excl tax)'!E$36:E$63)</f>
        <v>3.8758655748617148</v>
      </c>
      <c r="E47" s="95">
        <f>AVERAGEIF('5.10.2 (Medium excl tax)'!$A$36:$A$63,'Annual excl tax'!$B47,'5.10.2 (Medium excl tax)'!F$36:F$63)</f>
        <v>4.5982463229324662</v>
      </c>
      <c r="F47" s="95"/>
      <c r="G47" s="95">
        <f>AVERAGEIF('5.10.2 (Medium excl tax)'!$A$36:$A$63,'Annual excl tax'!$B47,'5.10.2 (Medium excl tax)'!H$36:H$63)</f>
        <v>4.5464798652071012</v>
      </c>
      <c r="H47" s="95">
        <f>AVERAGEIF('5.10.2 (Medium excl tax)'!$A$36:$A$63,'Annual excl tax'!$B47,'5.10.2 (Medium excl tax)'!I$36:I$63)</f>
        <v>3.9074333132141237</v>
      </c>
      <c r="I47" s="95">
        <f>AVERAGEIF('5.10.2 (Medium excl tax)'!$A$36:$A$63,'Annual excl tax'!$B47,'5.10.2 (Medium excl tax)'!J$36:J$63)</f>
        <v>5.8345833319920075</v>
      </c>
      <c r="J47" s="95">
        <f>AVERAGEIF('5.10.2 (Medium excl tax)'!$A$36:$A$63,'Annual excl tax'!$B47,'5.10.2 (Medium excl tax)'!K$36:K$63)</f>
        <v>4.8667955602439026</v>
      </c>
      <c r="K47" s="95">
        <f>AVERAGEIF('5.10.2 (Medium excl tax)'!$A$36:$A$63,'Annual excl tax'!$B47,'5.10.2 (Medium excl tax)'!L$36:L$63)</f>
        <v>4.9362649481028953</v>
      </c>
      <c r="L47" s="95">
        <f>AVERAGEIF('5.10.2 (Medium excl tax)'!$A$36:$A$63,'Annual excl tax'!$B47,'5.10.2 (Medium excl tax)'!M$36:M$63)</f>
        <v>3.8453867814430627</v>
      </c>
      <c r="M47" s="95">
        <f>AVERAGEIF('5.10.2 (Medium excl tax)'!$A$36:$A$63,'Annual excl tax'!$B47,'5.10.2 (Medium excl tax)'!N$36:N$63)</f>
        <v>3.4915034519613934</v>
      </c>
      <c r="N47" s="95">
        <f>AVERAGEIF('5.10.2 (Medium excl tax)'!$A$36:$A$63,'Annual excl tax'!$B47,'5.10.2 (Medium excl tax)'!O$36:O$63)</f>
        <v>4.7512306212284514</v>
      </c>
      <c r="O47" s="95">
        <f>AVERAGEIF('5.10.2 (Medium excl tax)'!$A$36:$A$63,'Annual excl tax'!$B47,'5.10.2 (Medium excl tax)'!P$36:P$63)</f>
        <v>5.8995543139350488</v>
      </c>
      <c r="P47" s="95">
        <f>AVERAGEIF('5.10.2 (Medium excl tax)'!$A$36:$A$63,'Annual excl tax'!$B47,'5.10.2 (Medium excl tax)'!Q$36:Q$63)</f>
        <v>9.5218216840537018</v>
      </c>
      <c r="Q47" s="95">
        <f>AVERAGEIF('5.10.2 (Medium excl tax)'!$A$36:$A$63,'Annual excl tax'!$B47,'5.10.2 (Medium excl tax)'!R$36:R$63)</f>
        <v>3.5482314067705527</v>
      </c>
      <c r="R47" s="55">
        <f t="shared" ref="R47" si="10">MEDIAN(C47:Q47)</f>
        <v>4.5723630940697841</v>
      </c>
      <c r="S47" s="56">
        <f t="shared" ref="S47" si="11">(Q47-R47)/R47*100</f>
        <v>-22.398301845877004</v>
      </c>
      <c r="T47" s="57">
        <f t="shared" ref="T47" si="12">RANK(Q47,(C47:Q47),1)</f>
        <v>2</v>
      </c>
      <c r="U47" s="95">
        <f>AVERAGEIF('5.10.2 (Medium excl tax)'!$A$36:$A$63,'Annual excl tax'!$B47,'5.10.2 (Medium excl tax)'!V$36:V$63)</f>
        <v>4.0499649848576862</v>
      </c>
      <c r="V47" s="95">
        <f>AVERAGEIF('5.10.2 (Medium excl tax)'!$A$36:$A$63,'Annual excl tax'!$B47,'5.10.2 (Medium excl tax)'!W$36:W$63)</f>
        <v>2.6568945524748409</v>
      </c>
      <c r="W47" s="95"/>
      <c r="X47" s="95">
        <f>AVERAGEIF('5.10.2 (Medium excl tax)'!$A$36:$A$63,'Annual excl tax'!$B47,'5.10.2 (Medium excl tax)'!Y$36:Y$63)</f>
        <v>4.0801177171520324</v>
      </c>
      <c r="Y47" s="95">
        <f>AVERAGEIF('5.10.2 (Medium excl tax)'!$A$36:$A$63,'Annual excl tax'!$B47,'5.10.2 (Medium excl tax)'!Z$36:Z$63)</f>
        <v>3.9110180473872092</v>
      </c>
      <c r="Z47" s="95">
        <f>AVERAGEIF('5.10.2 (Medium excl tax)'!$A$36:$A$63,'Annual excl tax'!$B47,'5.10.2 (Medium excl tax)'!AA$36:AA$63)</f>
        <v>2.0685336750259635</v>
      </c>
      <c r="AA47" s="95">
        <f>AVERAGEIF('5.10.2 (Medium excl tax)'!$A$36:$A$63,'Annual excl tax'!$B47,'5.10.2 (Medium excl tax)'!AB$36:AB$63)</f>
        <v>2.4422896627562833</v>
      </c>
      <c r="AB47" s="95">
        <f>AVERAGEIF('5.10.2 (Medium excl tax)'!$A$36:$A$63,'Annual excl tax'!$B47,'5.10.2 (Medium excl tax)'!AC$36:AC$63)</f>
        <v>2.1886914580132206</v>
      </c>
      <c r="AC47" s="95"/>
      <c r="AD47" s="95">
        <f>AVERAGEIF('5.10.2 (Medium excl tax)'!$A$36:$A$63,'Annual excl tax'!$B47,'5.10.2 (Medium excl tax)'!AE$36:AE$63)</f>
        <v>2.9252712371795506</v>
      </c>
      <c r="AE47" s="95">
        <f>AVERAGEIF('5.10.2 (Medium excl tax)'!$A$36:$A$63,'Annual excl tax'!$B47,'5.10.2 (Medium excl tax)'!AF$36:AF$63)</f>
        <v>2.8542088494874402</v>
      </c>
      <c r="AF47" s="95">
        <f>AVERAGEIF('5.10.2 (Medium excl tax)'!$A$36:$A$63,'Annual excl tax'!$B47,'5.10.2 (Medium excl tax)'!AG$36:AG$63)</f>
        <v>2.9883177169968418</v>
      </c>
      <c r="AG47" s="95">
        <f>AVERAGEIF('5.10.2 (Medium excl tax)'!$A$36:$A$63,'Annual excl tax'!$B47,'5.10.2 (Medium excl tax)'!AH$36:AH$63)</f>
        <v>3.4260392974556457</v>
      </c>
      <c r="AH47" s="95">
        <f t="shared" ref="AH47" si="13">MEDIAN(C47:Q47,U47:AG47)</f>
        <v>3.9074333132141237</v>
      </c>
      <c r="AI47" s="56">
        <f t="shared" ref="AI47" si="14">(Q47-AH47)/AH47*100</f>
        <v>-9.1927840515876529</v>
      </c>
      <c r="AJ47" s="57">
        <f>RANK(Q47,(C47:Q47,U47:AG47),1)</f>
        <v>10</v>
      </c>
    </row>
    <row r="48" spans="1:36" ht="13" customHeight="1" x14ac:dyDescent="0.25">
      <c r="A48" s="94" t="s">
        <v>36</v>
      </c>
      <c r="B48" s="96">
        <v>2022</v>
      </c>
      <c r="C48" s="95">
        <f>AVERAGEIF('5.10.2 (Medium excl tax)'!$A$36:$A$65,'Annual excl tax'!$B48,'5.10.2 (Medium excl tax)'!D$36:D$65)</f>
        <v>6.6030583861459036</v>
      </c>
      <c r="D48" s="95">
        <f>AVERAGEIF('5.10.2 (Medium excl tax)'!$A$36:$A$65,'Annual excl tax'!$B48,'5.10.2 (Medium excl tax)'!E$36:E$65)</f>
        <v>8.7430814959122607</v>
      </c>
      <c r="E48" s="95">
        <f>AVERAGEIF('5.10.2 (Medium excl tax)'!$A$36:$A$65,'Annual excl tax'!$B48,'5.10.2 (Medium excl tax)'!F$36:F$65)</f>
        <v>12.275444988687038</v>
      </c>
      <c r="F48" s="95"/>
      <c r="G48" s="95">
        <f>AVERAGEIF('5.10.2 (Medium excl tax)'!$A$36:$A$65,'Annual excl tax'!$B48,'5.10.2 (Medium excl tax)'!H$36:H$65)</f>
        <v>5.9061785978353516</v>
      </c>
      <c r="H48" s="95">
        <f>AVERAGEIF('5.10.2 (Medium excl tax)'!$A$36:$A$65,'Annual excl tax'!$B48,'5.10.2 (Medium excl tax)'!I$36:I$65)</f>
        <v>5.5596044680427559</v>
      </c>
      <c r="I48" s="95">
        <f>AVERAGEIF('5.10.2 (Medium excl tax)'!$A$36:$A$65,'Annual excl tax'!$B48,'5.10.2 (Medium excl tax)'!J$36:J$65)</f>
        <v>10.363582921195341</v>
      </c>
      <c r="J48" s="95">
        <f>AVERAGEIF('5.10.2 (Medium excl tax)'!$A$36:$A$65,'Annual excl tax'!$B48,'5.10.2 (Medium excl tax)'!K$36:K$65)</f>
        <v>8.6964138327224791</v>
      </c>
      <c r="K48" s="95">
        <f>AVERAGEIF('5.10.2 (Medium excl tax)'!$A$36:$A$65,'Annual excl tax'!$B48,'5.10.2 (Medium excl tax)'!L$36:L$65)</f>
        <v>9.3167563409903895</v>
      </c>
      <c r="L48" s="95">
        <f>AVERAGEIF('5.10.2 (Medium excl tax)'!$A$36:$A$65,'Annual excl tax'!$B48,'5.10.2 (Medium excl tax)'!M$36:M$65)</f>
        <v>8.6867648571214051</v>
      </c>
      <c r="M48" s="95">
        <f>AVERAGEIF('5.10.2 (Medium excl tax)'!$A$36:$A$65,'Annual excl tax'!$B48,'5.10.2 (Medium excl tax)'!N$36:N$65)</f>
        <v>8.7310029325224292</v>
      </c>
      <c r="N48" s="95">
        <f>AVERAGEIF('5.10.2 (Medium excl tax)'!$A$36:$A$65,'Annual excl tax'!$B48,'5.10.2 (Medium excl tax)'!O$36:O$65)</f>
        <v>6.7032430137370582</v>
      </c>
      <c r="O48" s="95">
        <f>AVERAGEIF('5.10.2 (Medium excl tax)'!$A$36:$A$65,'Annual excl tax'!$B48,'5.10.2 (Medium excl tax)'!P$36:P$65)</f>
        <v>7.9844865654525314</v>
      </c>
      <c r="P48" s="95">
        <f>AVERAGEIF('5.10.2 (Medium excl tax)'!$A$36:$A$65,'Annual excl tax'!$B48,'5.10.2 (Medium excl tax)'!Q$36:Q$65)</f>
        <v>14.571725695197003</v>
      </c>
      <c r="Q48" s="95">
        <f>AVERAGEIF('5.10.2 (Medium excl tax)'!$A$36:$A$65,'Annual excl tax'!$B48,'5.10.2 (Medium excl tax)'!R$36:R$65)</f>
        <v>8.3907585831477878</v>
      </c>
      <c r="R48" s="55">
        <f>MEDIAN(C48:Q48)</f>
        <v>8.6915893449219421</v>
      </c>
      <c r="S48" s="56">
        <f>(Q48-R48)/R48*100</f>
        <v>-3.4611709071358119</v>
      </c>
      <c r="T48" s="57">
        <f>RANK(Q48,(C48:Q48),1)</f>
        <v>6</v>
      </c>
      <c r="U48" s="95">
        <f>AVERAGEIF('5.10.2 (Medium excl tax)'!$A$36:$A$65,'Annual excl tax'!$B48,'5.10.2 (Medium excl tax)'!V$36:V$65)</f>
        <v>7.9297084286413773</v>
      </c>
      <c r="V48" s="95">
        <f>AVERAGEIF('5.10.2 (Medium excl tax)'!$A$36:$A$65,'Annual excl tax'!$B48,'5.10.2 (Medium excl tax)'!W$36:W$65)</f>
        <v>3.3080084076838103</v>
      </c>
      <c r="W48" s="95"/>
      <c r="X48" s="95">
        <f>AVERAGEIF('5.10.2 (Medium excl tax)'!$A$36:$A$65,'Annual excl tax'!$B48,'5.10.2 (Medium excl tax)'!Y$36:Y$65)</f>
        <v>6.2142179780138767</v>
      </c>
      <c r="Y48" s="95">
        <f>AVERAGEIF('5.10.2 (Medium excl tax)'!$A$36:$A$65,'Annual excl tax'!$B48,'5.10.2 (Medium excl tax)'!Z$36:Z$65)</f>
        <v>7.4718590620895249</v>
      </c>
      <c r="Z48" s="95">
        <f>AVERAGEIF('5.10.2 (Medium excl tax)'!$A$36:$A$65,'Annual excl tax'!$B48,'5.10.2 (Medium excl tax)'!AA$36:AA$65)</f>
        <v>2.1508496650326459</v>
      </c>
      <c r="AA48" s="95">
        <f>AVERAGEIF('5.10.2 (Medium excl tax)'!$A$36:$A$65,'Annual excl tax'!$B48,'5.10.2 (Medium excl tax)'!AB$36:AB$65)</f>
        <v>7.7270268383463954</v>
      </c>
      <c r="AB48" s="95">
        <f>AVERAGEIF('5.10.2 (Medium excl tax)'!$A$36:$A$65,'Annual excl tax'!$B48,'5.10.2 (Medium excl tax)'!AC$36:AC$65)</f>
        <v>6.5149298819902413</v>
      </c>
      <c r="AC48" s="95"/>
      <c r="AD48" s="95">
        <f>AVERAGEIF('5.10.2 (Medium excl tax)'!$A$36:$A$65,'Annual excl tax'!$B48,'5.10.2 (Medium excl tax)'!AE$36:AE$65)</f>
        <v>4.6509987057890427</v>
      </c>
      <c r="AE48" s="95">
        <f>AVERAGEIF('5.10.2 (Medium excl tax)'!$A$36:$A$65,'Annual excl tax'!$B48,'5.10.2 (Medium excl tax)'!AF$36:AF$65)</f>
        <v>6.747205815259095</v>
      </c>
      <c r="AF48" s="95">
        <f>AVERAGEIF('5.10.2 (Medium excl tax)'!$A$36:$A$65,'Annual excl tax'!$B48,'5.10.2 (Medium excl tax)'!AG$36:AG$65)</f>
        <v>3.5086957609628566</v>
      </c>
      <c r="AG48" s="95">
        <f>AVERAGEIF('5.10.2 (Medium excl tax)'!$A$36:$A$65,'Annual excl tax'!$B48,'5.10.2 (Medium excl tax)'!AH$36:AH$65)</f>
        <v>5.6775393805701171</v>
      </c>
      <c r="AH48" s="95">
        <f>MEDIAN(C48:Q48,U48:AG48)</f>
        <v>7.4718590620895249</v>
      </c>
      <c r="AI48" s="56">
        <f>(Q48-AH48)/AH48*100</f>
        <v>12.298137764944542</v>
      </c>
      <c r="AJ48" s="57">
        <f>RANK(Q48,(C48:Q48,U48:AG48),1)</f>
        <v>17</v>
      </c>
    </row>
    <row r="49" spans="1:36" ht="13" customHeight="1" x14ac:dyDescent="0.25">
      <c r="A49" s="94" t="s">
        <v>36</v>
      </c>
      <c r="B49" s="96">
        <v>2023</v>
      </c>
      <c r="C49" s="95">
        <f>AVERAGEIF('5.10.2 (Medium excl tax)'!$A$36:$A$67,'Annual excl tax'!$B49,'5.10.2 (Medium excl tax)'!D$36:D$67)</f>
        <v>10.478159807585524</v>
      </c>
      <c r="D49" s="95">
        <f>AVERAGEIF('5.10.2 (Medium excl tax)'!$A$36:$A$67,'Annual excl tax'!$B49,'5.10.2 (Medium excl tax)'!E$36:E$67)</f>
        <v>8.2139576344874534</v>
      </c>
      <c r="E49" s="95">
        <f>AVERAGEIF('5.10.2 (Medium excl tax)'!$A$36:$A$67,'Annual excl tax'!$B49,'5.10.2 (Medium excl tax)'!F$36:F$67)</f>
        <v>7.1876631347002515</v>
      </c>
      <c r="F49" s="95"/>
      <c r="G49" s="95">
        <f>AVERAGEIF('5.10.2 (Medium excl tax)'!$A$36:$A$67,'Annual excl tax'!$B49,'5.10.2 (Medium excl tax)'!H$36:H$67)</f>
        <v>7.3241832150310024</v>
      </c>
      <c r="H49" s="95">
        <f>AVERAGEIF('5.10.2 (Medium excl tax)'!$A$36:$A$67,'Annual excl tax'!$B49,'5.10.2 (Medium excl tax)'!I$36:I$67)</f>
        <v>8.2650153440943406</v>
      </c>
      <c r="I49" s="95">
        <f>AVERAGEIF('5.10.2 (Medium excl tax)'!$A$36:$A$67,'Annual excl tax'!$B49,'5.10.2 (Medium excl tax)'!J$36:J$67)</f>
        <v>8.46765138709684</v>
      </c>
      <c r="J49" s="95">
        <f>AVERAGEIF('5.10.2 (Medium excl tax)'!$A$36:$A$67,'Annual excl tax'!$B49,'5.10.2 (Medium excl tax)'!K$36:K$67)</f>
        <v>11.674682975315564</v>
      </c>
      <c r="K49" s="95">
        <f>AVERAGEIF('5.10.2 (Medium excl tax)'!$A$36:$A$67,'Annual excl tax'!$B49,'5.10.2 (Medium excl tax)'!L$36:L$67)</f>
        <v>9.5480882218923142</v>
      </c>
      <c r="L49" s="95">
        <f>AVERAGEIF('5.10.2 (Medium excl tax)'!$A$36:$A$67,'Annual excl tax'!$B49,'5.10.2 (Medium excl tax)'!M$36:M$67)</f>
        <v>10.722868011078928</v>
      </c>
      <c r="M49" s="95">
        <f>AVERAGEIF('5.10.2 (Medium excl tax)'!$A$36:$A$67,'Annual excl tax'!$B49,'5.10.2 (Medium excl tax)'!N$36:N$67)</f>
        <v>10.440385356789351</v>
      </c>
      <c r="N49" s="95">
        <f>AVERAGEIF('5.10.2 (Medium excl tax)'!$A$36:$A$67,'Annual excl tax'!$B49,'5.10.2 (Medium excl tax)'!O$36:O$67)</f>
        <v>8.9447545482625426</v>
      </c>
      <c r="O49" s="95">
        <f>AVERAGEIF('5.10.2 (Medium excl tax)'!$A$36:$A$67,'Annual excl tax'!$B49,'5.10.2 (Medium excl tax)'!P$36:P$67)</f>
        <v>8.2789261915387655</v>
      </c>
      <c r="P49" s="95">
        <f>AVERAGEIF('5.10.2 (Medium excl tax)'!$A$36:$A$67,'Annual excl tax'!$B49,'5.10.2 (Medium excl tax)'!Q$36:Q$67)</f>
        <v>12.378950988159417</v>
      </c>
      <c r="Q49" s="115">
        <f>AVERAGEIF('5.10.2 (Medium excl tax)'!$A$36:$A$67,'Annual excl tax'!$B49,'5.10.2 (Medium excl tax)'!R$36:R$67)</f>
        <v>9.583878705973472</v>
      </c>
      <c r="R49" s="55">
        <f>MEDIAN(C49:Q49)</f>
        <v>9.2464213850774293</v>
      </c>
      <c r="S49" s="56">
        <f>(Q49-R49)/R49*100</f>
        <v>3.6495991999743467</v>
      </c>
      <c r="T49" s="57">
        <f>RANK(Q49,(C49:Q49),1)</f>
        <v>9</v>
      </c>
      <c r="U49" s="95">
        <f>AVERAGEIF('5.10.2 (Medium excl tax)'!$A$36:$A$67,'Annual excl tax'!$B49,'5.10.2 (Medium excl tax)'!V$36:V$67)</f>
        <v>5.990395051982043</v>
      </c>
      <c r="V49" s="95">
        <f>AVERAGEIF('5.10.2 (Medium excl tax)'!$A$36:$A$67,'Annual excl tax'!$B49,'5.10.2 (Medium excl tax)'!W$36:W$67)</f>
        <v>3.7288722074548208</v>
      </c>
      <c r="W49" s="95"/>
      <c r="X49" s="95">
        <f>AVERAGEIF('5.10.2 (Medium excl tax)'!$A$36:$A$67,'Annual excl tax'!$B49,'5.10.2 (Medium excl tax)'!Y$36:Y$67)</f>
        <v>8.1335086903511122</v>
      </c>
      <c r="Y49" s="95">
        <f>AVERAGEIF('5.10.2 (Medium excl tax)'!$A$36:$A$67,'Annual excl tax'!$B49,'5.10.2 (Medium excl tax)'!Z$36:Z$67)</f>
        <v>6.5362278257174324</v>
      </c>
      <c r="Z49" s="95">
        <f>AVERAGEIF('5.10.2 (Medium excl tax)'!$A$36:$A$67,'Annual excl tax'!$B49,'5.10.2 (Medium excl tax)'!AA$36:AA$67)</f>
        <v>2.2977109184931597</v>
      </c>
      <c r="AA49" s="95">
        <f>AVERAGEIF('5.10.2 (Medium excl tax)'!$A$36:$A$67,'Annual excl tax'!$B49,'5.10.2 (Medium excl tax)'!AB$36:AB$67)</f>
        <v>8.6650084826219089</v>
      </c>
      <c r="AB49" s="95">
        <f>AVERAGEIF('5.10.2 (Medium excl tax)'!$A$36:$A$67,'Annual excl tax'!$B49,'5.10.2 (Medium excl tax)'!AC$36:AC$67)</f>
        <v>11.886701445669768</v>
      </c>
      <c r="AC49" s="95"/>
      <c r="AD49" s="95">
        <f>AVERAGEIF('5.10.2 (Medium excl tax)'!$A$36:$A$67,'Annual excl tax'!$B49,'5.10.2 (Medium excl tax)'!AE$36:AE$67)</f>
        <v>4.9508144871858546</v>
      </c>
      <c r="AE49" s="95">
        <f>AVERAGEIF('5.10.2 (Medium excl tax)'!$A$36:$A$67,'Annual excl tax'!$B49,'5.10.2 (Medium excl tax)'!AF$36:AF$67)</f>
        <v>4.0467098924630829</v>
      </c>
      <c r="AF49" s="95">
        <f>AVERAGEIF('5.10.2 (Medium excl tax)'!$A$36:$A$67,'Annual excl tax'!$B49,'5.10.2 (Medium excl tax)'!AG$36:AG$67)</f>
        <v>4.2851915850756184</v>
      </c>
      <c r="AG49" s="95">
        <f>AVERAGEIF('5.10.2 (Medium excl tax)'!$A$36:$A$67,'Annual excl tax'!$B49,'5.10.2 (Medium excl tax)'!AH$36:AH$67)</f>
        <v>7.4197100556201061</v>
      </c>
      <c r="AH49" s="95">
        <f>MEDIAN(C49:Q49,U49:AG49)</f>
        <v>8.2650153440943406</v>
      </c>
      <c r="AI49" s="56">
        <f>(Q49-AH49)/AH49*100</f>
        <v>15.957179835382981</v>
      </c>
      <c r="AJ49" s="57">
        <f>RANK(Q49,(C49:Q49,U49:AG49),1)</f>
        <v>19</v>
      </c>
    </row>
    <row r="50" spans="1:36" ht="13" customHeight="1" x14ac:dyDescent="0.25">
      <c r="A50" s="94" t="s">
        <v>36</v>
      </c>
      <c r="B50" s="96">
        <v>2024</v>
      </c>
      <c r="C50" s="95">
        <f>AVERAGEIF('5.10.2 (Medium excl tax)'!$A$36:$A$69,'Annual excl tax'!$B50,'5.10.2 (Medium excl tax)'!D$36:D$69)</f>
        <v>8.3793147621744861</v>
      </c>
      <c r="D50" s="95">
        <f>AVERAGEIF('5.10.2 (Medium excl tax)'!$A$36:$A$69,'Annual excl tax'!$B50,'5.10.2 (Medium excl tax)'!E$36:E$69)</f>
        <v>5.978837140737788</v>
      </c>
      <c r="E50" s="95">
        <f>AVERAGEIF('5.10.2 (Medium excl tax)'!$A$36:$A$69,'Annual excl tax'!$B50,'5.10.2 (Medium excl tax)'!F$36:F$69)</f>
        <v>5.6197885881030452</v>
      </c>
      <c r="F50" s="95"/>
      <c r="G50" s="95">
        <f>AVERAGEIF('5.10.2 (Medium excl tax)'!$A$36:$A$69,'Annual excl tax'!$B50,'5.10.2 (Medium excl tax)'!H$36:H$69)</f>
        <v>7.5367622395016109</v>
      </c>
      <c r="H50" s="95">
        <f>AVERAGEIF('5.10.2 (Medium excl tax)'!$A$36:$A$69,'Annual excl tax'!$B50,'5.10.2 (Medium excl tax)'!I$36:I$69)</f>
        <v>7.6104694173057563</v>
      </c>
      <c r="I50" s="95">
        <f>AVERAGEIF('5.10.2 (Medium excl tax)'!$A$36:$A$69,'Annual excl tax'!$B50,'5.10.2 (Medium excl tax)'!J$36:J$69)</f>
        <v>6.4861716593241638</v>
      </c>
      <c r="J50" s="95">
        <f>AVERAGEIF('5.10.2 (Medium excl tax)'!$A$36:$A$69,'Annual excl tax'!$B50,'5.10.2 (Medium excl tax)'!K$36:K$69)</f>
        <v>9.371761260750354</v>
      </c>
      <c r="K50" s="95">
        <f>AVERAGEIF('5.10.2 (Medium excl tax)'!$A$36:$A$69,'Annual excl tax'!$B50,'5.10.2 (Medium excl tax)'!L$36:L$69)</f>
        <v>8.489473152965072</v>
      </c>
      <c r="L50" s="95">
        <f>AVERAGEIF('5.10.2 (Medium excl tax)'!$A$36:$A$69,'Annual excl tax'!$B50,'5.10.2 (Medium excl tax)'!M$36:M$69)</f>
        <v>7.5714702318013654</v>
      </c>
      <c r="M50" s="95">
        <f>AVERAGEIF('5.10.2 (Medium excl tax)'!$A$36:$A$69,'Annual excl tax'!$B50,'5.10.2 (Medium excl tax)'!N$36:N$69)</f>
        <v>6.4806669154145879</v>
      </c>
      <c r="N50" s="95">
        <f>AVERAGEIF('5.10.2 (Medium excl tax)'!$A$36:$A$69,'Annual excl tax'!$B50,'5.10.2 (Medium excl tax)'!O$36:O$69)</f>
        <v>7.443615904499306</v>
      </c>
      <c r="O50" s="95">
        <f>AVERAGEIF('5.10.2 (Medium excl tax)'!$A$36:$A$69,'Annual excl tax'!$B50,'5.10.2 (Medium excl tax)'!P$36:P$69)</f>
        <v>5.7694471551252615</v>
      </c>
      <c r="P50" s="95">
        <f>AVERAGEIF('5.10.2 (Medium excl tax)'!$A$36:$A$69,'Annual excl tax'!$B50,'5.10.2 (Medium excl tax)'!Q$36:Q$69)</f>
        <v>9.7463935825502865</v>
      </c>
      <c r="Q50" s="95">
        <f>AVERAGEIF('5.10.2 (Medium excl tax)'!$A$36:$A$69,'Annual excl tax'!$B50,'5.10.2 (Medium excl tax)'!R$36:R$69)</f>
        <v>6.2029993348483377</v>
      </c>
      <c r="R50" s="55">
        <f>MEDIAN(C50:Q50)</f>
        <v>7.490189072000458</v>
      </c>
      <c r="S50" s="56">
        <f>(Q50-R50)/R50*100</f>
        <v>-17.185009948064522</v>
      </c>
      <c r="T50" s="57">
        <f>RANK(Q50,(C50:Q50),1)</f>
        <v>4</v>
      </c>
      <c r="U50" s="95">
        <f>AVERAGEIF('5.10.2 (Medium excl tax)'!$A$36:$A$69,'Annual excl tax'!$B50,'5.10.2 (Medium excl tax)'!V$36:V$69)</f>
        <v>4.4742639396436683</v>
      </c>
      <c r="V50" s="95">
        <f>AVERAGEIF('5.10.2 (Medium excl tax)'!$A$36:$A$69,'Annual excl tax'!$B50,'5.10.2 (Medium excl tax)'!W$36:W$69)</f>
        <v>3.6408568129951862</v>
      </c>
      <c r="W50" s="95"/>
      <c r="X50" s="95">
        <f>AVERAGEIF('5.10.2 (Medium excl tax)'!$A$36:$A$69,'Annual excl tax'!$B50,'5.10.2 (Medium excl tax)'!Y$36:Y$69)</f>
        <v>7.3857930902966942</v>
      </c>
      <c r="Y50" s="95">
        <f>AVERAGEIF('5.10.2 (Medium excl tax)'!$A$36:$A$69,'Annual excl tax'!$B50,'5.10.2 (Medium excl tax)'!Z$36:Z$69)</f>
        <v>4.7772774113554233</v>
      </c>
      <c r="Z50" s="95">
        <f>AVERAGEIF('5.10.2 (Medium excl tax)'!$A$36:$A$69,'Annual excl tax'!$B50,'5.10.2 (Medium excl tax)'!AA$36:AA$69)</f>
        <v>1.9632684807598457</v>
      </c>
      <c r="AA50" s="95">
        <f>AVERAGEIF('5.10.2 (Medium excl tax)'!$A$36:$A$69,'Annual excl tax'!$B50,'5.10.2 (Medium excl tax)'!AB$36:AB$69)</f>
        <v>6.136348027896636</v>
      </c>
      <c r="AB50" s="95">
        <f>AVERAGEIF('5.10.2 (Medium excl tax)'!$A$36:$A$69,'Annual excl tax'!$B50,'5.10.2 (Medium excl tax)'!AC$36:AC$69)</f>
        <v>4.5477325418993519</v>
      </c>
      <c r="AC50" s="95"/>
      <c r="AD50" s="95"/>
      <c r="AE50" s="95">
        <f>AVERAGEIF('5.10.2 (Medium excl tax)'!$A$36:$A$69,'Annual excl tax'!$B50,'5.10.2 (Medium excl tax)'!AF$36:AF$69)</f>
        <v>3.9897086359339236</v>
      </c>
      <c r="AF50" s="95">
        <f>AVERAGEIF('5.10.2 (Medium excl tax)'!$A$36:$A$69,'Annual excl tax'!$B50,'5.10.2 (Medium excl tax)'!AG$36:AG$69)</f>
        <v>4.1783663884605318</v>
      </c>
      <c r="AG50" s="95">
        <f>AVERAGEIF('5.10.2 (Medium excl tax)'!$A$36:$A$69,'Annual excl tax'!$B50,'5.10.2 (Medium excl tax)'!AH$36:AH$69)</f>
        <v>6.0396437326300205</v>
      </c>
      <c r="AH50" s="95">
        <f>MEDIAN(C50:Q50,U50:AG50)</f>
        <v>6.1696736813724868</v>
      </c>
      <c r="AI50" s="56">
        <f>(Q50-AH50)/AH50*100</f>
        <v>0.54015261093091216</v>
      </c>
      <c r="AJ50" s="57">
        <f>RANK(Q50,(C50:Q50,U50:AG50),1)</f>
        <v>13</v>
      </c>
    </row>
    <row r="51" spans="1:36" ht="13" customHeight="1" x14ac:dyDescent="0.25">
      <c r="A51" s="94" t="s">
        <v>39</v>
      </c>
      <c r="B51" s="96">
        <v>2008</v>
      </c>
      <c r="C51" s="95">
        <f>AVERAGEIF('5.10.3 (Large excl tax)'!$A$36:$A$63,'Annual excl tax'!$B51,'5.10.3 (Large excl tax)'!D$36:D$63)</f>
        <v>3.0444511999040076</v>
      </c>
      <c r="D51" s="95">
        <f>AVERAGEIF('5.10.3 (Large excl tax)'!$A$36:$A$63,'Annual excl tax'!$B51,'5.10.3 (Large excl tax)'!E$36:E$63)</f>
        <v>3.9659858801295895</v>
      </c>
      <c r="E51" s="95">
        <f>AVERAGEIF('5.10.3 (Large excl tax)'!$A$36:$A$63,'Annual excl tax'!$B51,'5.10.3 (Large excl tax)'!F$36:F$63)</f>
        <v>4.1641757478401722</v>
      </c>
      <c r="F51" s="95"/>
      <c r="G51" s="95">
        <f>AVERAGEIF('5.10.3 (Large excl tax)'!$A$36:$A$63,'Annual excl tax'!$B51,'5.10.3 (Large excl tax)'!H$36:H$63)</f>
        <v>3.3272689554835613</v>
      </c>
      <c r="H51" s="95">
        <f>AVERAGEIF('5.10.3 (Large excl tax)'!$A$36:$A$63,'Annual excl tax'!$B51,'5.10.3 (Large excl tax)'!I$36:I$63)</f>
        <v>3.8360542626589873</v>
      </c>
      <c r="I51" s="95"/>
      <c r="J51" s="95">
        <f>AVERAGEIF('5.10.3 (Large excl tax)'!$A$36:$A$63,'Annual excl tax'!$B51,'5.10.3 (Large excl tax)'!K$36:K$63)</f>
        <v>3.9978665946724266</v>
      </c>
      <c r="K51" s="95">
        <f>AVERAGEIF('5.10.3 (Large excl tax)'!$A$36:$A$63,'Annual excl tax'!$B51,'5.10.3 (Large excl tax)'!L$36:L$63)</f>
        <v>3.1856188939884804</v>
      </c>
      <c r="L51" s="95">
        <f>AVERAGEIF('5.10.3 (Large excl tax)'!$A$36:$A$63,'Annual excl tax'!$B51,'5.10.3 (Large excl tax)'!M$36:M$63)</f>
        <v>3.0913497630189584</v>
      </c>
      <c r="M51" s="95"/>
      <c r="N51" s="95">
        <f>AVERAGEIF('5.10.3 (Large excl tax)'!$A$36:$A$63,'Annual excl tax'!$B51,'5.10.3 (Large excl tax)'!O$36:O$63)</f>
        <v>4.3226955171586274</v>
      </c>
      <c r="O51" s="95">
        <f>AVERAGEIF('5.10.3 (Large excl tax)'!$A$36:$A$63,'Annual excl tax'!$B51,'5.10.3 (Large excl tax)'!P$36:P$63)</f>
        <v>3.5976051337892967</v>
      </c>
      <c r="P51" s="95">
        <f>AVERAGEIF('5.10.3 (Large excl tax)'!$A$36:$A$63,'Annual excl tax'!$B51,'5.10.3 (Large excl tax)'!Q$36:Q$63)</f>
        <v>4.3226892176625871</v>
      </c>
      <c r="Q51" s="95">
        <f>AVERAGEIF('5.10.3 (Large excl tax)'!$A$36:$A$63,'Annual excl tax'!$B51,'5.10.3 (Large excl tax)'!R$36:R$63)</f>
        <v>3.0810222501199904</v>
      </c>
      <c r="R51" s="55">
        <f t="shared" si="0"/>
        <v>3.7168296982241422</v>
      </c>
      <c r="S51" s="56">
        <f t="shared" si="1"/>
        <v>-17.106176492507398</v>
      </c>
      <c r="T51" s="57">
        <f t="shared" si="2"/>
        <v>2</v>
      </c>
      <c r="U51" s="95">
        <f>AVERAGEIF('5.10.3 (Large excl tax)'!$A$36:$A$63,'Annual excl tax'!$B51,'5.10.3 (Large excl tax)'!V$36:V$63)</f>
        <v>2.5869707840772738</v>
      </c>
      <c r="V51" s="95">
        <f>AVERAGEIF('5.10.3 (Large excl tax)'!$A$36:$A$63,'Annual excl tax'!$B51,'5.10.3 (Large excl tax)'!W$36:W$63)</f>
        <v>1.7541411462982963</v>
      </c>
      <c r="W51" s="95"/>
      <c r="X51" s="95">
        <f>AVERAGEIF('5.10.3 (Large excl tax)'!$A$36:$A$63,'Annual excl tax'!$B51,'5.10.3 (Large excl tax)'!Y$36:Y$63)</f>
        <v>3.2556441305795536</v>
      </c>
      <c r="Y51" s="95">
        <f>AVERAGEIF('5.10.3 (Large excl tax)'!$A$36:$A$63,'Annual excl tax'!$B51,'5.10.3 (Large excl tax)'!Z$36:Z$63)</f>
        <v>2.2491837438204945</v>
      </c>
      <c r="Z51" s="95">
        <f>AVERAGEIF('5.10.3 (Large excl tax)'!$A$36:$A$63,'Annual excl tax'!$B51,'5.10.3 (Large excl tax)'!AA$36:AA$63)</f>
        <v>2.9226892455303579</v>
      </c>
      <c r="AA51" s="95">
        <f>AVERAGEIF('5.10.3 (Large excl tax)'!$A$36:$A$63,'Annual excl tax'!$B51,'5.10.3 (Large excl tax)'!AB$36:AB$63)</f>
        <v>3.0521632065034798</v>
      </c>
      <c r="AB51" s="95">
        <f>AVERAGEIF('5.10.3 (Large excl tax)'!$A$36:$A$63,'Annual excl tax'!$B51,'5.10.3 (Large excl tax)'!AC$36:AC$63)</f>
        <v>2.1627540451463885</v>
      </c>
      <c r="AC51" s="95"/>
      <c r="AD51" s="95">
        <f>AVERAGEIF('5.10.3 (Large excl tax)'!$A$36:$A$63,'Annual excl tax'!$B51,'5.10.3 (Large excl tax)'!AE$36:AE$63)</f>
        <v>2.4874448195344367</v>
      </c>
      <c r="AE51" s="95">
        <f>AVERAGEIF('5.10.3 (Large excl tax)'!$A$36:$A$63,'Annual excl tax'!$B51,'5.10.3 (Large excl tax)'!AF$36:AF$63)</f>
        <v>1.7312840869330453</v>
      </c>
      <c r="AF51" s="95">
        <f>AVERAGEIF('5.10.3 (Large excl tax)'!$A$36:$A$63,'Annual excl tax'!$B51,'5.10.3 (Large excl tax)'!AG$36:AG$63)</f>
        <v>2.7971110762239024</v>
      </c>
      <c r="AG51" s="95">
        <f>AVERAGEIF('5.10.3 (Large excl tax)'!$A$36:$A$63,'Annual excl tax'!$B51,'5.10.3 (Large excl tax)'!AH$36:AH$63)</f>
        <v>3.7436365130789535</v>
      </c>
      <c r="AH51" s="95">
        <f t="shared" si="3"/>
        <v>3.0913497630189584</v>
      </c>
      <c r="AI51" s="56">
        <f t="shared" si="4"/>
        <v>-0.33407778771957108</v>
      </c>
      <c r="AJ51" s="57">
        <f>RANK(Q51,(C51:Q51,U51:AG51),1)</f>
        <v>11</v>
      </c>
    </row>
    <row r="52" spans="1:36" ht="13" customHeight="1" x14ac:dyDescent="0.25">
      <c r="A52" s="94" t="s">
        <v>39</v>
      </c>
      <c r="B52" s="96">
        <v>2009</v>
      </c>
      <c r="C52" s="95">
        <f>AVERAGEIF('5.10.3 (Large excl tax)'!$A$36:$A$63,'Annual excl tax'!$B52,'5.10.3 (Large excl tax)'!D$36:D$63)</f>
        <v>3.6011829502810322</v>
      </c>
      <c r="D52" s="95">
        <f>AVERAGEIF('5.10.3 (Large excl tax)'!$A$36:$A$63,'Annual excl tax'!$B52,'5.10.3 (Large excl tax)'!E$36:E$63)</f>
        <v>3.6806340426098361</v>
      </c>
      <c r="E52" s="95">
        <f>AVERAGEIF('5.10.3 (Large excl tax)'!$A$36:$A$63,'Annual excl tax'!$B52,'5.10.3 (Large excl tax)'!F$36:F$63)</f>
        <v>3.6249758132339984</v>
      </c>
      <c r="F52" s="95"/>
      <c r="G52" s="95">
        <f>AVERAGEIF('5.10.3 (Large excl tax)'!$A$36:$A$63,'Annual excl tax'!$B52,'5.10.3 (Large excl tax)'!H$36:H$63)</f>
        <v>3.7788842162452587</v>
      </c>
      <c r="H52" s="95">
        <f>AVERAGEIF('5.10.3 (Large excl tax)'!$A$36:$A$63,'Annual excl tax'!$B52,'5.10.3 (Large excl tax)'!I$36:I$63)</f>
        <v>3.6369545051443151</v>
      </c>
      <c r="I52" s="95"/>
      <c r="J52" s="95">
        <f>AVERAGEIF('5.10.3 (Large excl tax)'!$A$36:$A$63,'Annual excl tax'!$B52,'5.10.3 (Large excl tax)'!K$36:K$63)</f>
        <v>4.4264325153665514</v>
      </c>
      <c r="K52" s="95">
        <f>AVERAGEIF('5.10.3 (Large excl tax)'!$A$36:$A$63,'Annual excl tax'!$B52,'5.10.3 (Large excl tax)'!L$36:L$63)</f>
        <v>3.6488863141264503</v>
      </c>
      <c r="L52" s="95">
        <f>AVERAGEIF('5.10.3 (Large excl tax)'!$A$36:$A$63,'Annual excl tax'!$B52,'5.10.3 (Large excl tax)'!M$36:M$63)</f>
        <v>3.2956679865770502</v>
      </c>
      <c r="M52" s="95">
        <f>AVERAGEIF('5.10.3 (Large excl tax)'!$A$36:$A$63,'Annual excl tax'!$B52,'5.10.3 (Large excl tax)'!N$36:N$63)</f>
        <v>3.6395535022284093</v>
      </c>
      <c r="N52" s="95">
        <f>AVERAGEIF('5.10.3 (Large excl tax)'!$A$36:$A$63,'Annual excl tax'!$B52,'5.10.3 (Large excl tax)'!O$36:O$63)</f>
        <v>4.3940607676687415</v>
      </c>
      <c r="O52" s="95">
        <f>AVERAGEIF('5.10.3 (Large excl tax)'!$A$36:$A$63,'Annual excl tax'!$B52,'5.10.3 (Large excl tax)'!P$36:P$63)</f>
        <v>3.6323043623164386</v>
      </c>
      <c r="P52" s="95">
        <f>AVERAGEIF('5.10.3 (Large excl tax)'!$A$36:$A$63,'Annual excl tax'!$B52,'5.10.3 (Large excl tax)'!Q$36:Q$63)</f>
        <v>4.2755934444487256</v>
      </c>
      <c r="Q52" s="95">
        <f>AVERAGEIF('5.10.3 (Large excl tax)'!$A$36:$A$63,'Annual excl tax'!$B52,'5.10.3 (Large excl tax)'!R$36:R$63)</f>
        <v>3.1913117028136595</v>
      </c>
      <c r="R52" s="55">
        <f t="shared" si="0"/>
        <v>3.6395535022284093</v>
      </c>
      <c r="S52" s="56">
        <f t="shared" si="1"/>
        <v>-12.315845862419728</v>
      </c>
      <c r="T52" s="57">
        <f t="shared" si="2"/>
        <v>1</v>
      </c>
      <c r="U52" s="95">
        <f>AVERAGEIF('5.10.3 (Large excl tax)'!$A$36:$A$63,'Annual excl tax'!$B52,'5.10.3 (Large excl tax)'!V$36:V$63)</f>
        <v>3.1305633958782133</v>
      </c>
      <c r="V52" s="95">
        <f>AVERAGEIF('5.10.3 (Large excl tax)'!$A$36:$A$63,'Annual excl tax'!$B52,'5.10.3 (Large excl tax)'!W$36:W$63)</f>
        <v>2.3535024070887696</v>
      </c>
      <c r="W52" s="95"/>
      <c r="X52" s="95">
        <f>AVERAGEIF('5.10.3 (Large excl tax)'!$A$36:$A$63,'Annual excl tax'!$B52,'5.10.3 (Large excl tax)'!Y$36:Y$63)</f>
        <v>3.5475016832203492</v>
      </c>
      <c r="Y52" s="95">
        <f>AVERAGEIF('5.10.3 (Large excl tax)'!$A$36:$A$63,'Annual excl tax'!$B52,'5.10.3 (Large excl tax)'!Z$36:Z$63)</f>
        <v>2.7176189990562758</v>
      </c>
      <c r="Z52" s="95">
        <f>AVERAGEIF('5.10.3 (Large excl tax)'!$A$36:$A$63,'Annual excl tax'!$B52,'5.10.3 (Large excl tax)'!AA$36:AA$63)</f>
        <v>3.4469111081253692</v>
      </c>
      <c r="AA52" s="95">
        <f>AVERAGEIF('5.10.3 (Large excl tax)'!$A$36:$A$63,'Annual excl tax'!$B52,'5.10.3 (Large excl tax)'!AB$36:AB$63)</f>
        <v>3.5908108744125924</v>
      </c>
      <c r="AB52" s="95">
        <f>AVERAGEIF('5.10.3 (Large excl tax)'!$A$36:$A$63,'Annual excl tax'!$B52,'5.10.3 (Large excl tax)'!AC$36:AC$63)</f>
        <v>2.8171184305472279</v>
      </c>
      <c r="AC52" s="95"/>
      <c r="AD52" s="95">
        <f>AVERAGEIF('5.10.3 (Large excl tax)'!$A$36:$A$63,'Annual excl tax'!$B52,'5.10.3 (Large excl tax)'!AE$36:AE$63)</f>
        <v>2.8517573383050911</v>
      </c>
      <c r="AE52" s="95">
        <f>AVERAGEIF('5.10.3 (Large excl tax)'!$A$36:$A$63,'Annual excl tax'!$B52,'5.10.3 (Large excl tax)'!AF$36:AF$63)</f>
        <v>1.4153180996624037</v>
      </c>
      <c r="AF52" s="95">
        <f>AVERAGEIF('5.10.3 (Large excl tax)'!$A$36:$A$63,'Annual excl tax'!$B52,'5.10.3 (Large excl tax)'!AG$36:AG$63)</f>
        <v>3.5150236555041245</v>
      </c>
      <c r="AG52" s="95">
        <f>AVERAGEIF('5.10.3 (Large excl tax)'!$A$36:$A$63,'Annual excl tax'!$B52,'5.10.3 (Large excl tax)'!AH$36:AH$63)</f>
        <v>4.0563790950602261</v>
      </c>
      <c r="AH52" s="95">
        <f t="shared" si="3"/>
        <v>3.5959969123468123</v>
      </c>
      <c r="AI52" s="56">
        <f t="shared" si="4"/>
        <v>-11.253769661026986</v>
      </c>
      <c r="AJ52" s="57">
        <f>RANK(Q52,(C52:Q52,U52:AG52),1)</f>
        <v>7</v>
      </c>
    </row>
    <row r="53" spans="1:36" ht="13" customHeight="1" x14ac:dyDescent="0.25">
      <c r="A53" s="94" t="s">
        <v>39</v>
      </c>
      <c r="B53" s="96">
        <v>2010</v>
      </c>
      <c r="C53" s="95">
        <f>AVERAGEIF('5.10.3 (Large excl tax)'!$A$36:$A$63,'Annual excl tax'!$B53,'5.10.3 (Large excl tax)'!D$36:D$63)</f>
        <v>3.3457251202267759</v>
      </c>
      <c r="D53" s="95">
        <f>AVERAGEIF('5.10.3 (Large excl tax)'!$A$36:$A$63,'Annual excl tax'!$B53,'5.10.3 (Large excl tax)'!E$36:E$63)</f>
        <v>3.3811638230564549</v>
      </c>
      <c r="E53" s="95">
        <f>AVERAGEIF('5.10.3 (Large excl tax)'!$A$36:$A$63,'Annual excl tax'!$B53,'5.10.3 (Large excl tax)'!F$36:F$63)</f>
        <v>4.0949730917969287</v>
      </c>
      <c r="F53" s="95"/>
      <c r="G53" s="95">
        <f>AVERAGEIF('5.10.3 (Large excl tax)'!$A$36:$A$63,'Annual excl tax'!$B53,'5.10.3 (Large excl tax)'!H$36:H$63)</f>
        <v>3.3966943278072366</v>
      </c>
      <c r="H53" s="95">
        <f>AVERAGEIF('5.10.3 (Large excl tax)'!$A$36:$A$63,'Annual excl tax'!$B53,'5.10.3 (Large excl tax)'!I$36:I$63)</f>
        <v>3.3771747577000522</v>
      </c>
      <c r="I53" s="95"/>
      <c r="J53" s="95">
        <f>AVERAGEIF('5.10.3 (Large excl tax)'!$A$36:$A$63,'Annual excl tax'!$B53,'5.10.3 (Large excl tax)'!K$36:K$63)</f>
        <v>3.486722673365299</v>
      </c>
      <c r="K53" s="95">
        <f>AVERAGEIF('5.10.3 (Large excl tax)'!$A$36:$A$63,'Annual excl tax'!$B53,'5.10.3 (Large excl tax)'!L$36:L$63)</f>
        <v>3.1905698112610024</v>
      </c>
      <c r="L53" s="95">
        <f>AVERAGEIF('5.10.3 (Large excl tax)'!$A$36:$A$63,'Annual excl tax'!$B53,'5.10.3 (Large excl tax)'!M$36:M$63)</f>
        <v>3.5364060104512269</v>
      </c>
      <c r="M53" s="95">
        <f>AVERAGEIF('5.10.3 (Large excl tax)'!$A$36:$A$63,'Annual excl tax'!$B53,'5.10.3 (Large excl tax)'!N$36:N$63)</f>
        <v>3.1353132149694036</v>
      </c>
      <c r="N53" s="95">
        <f>AVERAGEIF('5.10.3 (Large excl tax)'!$A$36:$A$63,'Annual excl tax'!$B53,'5.10.3 (Large excl tax)'!O$36:O$63)</f>
        <v>4.1965230558955557</v>
      </c>
      <c r="O53" s="95">
        <f>AVERAGEIF('5.10.3 (Large excl tax)'!$A$36:$A$63,'Annual excl tax'!$B53,'5.10.3 (Large excl tax)'!P$36:P$63)</f>
        <v>3.4988615384114734</v>
      </c>
      <c r="P53" s="95">
        <f>AVERAGEIF('5.10.3 (Large excl tax)'!$A$36:$A$63,'Annual excl tax'!$B53,'5.10.3 (Large excl tax)'!Q$36:Q$63)</f>
        <v>4.7606930029365451</v>
      </c>
      <c r="Q53" s="95">
        <f>AVERAGEIF('5.10.3 (Large excl tax)'!$A$36:$A$63,'Annual excl tax'!$B53,'5.10.3 (Large excl tax)'!R$36:R$63)</f>
        <v>2.982150568946631</v>
      </c>
      <c r="R53" s="55">
        <f t="shared" si="0"/>
        <v>3.3966943278072366</v>
      </c>
      <c r="S53" s="56">
        <f t="shared" si="1"/>
        <v>-12.204329234659676</v>
      </c>
      <c r="T53" s="57">
        <f t="shared" si="2"/>
        <v>1</v>
      </c>
      <c r="U53" s="95">
        <f>AVERAGEIF('5.10.3 (Large excl tax)'!$A$36:$A$63,'Annual excl tax'!$B53,'5.10.3 (Large excl tax)'!V$36:V$63)</f>
        <v>2.8931852173640742</v>
      </c>
      <c r="V53" s="95">
        <f>AVERAGEIF('5.10.3 (Large excl tax)'!$A$36:$A$63,'Annual excl tax'!$B53,'5.10.3 (Large excl tax)'!W$36:W$63)</f>
        <v>2.6587681075545175</v>
      </c>
      <c r="W53" s="95"/>
      <c r="X53" s="95">
        <f>AVERAGEIF('5.10.3 (Large excl tax)'!$A$36:$A$63,'Annual excl tax'!$B53,'5.10.3 (Large excl tax)'!Y$36:Y$63)</f>
        <v>3.3738591731322165</v>
      </c>
      <c r="Y53" s="95">
        <f>AVERAGEIF('5.10.3 (Large excl tax)'!$A$36:$A$63,'Annual excl tax'!$B53,'5.10.3 (Large excl tax)'!Z$36:Z$63)</f>
        <v>2.4955140169952941</v>
      </c>
      <c r="Z53" s="95">
        <f>AVERAGEIF('5.10.3 (Large excl tax)'!$A$36:$A$63,'Annual excl tax'!$B53,'5.10.3 (Large excl tax)'!AA$36:AA$63)</f>
        <v>3.6764720982917138</v>
      </c>
      <c r="AA53" s="95">
        <f>AVERAGEIF('5.10.3 (Large excl tax)'!$A$36:$A$63,'Annual excl tax'!$B53,'5.10.3 (Large excl tax)'!AB$36:AB$63)</f>
        <v>2.7670146279064305</v>
      </c>
      <c r="AB53" s="95">
        <f>AVERAGEIF('5.10.3 (Large excl tax)'!$A$36:$A$63,'Annual excl tax'!$B53,'5.10.3 (Large excl tax)'!AC$36:AC$63)</f>
        <v>2.6388269488345437</v>
      </c>
      <c r="AC53" s="95"/>
      <c r="AD53" s="95">
        <f>AVERAGEIF('5.10.3 (Large excl tax)'!$A$36:$A$63,'Annual excl tax'!$B53,'5.10.3 (Large excl tax)'!AE$36:AE$63)</f>
        <v>2.9577225934159213</v>
      </c>
      <c r="AE53" s="95">
        <f>AVERAGEIF('5.10.3 (Large excl tax)'!$A$36:$A$63,'Annual excl tax'!$B53,'5.10.3 (Large excl tax)'!AF$36:AF$63)</f>
        <v>1.2532901791721278</v>
      </c>
      <c r="AF53" s="95">
        <f>AVERAGEIF('5.10.3 (Large excl tax)'!$A$36:$A$63,'Annual excl tax'!$B53,'5.10.3 (Large excl tax)'!AG$36:AG$63)</f>
        <v>3.1492898091981019</v>
      </c>
      <c r="AG53" s="95">
        <f>AVERAGEIF('5.10.3 (Large excl tax)'!$A$36:$A$63,'Annual excl tax'!$B53,'5.10.3 (Large excl tax)'!AH$36:AH$63)</f>
        <v>3.9615253402553927</v>
      </c>
      <c r="AH53" s="95">
        <f t="shared" si="3"/>
        <v>3.3597921466794962</v>
      </c>
      <c r="AI53" s="56">
        <f t="shared" si="4"/>
        <v>-11.240027991198525</v>
      </c>
      <c r="AJ53" s="57">
        <f>RANK(Q53,(C53:Q53,U53:AG53),1)</f>
        <v>8</v>
      </c>
    </row>
    <row r="54" spans="1:36" ht="13" customHeight="1" x14ac:dyDescent="0.25">
      <c r="A54" s="94" t="s">
        <v>39</v>
      </c>
      <c r="B54" s="96">
        <v>2011</v>
      </c>
      <c r="C54" s="95">
        <f>AVERAGEIF('5.10.3 (Large excl tax)'!$A$36:$A$63,'Annual excl tax'!$B54,'5.10.3 (Large excl tax)'!D$36:D$63)</f>
        <v>4.0001398958680445</v>
      </c>
      <c r="D54" s="95">
        <f>AVERAGEIF('5.10.3 (Large excl tax)'!$A$36:$A$63,'Annual excl tax'!$B54,'5.10.3 (Large excl tax)'!E$36:E$63)</f>
        <v>4.2983768166058987</v>
      </c>
      <c r="E54" s="95">
        <f>AVERAGEIF('5.10.3 (Large excl tax)'!$A$36:$A$63,'Annual excl tax'!$B54,'5.10.3 (Large excl tax)'!F$36:F$63)</f>
        <v>4.5801929916038926</v>
      </c>
      <c r="F54" s="95"/>
      <c r="G54" s="95">
        <f>AVERAGEIF('5.10.3 (Large excl tax)'!$A$36:$A$63,'Annual excl tax'!$B54,'5.10.3 (Large excl tax)'!H$36:H$63)</f>
        <v>3.8251808247092653</v>
      </c>
      <c r="H54" s="95">
        <f>AVERAGEIF('5.10.3 (Large excl tax)'!$A$36:$A$63,'Annual excl tax'!$B54,'5.10.3 (Large excl tax)'!I$36:I$63)</f>
        <v>3.7517610120869325</v>
      </c>
      <c r="I54" s="95"/>
      <c r="J54" s="95">
        <f>AVERAGEIF('5.10.3 (Large excl tax)'!$A$36:$A$63,'Annual excl tax'!$B54,'5.10.3 (Large excl tax)'!K$36:K$63)</f>
        <v>3.8001095610398177</v>
      </c>
      <c r="K54" s="95">
        <f>AVERAGEIF('5.10.3 (Large excl tax)'!$A$36:$A$63,'Annual excl tax'!$B54,'5.10.3 (Large excl tax)'!L$36:L$63)</f>
        <v>3.7079993396195245</v>
      </c>
      <c r="L54" s="95">
        <f>AVERAGEIF('5.10.3 (Large excl tax)'!$A$36:$A$63,'Annual excl tax'!$B54,'5.10.3 (Large excl tax)'!M$36:M$63)</f>
        <v>3.8907265201434473</v>
      </c>
      <c r="M54" s="95">
        <f>AVERAGEIF('5.10.3 (Large excl tax)'!$A$36:$A$63,'Annual excl tax'!$B54,'5.10.3 (Large excl tax)'!N$36:N$63)</f>
        <v>3.553333192535816</v>
      </c>
      <c r="N54" s="95">
        <f>AVERAGEIF('5.10.3 (Large excl tax)'!$A$36:$A$63,'Annual excl tax'!$B54,'5.10.3 (Large excl tax)'!O$36:O$63)</f>
        <v>4.5124349638730328</v>
      </c>
      <c r="O54" s="95">
        <f>AVERAGEIF('5.10.3 (Large excl tax)'!$A$36:$A$63,'Annual excl tax'!$B54,'5.10.3 (Large excl tax)'!P$36:P$63)</f>
        <v>4.0094185749495255</v>
      </c>
      <c r="P54" s="95">
        <f>AVERAGEIF('5.10.3 (Large excl tax)'!$A$36:$A$63,'Annual excl tax'!$B54,'5.10.3 (Large excl tax)'!Q$36:Q$63)</f>
        <v>4.9881339641529845</v>
      </c>
      <c r="Q54" s="95">
        <f>AVERAGEIF('5.10.3 (Large excl tax)'!$A$36:$A$63,'Annual excl tax'!$B54,'5.10.3 (Large excl tax)'!R$36:R$63)</f>
        <v>3.4177853921537391</v>
      </c>
      <c r="R54" s="55">
        <f t="shared" si="0"/>
        <v>3.8907265201434473</v>
      </c>
      <c r="S54" s="56">
        <f t="shared" si="1"/>
        <v>-12.155599360200505</v>
      </c>
      <c r="T54" s="57">
        <f t="shared" si="2"/>
        <v>1</v>
      </c>
      <c r="U54" s="95">
        <f>AVERAGEIF('5.10.3 (Large excl tax)'!$A$36:$A$63,'Annual excl tax'!$B54,'5.10.3 (Large excl tax)'!V$36:V$63)</f>
        <v>3.2846856108834617</v>
      </c>
      <c r="V54" s="95">
        <f>AVERAGEIF('5.10.3 (Large excl tax)'!$A$36:$A$63,'Annual excl tax'!$B54,'5.10.3 (Large excl tax)'!W$36:W$63)</f>
        <v>2.6352812898602451</v>
      </c>
      <c r="W54" s="95"/>
      <c r="X54" s="95">
        <f>AVERAGEIF('5.10.3 (Large excl tax)'!$A$36:$A$63,'Annual excl tax'!$B54,'5.10.3 (Large excl tax)'!Y$36:Y$63)</f>
        <v>3.9007062362226765</v>
      </c>
      <c r="Y54" s="95">
        <f>AVERAGEIF('5.10.3 (Large excl tax)'!$A$36:$A$63,'Annual excl tax'!$B54,'5.10.3 (Large excl tax)'!Z$36:Z$63)</f>
        <v>2.736558808118883</v>
      </c>
      <c r="Z54" s="95">
        <f>AVERAGEIF('5.10.3 (Large excl tax)'!$A$36:$A$63,'Annual excl tax'!$B54,'5.10.3 (Large excl tax)'!AA$36:AA$63)</f>
        <v>3.8519567613971972</v>
      </c>
      <c r="AA54" s="95">
        <f>AVERAGEIF('5.10.3 (Large excl tax)'!$A$36:$A$63,'Annual excl tax'!$B54,'5.10.3 (Large excl tax)'!AB$36:AB$63)</f>
        <v>3.0121657310927299</v>
      </c>
      <c r="AB54" s="95">
        <f>AVERAGEIF('5.10.3 (Large excl tax)'!$A$36:$A$63,'Annual excl tax'!$B54,'5.10.3 (Large excl tax)'!AC$36:AC$63)</f>
        <v>3.0135833941946495</v>
      </c>
      <c r="AC54" s="95"/>
      <c r="AD54" s="95">
        <f>AVERAGEIF('5.10.3 (Large excl tax)'!$A$36:$A$63,'Annual excl tax'!$B54,'5.10.3 (Large excl tax)'!AE$36:AE$63)</f>
        <v>3.1319694916576708</v>
      </c>
      <c r="AE54" s="95">
        <f>AVERAGEIF('5.10.3 (Large excl tax)'!$A$36:$A$63,'Annual excl tax'!$B54,'5.10.3 (Large excl tax)'!AF$36:AF$63)</f>
        <v>1.2521936436795227</v>
      </c>
      <c r="AF54" s="95">
        <f>AVERAGEIF('5.10.3 (Large excl tax)'!$A$36:$A$63,'Annual excl tax'!$B54,'5.10.3 (Large excl tax)'!AG$36:AG$63)</f>
        <v>3.7190135846131138</v>
      </c>
      <c r="AG54" s="95">
        <f>AVERAGEIF('5.10.3 (Large excl tax)'!$A$36:$A$63,'Annual excl tax'!$B54,'5.10.3 (Large excl tax)'!AH$36:AH$63)</f>
        <v>4.2514858334578483</v>
      </c>
      <c r="AH54" s="95">
        <f t="shared" si="3"/>
        <v>3.7759352865633753</v>
      </c>
      <c r="AI54" s="56">
        <f t="shared" si="4"/>
        <v>-9.4850644205717369</v>
      </c>
      <c r="AJ54" s="57">
        <f>RANK(Q54,(C54:Q54,U54:AG54),1)</f>
        <v>8</v>
      </c>
    </row>
    <row r="55" spans="1:36" ht="13" customHeight="1" x14ac:dyDescent="0.25">
      <c r="A55" s="94" t="s">
        <v>39</v>
      </c>
      <c r="B55" s="96">
        <v>2012</v>
      </c>
      <c r="C55" s="95">
        <f>AVERAGEIF('5.10.3 (Large excl tax)'!$A$36:$A$63,'Annual excl tax'!$B55,'5.10.3 (Large excl tax)'!D$36:D$63)</f>
        <v>3.9939489261208108</v>
      </c>
      <c r="D55" s="95">
        <f>AVERAGEIF('5.10.3 (Large excl tax)'!$A$36:$A$63,'Annual excl tax'!$B55,'5.10.3 (Large excl tax)'!E$36:E$63)</f>
        <v>4.1389095524440629</v>
      </c>
      <c r="E55" s="95">
        <f>AVERAGEIF('5.10.3 (Large excl tax)'!$A$36:$A$63,'Annual excl tax'!$B55,'5.10.3 (Large excl tax)'!F$36:F$63)</f>
        <v>3.8202452341011117</v>
      </c>
      <c r="F55" s="95"/>
      <c r="G55" s="95">
        <f>AVERAGEIF('5.10.3 (Large excl tax)'!$A$36:$A$63,'Annual excl tax'!$B55,'5.10.3 (Large excl tax)'!H$36:H$63)</f>
        <v>3.9169527742303192</v>
      </c>
      <c r="H55" s="95">
        <f>AVERAGEIF('5.10.3 (Large excl tax)'!$A$36:$A$63,'Annual excl tax'!$B55,'5.10.3 (Large excl tax)'!I$36:I$63)</f>
        <v>3.691561375222661</v>
      </c>
      <c r="I55" s="95">
        <f>AVERAGEIF('5.10.3 (Large excl tax)'!$A$36:$A$63,'Annual excl tax'!$B55,'5.10.3 (Large excl tax)'!J$36:J$63)</f>
        <v>5.1798558169867155</v>
      </c>
      <c r="J55" s="95">
        <f>AVERAGEIF('5.10.3 (Large excl tax)'!$A$36:$A$63,'Annual excl tax'!$B55,'5.10.3 (Large excl tax)'!K$36:K$63)</f>
        <v>4.0434486113999268</v>
      </c>
      <c r="K55" s="95">
        <f>AVERAGEIF('5.10.3 (Large excl tax)'!$A$36:$A$63,'Annual excl tax'!$B55,'5.10.3 (Large excl tax)'!L$36:L$63)</f>
        <v>3.9438868423069993</v>
      </c>
      <c r="L55" s="95">
        <f>AVERAGEIF('5.10.3 (Large excl tax)'!$A$36:$A$63,'Annual excl tax'!$B55,'5.10.3 (Large excl tax)'!M$36:M$63)</f>
        <v>4.2747592198650679</v>
      </c>
      <c r="M55" s="95">
        <f>AVERAGEIF('5.10.3 (Large excl tax)'!$A$36:$A$63,'Annual excl tax'!$B55,'5.10.3 (Large excl tax)'!N$36:N$63)</f>
        <v>3.5355678240689299</v>
      </c>
      <c r="N55" s="95">
        <f>AVERAGEIF('5.10.3 (Large excl tax)'!$A$36:$A$63,'Annual excl tax'!$B55,'5.10.3 (Large excl tax)'!O$36:O$63)</f>
        <v>4.4905865455728478</v>
      </c>
      <c r="O55" s="95">
        <f>AVERAGEIF('5.10.3 (Large excl tax)'!$A$36:$A$63,'Annual excl tax'!$B55,'5.10.3 (Large excl tax)'!P$36:P$63)</f>
        <v>4.2565211000105592</v>
      </c>
      <c r="P55" s="95">
        <f>AVERAGEIF('5.10.3 (Large excl tax)'!$A$36:$A$63,'Annual excl tax'!$B55,'5.10.3 (Large excl tax)'!Q$36:Q$63)</f>
        <v>4.7298875174918358</v>
      </c>
      <c r="Q55" s="95">
        <f>AVERAGEIF('5.10.3 (Large excl tax)'!$A$36:$A$63,'Annual excl tax'!$B55,'5.10.3 (Large excl tax)'!R$36:R$63)</f>
        <v>3.7434913221697883</v>
      </c>
      <c r="R55" s="55">
        <f t="shared" si="0"/>
        <v>4.0186987687603688</v>
      </c>
      <c r="S55" s="56">
        <f t="shared" si="1"/>
        <v>-6.8481730636275735</v>
      </c>
      <c r="T55" s="57">
        <f t="shared" si="2"/>
        <v>3</v>
      </c>
      <c r="U55" s="95">
        <f>AVERAGEIF('5.10.3 (Large excl tax)'!$A$36:$A$63,'Annual excl tax'!$B55,'5.10.3 (Large excl tax)'!V$36:V$63)</f>
        <v>3.6315040226149788</v>
      </c>
      <c r="V55" s="95">
        <f>AVERAGEIF('5.10.3 (Large excl tax)'!$A$36:$A$63,'Annual excl tax'!$B55,'5.10.3 (Large excl tax)'!W$36:W$63)</f>
        <v>2.7847762074225373</v>
      </c>
      <c r="W55" s="95"/>
      <c r="X55" s="95">
        <f>AVERAGEIF('5.10.3 (Large excl tax)'!$A$36:$A$63,'Annual excl tax'!$B55,'5.10.3 (Large excl tax)'!Y$36:Y$63)</f>
        <v>4.3184094540398714</v>
      </c>
      <c r="Y55" s="95">
        <f>AVERAGEIF('5.10.3 (Large excl tax)'!$A$36:$A$63,'Annual excl tax'!$B55,'5.10.3 (Large excl tax)'!Z$36:Z$63)</f>
        <v>3.1214005525922444</v>
      </c>
      <c r="Z55" s="95">
        <f>AVERAGEIF('5.10.3 (Large excl tax)'!$A$36:$A$63,'Annual excl tax'!$B55,'5.10.3 (Large excl tax)'!AA$36:AA$63)</f>
        <v>3.0754743112952196</v>
      </c>
      <c r="AA55" s="95">
        <f>AVERAGEIF('5.10.3 (Large excl tax)'!$A$36:$A$63,'Annual excl tax'!$B55,'5.10.3 (Large excl tax)'!AB$36:AB$63)</f>
        <v>3.4342495005880087</v>
      </c>
      <c r="AB55" s="95">
        <f>AVERAGEIF('5.10.3 (Large excl tax)'!$A$36:$A$63,'Annual excl tax'!$B55,'5.10.3 (Large excl tax)'!AC$36:AC$63)</f>
        <v>3.3959565829275551</v>
      </c>
      <c r="AC55" s="95"/>
      <c r="AD55" s="95">
        <f>AVERAGEIF('5.10.3 (Large excl tax)'!$A$36:$A$63,'Annual excl tax'!$B55,'5.10.3 (Large excl tax)'!AE$36:AE$63)</f>
        <v>3.2292068361969282</v>
      </c>
      <c r="AE55" s="95">
        <f>AVERAGEIF('5.10.3 (Large excl tax)'!$A$36:$A$63,'Annual excl tax'!$B55,'5.10.3 (Large excl tax)'!AF$36:AF$63)</f>
        <v>1.1540627550945435</v>
      </c>
      <c r="AF55" s="95">
        <f>AVERAGEIF('5.10.3 (Large excl tax)'!$A$36:$A$63,'Annual excl tax'!$B55,'5.10.3 (Large excl tax)'!AG$36:AG$63)</f>
        <v>3.3303448360696608</v>
      </c>
      <c r="AG55" s="95">
        <f>AVERAGEIF('5.10.3 (Large excl tax)'!$A$36:$A$63,'Annual excl tax'!$B55,'5.10.3 (Large excl tax)'!AH$36:AH$63)</f>
        <v>4.3181704061645387</v>
      </c>
      <c r="AH55" s="95">
        <f t="shared" si="3"/>
        <v>3.8202452341011117</v>
      </c>
      <c r="AI55" s="56">
        <f t="shared" si="4"/>
        <v>-2.0091357289366085</v>
      </c>
      <c r="AJ55" s="57">
        <f>RANK(Q55,(C55:Q55,U55:AG55),1)</f>
        <v>12</v>
      </c>
    </row>
    <row r="56" spans="1:36" ht="13" customHeight="1" x14ac:dyDescent="0.25">
      <c r="A56" s="94" t="s">
        <v>39</v>
      </c>
      <c r="B56" s="96">
        <v>2013</v>
      </c>
      <c r="C56" s="95">
        <f>AVERAGEIF('5.10.3 (Large excl tax)'!$A$36:$A$63,'Annual excl tax'!$B56,'5.10.3 (Large excl tax)'!D$36:D$63)</f>
        <v>4.2020314787811035</v>
      </c>
      <c r="D56" s="95">
        <f>AVERAGEIF('5.10.3 (Large excl tax)'!$A$36:$A$63,'Annual excl tax'!$B56,'5.10.3 (Large excl tax)'!E$36:E$63)</f>
        <v>4.0782564219228981</v>
      </c>
      <c r="E56" s="95">
        <f>AVERAGEIF('5.10.3 (Large excl tax)'!$A$36:$A$63,'Annual excl tax'!$B56,'5.10.3 (Large excl tax)'!F$36:F$63)</f>
        <v>3.6903464356066475</v>
      </c>
      <c r="F56" s="95"/>
      <c r="G56" s="95">
        <f>AVERAGEIF('5.10.3 (Large excl tax)'!$A$36:$A$63,'Annual excl tax'!$B56,'5.10.3 (Large excl tax)'!H$36:H$63)</f>
        <v>4.2127284412109649</v>
      </c>
      <c r="H56" s="95">
        <f>AVERAGEIF('5.10.3 (Large excl tax)'!$A$36:$A$63,'Annual excl tax'!$B56,'5.10.3 (Large excl tax)'!I$36:I$63)</f>
        <v>4.013851888614921</v>
      </c>
      <c r="I56" s="95">
        <f>AVERAGEIF('5.10.3 (Large excl tax)'!$A$36:$A$63,'Annual excl tax'!$B56,'5.10.3 (Large excl tax)'!J$36:J$63)</f>
        <v>5.0124804381586543</v>
      </c>
      <c r="J56" s="95">
        <f>AVERAGEIF('5.10.3 (Large excl tax)'!$A$36:$A$63,'Annual excl tax'!$B56,'5.10.3 (Large excl tax)'!K$36:K$63)</f>
        <v>4.5243004001627902</v>
      </c>
      <c r="K56" s="95">
        <f>AVERAGEIF('5.10.3 (Large excl tax)'!$A$36:$A$63,'Annual excl tax'!$B56,'5.10.3 (Large excl tax)'!L$36:L$63)</f>
        <v>4.2146253953508328</v>
      </c>
      <c r="L56" s="95">
        <f>AVERAGEIF('5.10.3 (Large excl tax)'!$A$36:$A$63,'Annual excl tax'!$B56,'5.10.3 (Large excl tax)'!M$36:M$63)</f>
        <v>4.6074473025061584</v>
      </c>
      <c r="M56" s="95">
        <f>AVERAGEIF('5.10.3 (Large excl tax)'!$A$36:$A$63,'Annual excl tax'!$B56,'5.10.3 (Large excl tax)'!N$36:N$63)</f>
        <v>3.7632161251411267</v>
      </c>
      <c r="N56" s="95">
        <f>AVERAGEIF('5.10.3 (Large excl tax)'!$A$36:$A$63,'Annual excl tax'!$B56,'5.10.3 (Large excl tax)'!O$36:O$63)</f>
        <v>5.2302827852468496</v>
      </c>
      <c r="O56" s="95">
        <f>AVERAGEIF('5.10.3 (Large excl tax)'!$A$36:$A$63,'Annual excl tax'!$B56,'5.10.3 (Large excl tax)'!P$36:P$63)</f>
        <v>4.7047315953618458</v>
      </c>
      <c r="P56" s="95">
        <f>AVERAGEIF('5.10.3 (Large excl tax)'!$A$36:$A$63,'Annual excl tax'!$B56,'5.10.3 (Large excl tax)'!Q$36:Q$63)</f>
        <v>4.9836962730872578</v>
      </c>
      <c r="Q56" s="95">
        <f>AVERAGEIF('5.10.3 (Large excl tax)'!$A$36:$A$63,'Annual excl tax'!$B56,'5.10.3 (Large excl tax)'!R$36:R$63)</f>
        <v>4.058798221087625</v>
      </c>
      <c r="R56" s="55">
        <f t="shared" si="0"/>
        <v>4.2136769182808989</v>
      </c>
      <c r="S56" s="56">
        <f t="shared" si="1"/>
        <v>-3.67561871014215</v>
      </c>
      <c r="T56" s="57">
        <f t="shared" si="2"/>
        <v>4</v>
      </c>
      <c r="U56" s="95">
        <f>AVERAGEIF('5.10.3 (Large excl tax)'!$A$36:$A$63,'Annual excl tax'!$B56,'5.10.3 (Large excl tax)'!V$36:V$63)</f>
        <v>3.6803365735142846</v>
      </c>
      <c r="V56" s="95">
        <f>AVERAGEIF('5.10.3 (Large excl tax)'!$A$36:$A$63,'Annual excl tax'!$B56,'5.10.3 (Large excl tax)'!W$36:W$63)</f>
        <v>3.1570067879346562</v>
      </c>
      <c r="W56" s="95"/>
      <c r="X56" s="95">
        <f>AVERAGEIF('5.10.3 (Large excl tax)'!$A$36:$A$63,'Annual excl tax'!$B56,'5.10.3 (Large excl tax)'!Y$36:Y$63)</f>
        <v>4.093796767938894</v>
      </c>
      <c r="Y56" s="95">
        <f>AVERAGEIF('5.10.3 (Large excl tax)'!$A$36:$A$63,'Annual excl tax'!$B56,'5.10.3 (Large excl tax)'!Z$36:Z$63)</f>
        <v>3.1355008502241692</v>
      </c>
      <c r="Z56" s="95">
        <f>AVERAGEIF('5.10.3 (Large excl tax)'!$A$36:$A$63,'Annual excl tax'!$B56,'5.10.3 (Large excl tax)'!AA$36:AA$63)</f>
        <v>2.8013551331135265</v>
      </c>
      <c r="AA56" s="95">
        <f>AVERAGEIF('5.10.3 (Large excl tax)'!$A$36:$A$63,'Annual excl tax'!$B56,'5.10.3 (Large excl tax)'!AB$36:AB$63)</f>
        <v>3.378050741852956</v>
      </c>
      <c r="AB56" s="95">
        <f>AVERAGEIF('5.10.3 (Large excl tax)'!$A$36:$A$63,'Annual excl tax'!$B56,'5.10.3 (Large excl tax)'!AC$36:AC$63)</f>
        <v>3.6560380994070631</v>
      </c>
      <c r="AC56" s="95"/>
      <c r="AD56" s="95">
        <f>AVERAGEIF('5.10.3 (Large excl tax)'!$A$36:$A$63,'Annual excl tax'!$B56,'5.10.3 (Large excl tax)'!AE$36:AE$63)</f>
        <v>3.2763884701864896</v>
      </c>
      <c r="AE56" s="95">
        <f>AVERAGEIF('5.10.3 (Large excl tax)'!$A$36:$A$63,'Annual excl tax'!$B56,'5.10.3 (Large excl tax)'!AF$36:AF$63)</f>
        <v>1.3104734917885654</v>
      </c>
      <c r="AF56" s="95">
        <f>AVERAGEIF('5.10.3 (Large excl tax)'!$A$36:$A$63,'Annual excl tax'!$B56,'5.10.3 (Large excl tax)'!AG$36:AG$63)</f>
        <v>3.7691075483043228</v>
      </c>
      <c r="AG56" s="95">
        <f>AVERAGEIF('5.10.3 (Large excl tax)'!$A$36:$A$63,'Annual excl tax'!$B56,'5.10.3 (Large excl tax)'!AH$36:AH$63)</f>
        <v>4.2677560782389676</v>
      </c>
      <c r="AH56" s="95">
        <f t="shared" si="3"/>
        <v>4.058798221087625</v>
      </c>
      <c r="AI56" s="56">
        <f t="shared" si="4"/>
        <v>0</v>
      </c>
      <c r="AJ56" s="57">
        <f>RANK(Q56,(C56:Q56,U56:AG56),1)</f>
        <v>13</v>
      </c>
    </row>
    <row r="57" spans="1:36" ht="13" customHeight="1" x14ac:dyDescent="0.25">
      <c r="A57" s="94" t="s">
        <v>39</v>
      </c>
      <c r="B57" s="96">
        <v>2014</v>
      </c>
      <c r="C57" s="95">
        <f>AVERAGEIF('5.10.3 (Large excl tax)'!$A$36:$A$63,'Annual excl tax'!$B57,'5.10.3 (Large excl tax)'!D$36:D$63)</f>
        <v>3.8915876502528106</v>
      </c>
      <c r="D57" s="95">
        <f>AVERAGEIF('5.10.3 (Large excl tax)'!$A$36:$A$63,'Annual excl tax'!$B57,'5.10.3 (Large excl tax)'!E$36:E$63)</f>
        <v>3.5662682894806759</v>
      </c>
      <c r="E57" s="95">
        <f>AVERAGEIF('5.10.3 (Large excl tax)'!$A$36:$A$63,'Annual excl tax'!$B57,'5.10.3 (Large excl tax)'!F$36:F$63)</f>
        <v>2.8429221357201753</v>
      </c>
      <c r="F57" s="95"/>
      <c r="G57" s="95">
        <f>AVERAGEIF('5.10.3 (Large excl tax)'!$A$36:$A$63,'Annual excl tax'!$B57,'5.10.3 (Large excl tax)'!H$36:H$63)</f>
        <v>4.0980132938629907</v>
      </c>
      <c r="H57" s="95">
        <f>AVERAGEIF('5.10.3 (Large excl tax)'!$A$36:$A$63,'Annual excl tax'!$B57,'5.10.3 (Large excl tax)'!I$36:I$63)</f>
        <v>3.8063423236511826</v>
      </c>
      <c r="I57" s="95">
        <f>AVERAGEIF('5.10.3 (Large excl tax)'!$A$36:$A$63,'Annual excl tax'!$B57,'5.10.3 (Large excl tax)'!J$36:J$63)</f>
        <v>4.4466029138474852</v>
      </c>
      <c r="J57" s="95">
        <f>AVERAGEIF('5.10.3 (Large excl tax)'!$A$36:$A$63,'Annual excl tax'!$B57,'5.10.3 (Large excl tax)'!K$36:K$63)</f>
        <v>4.3719220575315996</v>
      </c>
      <c r="K57" s="95">
        <f>AVERAGEIF('5.10.3 (Large excl tax)'!$A$36:$A$63,'Annual excl tax'!$B57,'5.10.3 (Large excl tax)'!L$36:L$63)</f>
        <v>3.7363041493442761</v>
      </c>
      <c r="L57" s="95">
        <f>AVERAGEIF('5.10.3 (Large excl tax)'!$A$36:$A$63,'Annual excl tax'!$B57,'5.10.3 (Large excl tax)'!M$36:M$63)</f>
        <v>3.814377005985091</v>
      </c>
      <c r="M57" s="95">
        <f>AVERAGEIF('5.10.3 (Large excl tax)'!$A$36:$A$63,'Annual excl tax'!$B57,'5.10.3 (Large excl tax)'!N$36:N$63)</f>
        <v>3.2487467395113807</v>
      </c>
      <c r="N57" s="95">
        <f>AVERAGEIF('5.10.3 (Large excl tax)'!$A$36:$A$63,'Annual excl tax'!$B57,'5.10.3 (Large excl tax)'!O$36:O$63)</f>
        <v>5.5197951805247598</v>
      </c>
      <c r="O57" s="95">
        <f>AVERAGEIF('5.10.3 (Large excl tax)'!$A$36:$A$63,'Annual excl tax'!$B57,'5.10.3 (Large excl tax)'!P$36:P$63)</f>
        <v>4.3549115233136604</v>
      </c>
      <c r="P57" s="95">
        <f>AVERAGEIF('5.10.3 (Large excl tax)'!$A$36:$A$63,'Annual excl tax'!$B57,'5.10.3 (Large excl tax)'!Q$36:Q$63)</f>
        <v>4.3545355292366743</v>
      </c>
      <c r="Q57" s="95">
        <f>AVERAGEIF('5.10.3 (Large excl tax)'!$A$36:$A$63,'Annual excl tax'!$B57,'5.10.3 (Large excl tax)'!R$36:R$63)</f>
        <v>4.1681445428901736</v>
      </c>
      <c r="R57" s="55">
        <f t="shared" si="0"/>
        <v>3.9948004720579009</v>
      </c>
      <c r="S57" s="56">
        <f t="shared" si="1"/>
        <v>4.3392422736691865</v>
      </c>
      <c r="T57" s="57">
        <f t="shared" si="2"/>
        <v>9</v>
      </c>
      <c r="U57" s="95">
        <f>AVERAGEIF('5.10.3 (Large excl tax)'!$A$36:$A$63,'Annual excl tax'!$B57,'5.10.3 (Large excl tax)'!V$36:V$63)</f>
        <v>3.325238968216798</v>
      </c>
      <c r="V57" s="95">
        <f>AVERAGEIF('5.10.3 (Large excl tax)'!$A$36:$A$63,'Annual excl tax'!$B57,'5.10.3 (Large excl tax)'!W$36:W$63)</f>
        <v>2.8540102184210658</v>
      </c>
      <c r="W57" s="95"/>
      <c r="X57" s="95">
        <f>AVERAGEIF('5.10.3 (Large excl tax)'!$A$36:$A$63,'Annual excl tax'!$B57,'5.10.3 (Large excl tax)'!Y$36:Y$63)</f>
        <v>3.5322856573985746</v>
      </c>
      <c r="Y57" s="95">
        <f>AVERAGEIF('5.10.3 (Large excl tax)'!$A$36:$A$63,'Annual excl tax'!$B57,'5.10.3 (Large excl tax)'!Z$36:Z$63)</f>
        <v>2.9450079543633034</v>
      </c>
      <c r="Z57" s="95">
        <f>AVERAGEIF('5.10.3 (Large excl tax)'!$A$36:$A$63,'Annual excl tax'!$B57,'5.10.3 (Large excl tax)'!AA$36:AA$63)</f>
        <v>2.2855908054604352</v>
      </c>
      <c r="AA57" s="95">
        <f>AVERAGEIF('5.10.3 (Large excl tax)'!$A$36:$A$63,'Annual excl tax'!$B57,'5.10.3 (Large excl tax)'!AB$36:AB$63)</f>
        <v>3.0651649863576322</v>
      </c>
      <c r="AB57" s="95">
        <f>AVERAGEIF('5.10.3 (Large excl tax)'!$A$36:$A$63,'Annual excl tax'!$B57,'5.10.3 (Large excl tax)'!AC$36:AC$63)</f>
        <v>2.8969506685679636</v>
      </c>
      <c r="AC57" s="95"/>
      <c r="AD57" s="95">
        <f>AVERAGEIF('5.10.3 (Large excl tax)'!$A$36:$A$63,'Annual excl tax'!$B57,'5.10.3 (Large excl tax)'!AE$36:AE$63)</f>
        <v>3.1448313567451356</v>
      </c>
      <c r="AE57" s="95">
        <f>AVERAGEIF('5.10.3 (Large excl tax)'!$A$36:$A$63,'Annual excl tax'!$B57,'5.10.3 (Large excl tax)'!AF$36:AF$63)</f>
        <v>1.2351466699752982</v>
      </c>
      <c r="AF57" s="95">
        <f>AVERAGEIF('5.10.3 (Large excl tax)'!$A$36:$A$63,'Annual excl tax'!$B57,'5.10.3 (Large excl tax)'!AG$36:AG$63)</f>
        <v>3.6771020580120726</v>
      </c>
      <c r="AG57" s="95">
        <f>AVERAGEIF('5.10.3 (Large excl tax)'!$A$36:$A$63,'Annual excl tax'!$B57,'5.10.3 (Large excl tax)'!AH$36:AH$63)</f>
        <v>4.0764927256934724</v>
      </c>
      <c r="AH57" s="95">
        <f t="shared" si="3"/>
        <v>3.6771020580120726</v>
      </c>
      <c r="AI57" s="56">
        <f t="shared" si="4"/>
        <v>13.354061897960213</v>
      </c>
      <c r="AJ57" s="57">
        <f>RANK(Q57,(C57:Q57,U57:AG57),1)</f>
        <v>20</v>
      </c>
    </row>
    <row r="58" spans="1:36" ht="13" customHeight="1" x14ac:dyDescent="0.25">
      <c r="A58" s="94" t="s">
        <v>39</v>
      </c>
      <c r="B58" s="96">
        <v>2015</v>
      </c>
      <c r="C58" s="95">
        <f>AVERAGEIF('5.10.3 (Large excl tax)'!$A$36:$A$63,'Annual excl tax'!$B58,'5.10.3 (Large excl tax)'!D$36:D$63)</f>
        <v>3.3361424746413548</v>
      </c>
      <c r="D58" s="95">
        <f>AVERAGEIF('5.10.3 (Large excl tax)'!$A$36:$A$63,'Annual excl tax'!$B58,'5.10.3 (Large excl tax)'!E$36:E$63)</f>
        <v>2.9515867883093185</v>
      </c>
      <c r="E58" s="95">
        <f>AVERAGEIF('5.10.3 (Large excl tax)'!$A$36:$A$63,'Annual excl tax'!$B58,'5.10.3 (Large excl tax)'!F$36:F$63)</f>
        <v>2.4291667477709464</v>
      </c>
      <c r="F58" s="95"/>
      <c r="G58" s="95">
        <f>AVERAGEIF('5.10.3 (Large excl tax)'!$A$36:$A$63,'Annual excl tax'!$B58,'5.10.3 (Large excl tax)'!H$36:H$63)</f>
        <v>3.426663134489444</v>
      </c>
      <c r="H58" s="95">
        <f>AVERAGEIF('5.10.3 (Large excl tax)'!$A$36:$A$63,'Annual excl tax'!$B58,'5.10.3 (Large excl tax)'!I$36:I$63)</f>
        <v>3.4228755045616515</v>
      </c>
      <c r="I58" s="95">
        <f>AVERAGEIF('5.10.3 (Large excl tax)'!$A$36:$A$63,'Annual excl tax'!$B58,'5.10.3 (Large excl tax)'!J$36:J$63)</f>
        <v>3.5671811812800587</v>
      </c>
      <c r="J58" s="95">
        <f>AVERAGEIF('5.10.3 (Large excl tax)'!$A$36:$A$63,'Annual excl tax'!$B58,'5.10.3 (Large excl tax)'!K$36:K$63)</f>
        <v>3.832491387782559</v>
      </c>
      <c r="K58" s="95">
        <f>AVERAGEIF('5.10.3 (Large excl tax)'!$A$36:$A$63,'Annual excl tax'!$B58,'5.10.3 (Large excl tax)'!L$36:L$63)</f>
        <v>3.1760578061224125</v>
      </c>
      <c r="L58" s="95">
        <f>AVERAGEIF('5.10.3 (Large excl tax)'!$A$36:$A$63,'Annual excl tax'!$B58,'5.10.3 (Large excl tax)'!M$36:M$63)</f>
        <v>3.0823813479142173</v>
      </c>
      <c r="M58" s="95">
        <f>AVERAGEIF('5.10.3 (Large excl tax)'!$A$36:$A$63,'Annual excl tax'!$B58,'5.10.3 (Large excl tax)'!N$36:N$63)</f>
        <v>2.6932798337731652</v>
      </c>
      <c r="N58" s="95">
        <f>AVERAGEIF('5.10.3 (Large excl tax)'!$A$36:$A$63,'Annual excl tax'!$B58,'5.10.3 (Large excl tax)'!O$36:O$63)</f>
        <v>5.1082438091844695</v>
      </c>
      <c r="O58" s="95">
        <f>AVERAGEIF('5.10.3 (Large excl tax)'!$A$36:$A$63,'Annual excl tax'!$B58,'5.10.3 (Large excl tax)'!P$36:P$63)</f>
        <v>3.7201295125624743</v>
      </c>
      <c r="P58" s="95">
        <f>AVERAGEIF('5.10.3 (Large excl tax)'!$A$36:$A$63,'Annual excl tax'!$B58,'5.10.3 (Large excl tax)'!Q$36:Q$63)</f>
        <v>3.9124073557284929</v>
      </c>
      <c r="Q58" s="95">
        <f>AVERAGEIF('5.10.3 (Large excl tax)'!$A$36:$A$63,'Annual excl tax'!$B58,'5.10.3 (Large excl tax)'!R$36:R$63)</f>
        <v>3.9380362010282814</v>
      </c>
      <c r="R58" s="55">
        <f t="shared" si="0"/>
        <v>3.4247693195255478</v>
      </c>
      <c r="S58" s="56">
        <f t="shared" si="1"/>
        <v>14.986903747836639</v>
      </c>
      <c r="T58" s="57">
        <f t="shared" si="2"/>
        <v>13</v>
      </c>
      <c r="U58" s="95">
        <f>AVERAGEIF('5.10.3 (Large excl tax)'!$A$36:$A$63,'Annual excl tax'!$B58,'5.10.3 (Large excl tax)'!V$36:V$63)</f>
        <v>2.6303466970846889</v>
      </c>
      <c r="V58" s="95">
        <f>AVERAGEIF('5.10.3 (Large excl tax)'!$A$36:$A$63,'Annual excl tax'!$B58,'5.10.3 (Large excl tax)'!W$36:W$63)</f>
        <v>2.5811075080233863</v>
      </c>
      <c r="W58" s="95"/>
      <c r="X58" s="95">
        <f>AVERAGEIF('5.10.3 (Large excl tax)'!$A$36:$A$63,'Annual excl tax'!$B58,'5.10.3 (Large excl tax)'!Y$36:Y$63)</f>
        <v>3.2628540191994779</v>
      </c>
      <c r="Y58" s="95">
        <f>AVERAGEIF('5.10.3 (Large excl tax)'!$A$36:$A$63,'Annual excl tax'!$B58,'5.10.3 (Large excl tax)'!Z$36:Z$63)</f>
        <v>2.2423824797654714</v>
      </c>
      <c r="Z58" s="95">
        <f>AVERAGEIF('5.10.3 (Large excl tax)'!$A$36:$A$63,'Annual excl tax'!$B58,'5.10.3 (Large excl tax)'!AA$36:AA$63)</f>
        <v>1.9927847224284165</v>
      </c>
      <c r="AA58" s="95">
        <f>AVERAGEIF('5.10.3 (Large excl tax)'!$A$36:$A$63,'Annual excl tax'!$B58,'5.10.3 (Large excl tax)'!AB$36:AB$63)</f>
        <v>2.809618888391348</v>
      </c>
      <c r="AB58" s="95">
        <f>AVERAGEIF('5.10.3 (Large excl tax)'!$A$36:$A$63,'Annual excl tax'!$B58,'5.10.3 (Large excl tax)'!AC$36:AC$63)</f>
        <v>2.721250266481789</v>
      </c>
      <c r="AC58" s="95"/>
      <c r="AD58" s="95">
        <f>AVERAGEIF('5.10.3 (Large excl tax)'!$A$36:$A$63,'Annual excl tax'!$B58,'5.10.3 (Large excl tax)'!AE$36:AE$63)</f>
        <v>2.8605606632070812</v>
      </c>
      <c r="AE58" s="95">
        <f>AVERAGEIF('5.10.3 (Large excl tax)'!$A$36:$A$63,'Annual excl tax'!$B58,'5.10.3 (Large excl tax)'!AF$36:AF$63)</f>
        <v>1.1570124068265228</v>
      </c>
      <c r="AF58" s="95">
        <f>AVERAGEIF('5.10.3 (Large excl tax)'!$A$36:$A$63,'Annual excl tax'!$B58,'5.10.3 (Large excl tax)'!AG$36:AG$63)</f>
        <v>3.1725229088216951</v>
      </c>
      <c r="AG58" s="95">
        <f>AVERAGEIF('5.10.3 (Large excl tax)'!$A$36:$A$63,'Annual excl tax'!$B58,'5.10.3 (Large excl tax)'!AH$36:AH$63)</f>
        <v>3.1004349333584198</v>
      </c>
      <c r="AH58" s="95">
        <f t="shared" si="3"/>
        <v>3.1004349333584198</v>
      </c>
      <c r="AI58" s="56">
        <f t="shared" si="4"/>
        <v>27.015605412578815</v>
      </c>
      <c r="AJ58" s="57">
        <f>RANK(Q58,(C58:Q58,U58:AG58),1)</f>
        <v>24</v>
      </c>
    </row>
    <row r="59" spans="1:36" ht="13" customHeight="1" x14ac:dyDescent="0.25">
      <c r="A59" s="94" t="s">
        <v>39</v>
      </c>
      <c r="B59" s="96">
        <v>2016</v>
      </c>
      <c r="C59" s="95">
        <f>AVERAGEIF('5.10.3 (Large excl tax)'!$A$36:$A$63,'Annual excl tax'!$B59,'5.10.3 (Large excl tax)'!D$36:D$63)</f>
        <v>3.4569941416129422</v>
      </c>
      <c r="D59" s="95">
        <f>AVERAGEIF('5.10.3 (Large excl tax)'!$A$36:$A$63,'Annual excl tax'!$B59,'5.10.3 (Large excl tax)'!E$36:E$63)</f>
        <v>2.9662923211810508</v>
      </c>
      <c r="E59" s="95">
        <f>AVERAGEIF('5.10.3 (Large excl tax)'!$A$36:$A$63,'Annual excl tax'!$B59,'5.10.3 (Large excl tax)'!F$36:F$63)</f>
        <v>2.3996402883160211</v>
      </c>
      <c r="F59" s="95"/>
      <c r="G59" s="95">
        <f>AVERAGEIF('5.10.3 (Large excl tax)'!$A$36:$A$63,'Annual excl tax'!$B59,'5.10.3 (Large excl tax)'!H$36:H$63)</f>
        <v>3.4387415689178091</v>
      </c>
      <c r="H59" s="95">
        <f>AVERAGEIF('5.10.3 (Large excl tax)'!$A$36:$A$63,'Annual excl tax'!$B59,'5.10.3 (Large excl tax)'!I$36:I$63)</f>
        <v>3.628163988196949</v>
      </c>
      <c r="I59" s="95">
        <f>AVERAGEIF('5.10.3 (Large excl tax)'!$A$36:$A$63,'Annual excl tax'!$B59,'5.10.3 (Large excl tax)'!J$36:J$63)</f>
        <v>3.4573979478560393</v>
      </c>
      <c r="J59" s="95">
        <f>AVERAGEIF('5.10.3 (Large excl tax)'!$A$36:$A$63,'Annual excl tax'!$B59,'5.10.3 (Large excl tax)'!K$36:K$63)</f>
        <v>4.0521391673966152</v>
      </c>
      <c r="K59" s="95">
        <f>AVERAGEIF('5.10.3 (Large excl tax)'!$A$36:$A$63,'Annual excl tax'!$B59,'5.10.3 (Large excl tax)'!L$36:L$63)</f>
        <v>3.2589785132778388</v>
      </c>
      <c r="L59" s="95">
        <f>AVERAGEIF('5.10.3 (Large excl tax)'!$A$36:$A$63,'Annual excl tax'!$B59,'5.10.3 (Large excl tax)'!M$36:M$63)</f>
        <v>3.0672465344910442</v>
      </c>
      <c r="M59" s="95">
        <f>AVERAGEIF('5.10.3 (Large excl tax)'!$A$36:$A$63,'Annual excl tax'!$B59,'5.10.3 (Large excl tax)'!N$36:N$63)</f>
        <v>2.620608900117336</v>
      </c>
      <c r="N59" s="95">
        <f>AVERAGEIF('5.10.3 (Large excl tax)'!$A$36:$A$63,'Annual excl tax'!$B59,'5.10.3 (Large excl tax)'!O$36:O$63)</f>
        <v>5.1180542435543419</v>
      </c>
      <c r="O59" s="95">
        <f>AVERAGEIF('5.10.3 (Large excl tax)'!$A$36:$A$63,'Annual excl tax'!$B59,'5.10.3 (Large excl tax)'!P$36:P$63)</f>
        <v>3.6974587310338398</v>
      </c>
      <c r="P59" s="95">
        <f>AVERAGEIF('5.10.3 (Large excl tax)'!$A$36:$A$63,'Annual excl tax'!$B59,'5.10.3 (Large excl tax)'!Q$36:Q$63)</f>
        <v>4.3959808075860902</v>
      </c>
      <c r="Q59" s="95">
        <f>AVERAGEIF('5.10.3 (Large excl tax)'!$A$36:$A$63,'Annual excl tax'!$B59,'5.10.3 (Large excl tax)'!R$36:R$63)</f>
        <v>3.5728252135272083</v>
      </c>
      <c r="R59" s="55">
        <f t="shared" si="0"/>
        <v>3.4571960447344905</v>
      </c>
      <c r="S59" s="56">
        <f t="shared" si="1"/>
        <v>3.3445939222575385</v>
      </c>
      <c r="T59" s="57">
        <f t="shared" si="2"/>
        <v>9</v>
      </c>
      <c r="U59" s="95">
        <f>AVERAGEIF('5.10.3 (Large excl tax)'!$A$36:$A$63,'Annual excl tax'!$B59,'5.10.3 (Large excl tax)'!V$36:V$63)</f>
        <v>2.2876380422963223</v>
      </c>
      <c r="V59" s="95">
        <f>AVERAGEIF('5.10.3 (Large excl tax)'!$A$36:$A$63,'Annual excl tax'!$B59,'5.10.3 (Large excl tax)'!W$36:W$63)</f>
        <v>2.4553188968385409</v>
      </c>
      <c r="W59" s="95"/>
      <c r="X59" s="95">
        <f>AVERAGEIF('5.10.3 (Large excl tax)'!$A$36:$A$63,'Annual excl tax'!$B59,'5.10.3 (Large excl tax)'!Y$36:Y$63)</f>
        <v>3.599702981473464</v>
      </c>
      <c r="Y59" s="95">
        <f>AVERAGEIF('5.10.3 (Large excl tax)'!$A$36:$A$63,'Annual excl tax'!$B59,'5.10.3 (Large excl tax)'!Z$36:Z$63)</f>
        <v>1.86971995674311</v>
      </c>
      <c r="Z59" s="95">
        <f>AVERAGEIF('5.10.3 (Large excl tax)'!$A$36:$A$63,'Annual excl tax'!$B59,'5.10.3 (Large excl tax)'!AA$36:AA$63)</f>
        <v>2.2794806256786142</v>
      </c>
      <c r="AA59" s="95">
        <f>AVERAGEIF('5.10.3 (Large excl tax)'!$A$36:$A$63,'Annual excl tax'!$B59,'5.10.3 (Large excl tax)'!AB$36:AB$63)</f>
        <v>2.6626220687648754</v>
      </c>
      <c r="AB59" s="95">
        <f>AVERAGEIF('5.10.3 (Large excl tax)'!$A$36:$A$63,'Annual excl tax'!$B59,'5.10.3 (Large excl tax)'!AC$36:AC$63)</f>
        <v>2.702357664099917</v>
      </c>
      <c r="AC59" s="95"/>
      <c r="AD59" s="95">
        <f>AVERAGEIF('5.10.3 (Large excl tax)'!$A$36:$A$63,'Annual excl tax'!$B59,'5.10.3 (Large excl tax)'!AE$36:AE$63)</f>
        <v>2.4717296886594333</v>
      </c>
      <c r="AE59" s="95">
        <f>AVERAGEIF('5.10.3 (Large excl tax)'!$A$36:$A$63,'Annual excl tax'!$B59,'5.10.3 (Large excl tax)'!AF$36:AF$63)</f>
        <v>1.3660150447763466</v>
      </c>
      <c r="AF59" s="95">
        <f>AVERAGEIF('5.10.3 (Large excl tax)'!$A$36:$A$63,'Annual excl tax'!$B59,'5.10.3 (Large excl tax)'!AG$36:AG$63)</f>
        <v>3.2659564973614152</v>
      </c>
      <c r="AG59" s="95">
        <f>AVERAGEIF('5.10.3 (Large excl tax)'!$A$36:$A$63,'Annual excl tax'!$B59,'5.10.3 (Large excl tax)'!AH$36:AH$63)</f>
        <v>3.0064317227591904</v>
      </c>
      <c r="AH59" s="95">
        <f t="shared" si="3"/>
        <v>3.0672465344910442</v>
      </c>
      <c r="AI59" s="56">
        <f t="shared" si="4"/>
        <v>16.483144519064748</v>
      </c>
      <c r="AJ59" s="57">
        <f>RANK(Q59,(C59:Q59,U59:AG59),1)</f>
        <v>19</v>
      </c>
    </row>
    <row r="60" spans="1:36" ht="13" customHeight="1" x14ac:dyDescent="0.25">
      <c r="A60" s="94" t="s">
        <v>39</v>
      </c>
      <c r="B60" s="96">
        <v>2017</v>
      </c>
      <c r="C60" s="95">
        <f>AVERAGEIF('5.10.3 (Large excl tax)'!$A$36:$A$63,'Annual excl tax'!$B60,'5.10.3 (Large excl tax)'!D$36:D$63)</f>
        <v>3.8011086067581985</v>
      </c>
      <c r="D60" s="95">
        <f>AVERAGEIF('5.10.3 (Large excl tax)'!$A$36:$A$63,'Annual excl tax'!$B60,'5.10.3 (Large excl tax)'!E$36:E$63)</f>
        <v>3.3194147615173764</v>
      </c>
      <c r="E60" s="95">
        <f>AVERAGEIF('5.10.3 (Large excl tax)'!$A$36:$A$63,'Annual excl tax'!$B60,'5.10.3 (Large excl tax)'!F$36:F$63)</f>
        <v>2.8668906511378989</v>
      </c>
      <c r="F60" s="95"/>
      <c r="G60" s="95">
        <f>AVERAGEIF('5.10.3 (Large excl tax)'!$A$36:$A$63,'Annual excl tax'!$B60,'5.10.3 (Large excl tax)'!H$36:H$63)</f>
        <v>3.5645653846106731</v>
      </c>
      <c r="H60" s="95">
        <f>AVERAGEIF('5.10.3 (Large excl tax)'!$A$36:$A$63,'Annual excl tax'!$B60,'5.10.3 (Large excl tax)'!I$36:I$63)</f>
        <v>3.5282234439298801</v>
      </c>
      <c r="I60" s="95">
        <f>AVERAGEIF('5.10.3 (Large excl tax)'!$A$36:$A$63,'Annual excl tax'!$B60,'5.10.3 (Large excl tax)'!J$36:J$63)</f>
        <v>4.1918042605906241</v>
      </c>
      <c r="J60" s="95">
        <f>AVERAGEIF('5.10.3 (Large excl tax)'!$A$36:$A$63,'Annual excl tax'!$B60,'5.10.3 (Large excl tax)'!K$36:K$63)</f>
        <v>4.1718633506058911</v>
      </c>
      <c r="K60" s="95">
        <f>AVERAGEIF('5.10.3 (Large excl tax)'!$A$36:$A$63,'Annual excl tax'!$B60,'5.10.3 (Large excl tax)'!L$36:L$63)</f>
        <v>3.5695065307161276</v>
      </c>
      <c r="L60" s="95">
        <f>AVERAGEIF('5.10.3 (Large excl tax)'!$A$36:$A$63,'Annual excl tax'!$B60,'5.10.3 (Large excl tax)'!M$36:M$63)</f>
        <v>3.1638450413139658</v>
      </c>
      <c r="M60" s="95">
        <f>AVERAGEIF('5.10.3 (Large excl tax)'!$A$36:$A$63,'Annual excl tax'!$B60,'5.10.3 (Large excl tax)'!N$36:N$63)</f>
        <v>2.4358944676532786</v>
      </c>
      <c r="N60" s="95">
        <f>AVERAGEIF('5.10.3 (Large excl tax)'!$A$36:$A$63,'Annual excl tax'!$B60,'5.10.3 (Large excl tax)'!O$36:O$63)</f>
        <v>4.6328355005229973</v>
      </c>
      <c r="O60" s="95">
        <f>AVERAGEIF('5.10.3 (Large excl tax)'!$A$36:$A$63,'Annual excl tax'!$B60,'5.10.3 (Large excl tax)'!P$36:P$63)</f>
        <v>4.1063507326107089</v>
      </c>
      <c r="P60" s="95">
        <f>AVERAGEIF('5.10.3 (Large excl tax)'!$A$36:$A$63,'Annual excl tax'!$B60,'5.10.3 (Large excl tax)'!Q$36:Q$63)</f>
        <v>4.9471649964517912</v>
      </c>
      <c r="Q60" s="95">
        <f>AVERAGEIF('5.10.3 (Large excl tax)'!$A$36:$A$63,'Annual excl tax'!$B60,'5.10.3 (Large excl tax)'!R$36:R$63)</f>
        <v>3.3997508178289224</v>
      </c>
      <c r="R60" s="55">
        <f t="shared" si="0"/>
        <v>3.5670359576634003</v>
      </c>
      <c r="S60" s="56">
        <f t="shared" si="1"/>
        <v>-4.6897519907272995</v>
      </c>
      <c r="T60" s="57">
        <f t="shared" si="2"/>
        <v>5</v>
      </c>
      <c r="U60" s="95">
        <f>AVERAGEIF('5.10.3 (Large excl tax)'!$A$36:$A$63,'Annual excl tax'!$B60,'5.10.3 (Large excl tax)'!V$36:V$63)</f>
        <v>2.5715298750432547</v>
      </c>
      <c r="V60" s="95">
        <f>AVERAGEIF('5.10.3 (Large excl tax)'!$A$36:$A$63,'Annual excl tax'!$B60,'5.10.3 (Large excl tax)'!W$36:W$63)</f>
        <v>2.4154820706154183</v>
      </c>
      <c r="W60" s="95"/>
      <c r="X60" s="95">
        <f>AVERAGEIF('5.10.3 (Large excl tax)'!$A$36:$A$63,'Annual excl tax'!$B60,'5.10.3 (Large excl tax)'!Y$36:Y$63)</f>
        <v>3.7312932307431739</v>
      </c>
      <c r="Y60" s="95">
        <f>AVERAGEIF('5.10.3 (Large excl tax)'!$A$36:$A$63,'Annual excl tax'!$B60,'5.10.3 (Large excl tax)'!Z$36:Z$63)</f>
        <v>2.4468838076437991</v>
      </c>
      <c r="Z60" s="95">
        <f>AVERAGEIF('5.10.3 (Large excl tax)'!$A$36:$A$63,'Annual excl tax'!$B60,'5.10.3 (Large excl tax)'!AA$36:AA$63)</f>
        <v>2.4859348922630118</v>
      </c>
      <c r="AA60" s="95">
        <f>AVERAGEIF('5.10.3 (Large excl tax)'!$A$36:$A$63,'Annual excl tax'!$B60,'5.10.3 (Large excl tax)'!AB$36:AB$63)</f>
        <v>2.6352885750958279</v>
      </c>
      <c r="AB60" s="95">
        <f>AVERAGEIF('5.10.3 (Large excl tax)'!$A$36:$A$63,'Annual excl tax'!$B60,'5.10.3 (Large excl tax)'!AC$36:AC$63)</f>
        <v>2.2490738897522444</v>
      </c>
      <c r="AC60" s="95"/>
      <c r="AD60" s="95">
        <f>AVERAGEIF('5.10.3 (Large excl tax)'!$A$36:$A$63,'Annual excl tax'!$B60,'5.10.3 (Large excl tax)'!AE$36:AE$63)</f>
        <v>2.7015970576786783</v>
      </c>
      <c r="AE60" s="95">
        <f>AVERAGEIF('5.10.3 (Large excl tax)'!$A$36:$A$63,'Annual excl tax'!$B60,'5.10.3 (Large excl tax)'!AF$36:AF$63)</f>
        <v>2.1567829004708949</v>
      </c>
      <c r="AF60" s="95">
        <f>AVERAGEIF('5.10.3 (Large excl tax)'!$A$36:$A$63,'Annual excl tax'!$B60,'5.10.3 (Large excl tax)'!AG$36:AG$63)</f>
        <v>3.069801076543051</v>
      </c>
      <c r="AG60" s="95">
        <f>AVERAGEIF('5.10.3 (Large excl tax)'!$A$36:$A$63,'Annual excl tax'!$B60,'5.10.3 (Large excl tax)'!AH$36:AH$63)</f>
        <v>2.8472854281242217</v>
      </c>
      <c r="AH60" s="95">
        <f t="shared" si="3"/>
        <v>3.1638450413139658</v>
      </c>
      <c r="AI60" s="56">
        <f t="shared" si="4"/>
        <v>7.4562999588937942</v>
      </c>
      <c r="AJ60" s="57">
        <f>RANK(Q60,(C60:Q60,U60:AG60),1)</f>
        <v>15</v>
      </c>
    </row>
    <row r="61" spans="1:36" ht="13" customHeight="1" x14ac:dyDescent="0.25">
      <c r="A61" s="94" t="s">
        <v>39</v>
      </c>
      <c r="B61" s="96">
        <v>2018</v>
      </c>
      <c r="C61" s="95">
        <f>AVERAGEIF('5.10.3 (Large excl tax)'!$A$36:$A$63,'Annual excl tax'!$B61,'5.10.3 (Large excl tax)'!D$36:D$63)</f>
        <v>3.7464209575997818</v>
      </c>
      <c r="D61" s="95">
        <f>AVERAGEIF('5.10.3 (Large excl tax)'!$A$36:$A$63,'Annual excl tax'!$B61,'5.10.3 (Large excl tax)'!E$36:E$63)</f>
        <v>3.579408898524143</v>
      </c>
      <c r="E61" s="95">
        <f>AVERAGEIF('5.10.3 (Large excl tax)'!$A$36:$A$63,'Annual excl tax'!$B61,'5.10.3 (Large excl tax)'!F$36:F$63)</f>
        <v>3.3351523148822499</v>
      </c>
      <c r="F61" s="95"/>
      <c r="G61" s="95">
        <f>AVERAGEIF('5.10.3 (Large excl tax)'!$A$36:$A$63,'Annual excl tax'!$B61,'5.10.3 (Large excl tax)'!H$36:H$63)</f>
        <v>3.6854165146329603</v>
      </c>
      <c r="H61" s="95">
        <f>AVERAGEIF('5.10.3 (Large excl tax)'!$A$36:$A$63,'Annual excl tax'!$B61,'5.10.3 (Large excl tax)'!I$36:I$63)</f>
        <v>3.5429619156923295</v>
      </c>
      <c r="I61" s="95">
        <f>AVERAGEIF('5.10.3 (Large excl tax)'!$A$36:$A$63,'Annual excl tax'!$B61,'5.10.3 (Large excl tax)'!J$36:J$63)</f>
        <v>4.5187322119692883</v>
      </c>
      <c r="J61" s="95">
        <f>AVERAGEIF('5.10.3 (Large excl tax)'!$A$36:$A$63,'Annual excl tax'!$B61,'5.10.3 (Large excl tax)'!K$36:K$63)</f>
        <v>4.632281525922795</v>
      </c>
      <c r="K61" s="95">
        <f>AVERAGEIF('5.10.3 (Large excl tax)'!$A$36:$A$63,'Annual excl tax'!$B61,'5.10.3 (Large excl tax)'!L$36:L$63)</f>
        <v>4.0046954012500251</v>
      </c>
      <c r="L61" s="95">
        <f>AVERAGEIF('5.10.3 (Large excl tax)'!$A$36:$A$63,'Annual excl tax'!$B61,'5.10.3 (Large excl tax)'!M$36:M$63)</f>
        <v>3.3088074156413718</v>
      </c>
      <c r="M61" s="95">
        <f>AVERAGEIF('5.10.3 (Large excl tax)'!$A$36:$A$63,'Annual excl tax'!$B61,'5.10.3 (Large excl tax)'!N$36:N$63)</f>
        <v>2.7127781119310002</v>
      </c>
      <c r="N61" s="95">
        <f>AVERAGEIF('5.10.3 (Large excl tax)'!$A$36:$A$63,'Annual excl tax'!$B61,'5.10.3 (Large excl tax)'!O$36:O$63)</f>
        <v>4.7015523042096579</v>
      </c>
      <c r="O61" s="95">
        <f>AVERAGEIF('5.10.3 (Large excl tax)'!$A$36:$A$63,'Annual excl tax'!$B61,'5.10.3 (Large excl tax)'!P$36:P$63)</f>
        <v>4.1767343475386198</v>
      </c>
      <c r="P61" s="95">
        <f>AVERAGEIF('5.10.3 (Large excl tax)'!$A$36:$A$63,'Annual excl tax'!$B61,'5.10.3 (Large excl tax)'!Q$36:Q$63)</f>
        <v>5.5944687446766164</v>
      </c>
      <c r="Q61" s="95">
        <f>AVERAGEIF('5.10.3 (Large excl tax)'!$A$36:$A$63,'Annual excl tax'!$B61,'5.10.3 (Large excl tax)'!R$36:R$63)</f>
        <v>3.5208325450049323</v>
      </c>
      <c r="R61" s="55">
        <f t="shared" si="0"/>
        <v>3.7159187361163708</v>
      </c>
      <c r="S61" s="56">
        <f t="shared" si="1"/>
        <v>-5.2500123109616101</v>
      </c>
      <c r="T61" s="57">
        <f t="shared" si="2"/>
        <v>4</v>
      </c>
      <c r="U61" s="95">
        <f>AVERAGEIF('5.10.3 (Large excl tax)'!$A$36:$A$63,'Annual excl tax'!$B61,'5.10.3 (Large excl tax)'!V$36:V$63)</f>
        <v>3.0087182037406848</v>
      </c>
      <c r="V61" s="95">
        <f>AVERAGEIF('5.10.3 (Large excl tax)'!$A$36:$A$63,'Annual excl tax'!$B61,'5.10.3 (Large excl tax)'!W$36:W$63)</f>
        <v>2.4193209258910846</v>
      </c>
      <c r="W61" s="95"/>
      <c r="X61" s="95">
        <f>AVERAGEIF('5.10.3 (Large excl tax)'!$A$36:$A$63,'Annual excl tax'!$B61,'5.10.3 (Large excl tax)'!Y$36:Y$63)</f>
        <v>3.856779132611226</v>
      </c>
      <c r="Y61" s="95">
        <f>AVERAGEIF('5.10.3 (Large excl tax)'!$A$36:$A$63,'Annual excl tax'!$B61,'5.10.3 (Large excl tax)'!Z$36:Z$63)</f>
        <v>2.4948263205164913</v>
      </c>
      <c r="Z61" s="95">
        <f>AVERAGEIF('5.10.3 (Large excl tax)'!$A$36:$A$63,'Annual excl tax'!$B61,'5.10.3 (Large excl tax)'!AA$36:AA$63)</f>
        <v>2.4545601795973098</v>
      </c>
      <c r="AA61" s="95">
        <f>AVERAGEIF('5.10.3 (Large excl tax)'!$A$36:$A$63,'Annual excl tax'!$B61,'5.10.3 (Large excl tax)'!AB$36:AB$63)</f>
        <v>2.8983600287292401</v>
      </c>
      <c r="AB61" s="95">
        <f>AVERAGEIF('5.10.3 (Large excl tax)'!$A$36:$A$63,'Annual excl tax'!$B61,'5.10.3 (Large excl tax)'!AC$36:AC$63)</f>
        <v>2.0174780384541591</v>
      </c>
      <c r="AC61" s="95"/>
      <c r="AD61" s="95">
        <f>AVERAGEIF('5.10.3 (Large excl tax)'!$A$36:$A$63,'Annual excl tax'!$B61,'5.10.3 (Large excl tax)'!AE$36:AE$63)</f>
        <v>2.9374667496878573</v>
      </c>
      <c r="AE61" s="95">
        <f>AVERAGEIF('5.10.3 (Large excl tax)'!$A$36:$A$63,'Annual excl tax'!$B61,'5.10.3 (Large excl tax)'!AF$36:AF$63)</f>
        <v>2.4333870950644587</v>
      </c>
      <c r="AF61" s="95">
        <f>AVERAGEIF('5.10.3 (Large excl tax)'!$A$36:$A$63,'Annual excl tax'!$B61,'5.10.3 (Large excl tax)'!AG$36:AG$63)</f>
        <v>3.1763099727966058</v>
      </c>
      <c r="AG61" s="95">
        <f>AVERAGEIF('5.10.3 (Large excl tax)'!$A$36:$A$63,'Annual excl tax'!$B61,'5.10.3 (Large excl tax)'!AH$36:AH$63)</f>
        <v>3.0208036971480947</v>
      </c>
      <c r="AH61" s="95">
        <f t="shared" si="3"/>
        <v>3.3351523148822499</v>
      </c>
      <c r="AI61" s="56">
        <f t="shared" si="4"/>
        <v>5.5673688213318648</v>
      </c>
      <c r="AJ61" s="57">
        <f>RANK(Q61,(C61:Q61,U61:AG61),1)</f>
        <v>14</v>
      </c>
    </row>
    <row r="62" spans="1:36" ht="13" customHeight="1" x14ac:dyDescent="0.25">
      <c r="A62" s="94" t="s">
        <v>39</v>
      </c>
      <c r="B62" s="96">
        <v>2019</v>
      </c>
      <c r="C62" s="95">
        <f>AVERAGEIF('5.10.3 (Large excl tax)'!$A$36:$A$63,'Annual excl tax'!$B62,'5.10.3 (Large excl tax)'!D$36:D$63)</f>
        <v>3.6677099932886152</v>
      </c>
      <c r="D62" s="95">
        <f>AVERAGEIF('5.10.3 (Large excl tax)'!$A$36:$A$63,'Annual excl tax'!$B62,'5.10.3 (Large excl tax)'!E$36:E$63)</f>
        <v>3.3340264612711215</v>
      </c>
      <c r="E62" s="95">
        <f>AVERAGEIF('5.10.3 (Large excl tax)'!$A$36:$A$63,'Annual excl tax'!$B62,'5.10.3 (Large excl tax)'!F$36:F$63)</f>
        <v>2.4958851377251845</v>
      </c>
      <c r="F62" s="95"/>
      <c r="G62" s="95">
        <f>AVERAGEIF('5.10.3 (Large excl tax)'!$A$36:$A$63,'Annual excl tax'!$B62,'5.10.3 (Large excl tax)'!H$36:H$63)</f>
        <v>3.7466445232886247</v>
      </c>
      <c r="H62" s="95">
        <f>AVERAGEIF('5.10.3 (Large excl tax)'!$A$36:$A$63,'Annual excl tax'!$B62,'5.10.3 (Large excl tax)'!I$36:I$63)</f>
        <v>3.5485565318213816</v>
      </c>
      <c r="I62" s="95">
        <f>AVERAGEIF('5.10.3 (Large excl tax)'!$A$36:$A$63,'Annual excl tax'!$B62,'5.10.3 (Large excl tax)'!J$36:J$63)</f>
        <v>4.4423934768912154</v>
      </c>
      <c r="J62" s="95">
        <f>AVERAGEIF('5.10.3 (Large excl tax)'!$A$36:$A$63,'Annual excl tax'!$B62,'5.10.3 (Large excl tax)'!K$36:K$63)</f>
        <v>4.7259358980004844</v>
      </c>
      <c r="K62" s="95">
        <f>AVERAGEIF('5.10.3 (Large excl tax)'!$A$36:$A$63,'Annual excl tax'!$B62,'5.10.3 (Large excl tax)'!L$36:L$63)</f>
        <v>3.7200033350135264</v>
      </c>
      <c r="L62" s="95">
        <f>AVERAGEIF('5.10.3 (Large excl tax)'!$A$36:$A$63,'Annual excl tax'!$B62,'5.10.3 (Large excl tax)'!M$36:M$63)</f>
        <v>3.3425244305637101</v>
      </c>
      <c r="M62" s="95">
        <f>AVERAGEIF('5.10.3 (Large excl tax)'!$A$36:$A$63,'Annual excl tax'!$B62,'5.10.3 (Large excl tax)'!N$36:N$63)</f>
        <v>2.9482078331007626</v>
      </c>
      <c r="N62" s="95">
        <f>AVERAGEIF('5.10.3 (Large excl tax)'!$A$36:$A$63,'Annual excl tax'!$B62,'5.10.3 (Large excl tax)'!O$36:O$63)</f>
        <v>4.7299475142887104</v>
      </c>
      <c r="O62" s="95">
        <f>AVERAGEIF('5.10.3 (Large excl tax)'!$A$36:$A$63,'Annual excl tax'!$B62,'5.10.3 (Large excl tax)'!P$36:P$63)</f>
        <v>4.1514371596947353</v>
      </c>
      <c r="P62" s="95">
        <f>AVERAGEIF('5.10.3 (Large excl tax)'!$A$36:$A$63,'Annual excl tax'!$B62,'5.10.3 (Large excl tax)'!Q$36:Q$63)</f>
        <v>5.6996332007036603</v>
      </c>
      <c r="Q62" s="95">
        <f>AVERAGEIF('5.10.3 (Large excl tax)'!$A$36:$A$63,'Annual excl tax'!$B62,'5.10.3 (Large excl tax)'!R$36:R$63)</f>
        <v>3.4482188330178536</v>
      </c>
      <c r="R62" s="55">
        <f t="shared" si="0"/>
        <v>3.6938566641510708</v>
      </c>
      <c r="S62" s="56">
        <f t="shared" si="1"/>
        <v>-6.649901538333518</v>
      </c>
      <c r="T62" s="57">
        <f t="shared" si="2"/>
        <v>5</v>
      </c>
      <c r="U62" s="95">
        <f>AVERAGEIF('5.10.3 (Large excl tax)'!$A$36:$A$63,'Annual excl tax'!$B62,'5.10.3 (Large excl tax)'!V$36:V$63)</f>
        <v>3.2598156526335429</v>
      </c>
      <c r="V62" s="95">
        <f>AVERAGEIF('5.10.3 (Large excl tax)'!$A$36:$A$63,'Annual excl tax'!$B62,'5.10.3 (Large excl tax)'!W$36:W$63)</f>
        <v>2.545037213808123</v>
      </c>
      <c r="W62" s="95"/>
      <c r="X62" s="95">
        <f>AVERAGEIF('5.10.3 (Large excl tax)'!$A$36:$A$63,'Annual excl tax'!$B62,'5.10.3 (Large excl tax)'!Y$36:Y$63)</f>
        <v>3.8653628094327317</v>
      </c>
      <c r="Y62" s="95">
        <f>AVERAGEIF('5.10.3 (Large excl tax)'!$A$36:$A$63,'Annual excl tax'!$B62,'5.10.3 (Large excl tax)'!Z$36:Z$63)</f>
        <v>2.6587548488387176</v>
      </c>
      <c r="Z62" s="95">
        <f>AVERAGEIF('5.10.3 (Large excl tax)'!$A$36:$A$63,'Annual excl tax'!$B62,'5.10.3 (Large excl tax)'!AA$36:AA$63)</f>
        <v>2.3471074679129251</v>
      </c>
      <c r="AA62" s="95">
        <f>AVERAGEIF('5.10.3 (Large excl tax)'!$A$36:$A$63,'Annual excl tax'!$B62,'5.10.3 (Large excl tax)'!AB$36:AB$63)</f>
        <v>2.7054936799479559</v>
      </c>
      <c r="AB62" s="95">
        <f>AVERAGEIF('5.10.3 (Large excl tax)'!$A$36:$A$63,'Annual excl tax'!$B62,'5.10.3 (Large excl tax)'!AC$36:AC$63)</f>
        <v>2.3208618935679413</v>
      </c>
      <c r="AC62" s="95"/>
      <c r="AD62" s="95">
        <f>AVERAGEIF('5.10.3 (Large excl tax)'!$A$36:$A$63,'Annual excl tax'!$B62,'5.10.3 (Large excl tax)'!AE$36:AE$63)</f>
        <v>3.3780196406685006</v>
      </c>
      <c r="AE62" s="95">
        <f>AVERAGEIF('5.10.3 (Large excl tax)'!$A$36:$A$63,'Annual excl tax'!$B62,'5.10.3 (Large excl tax)'!AF$36:AF$63)</f>
        <v>2.4567739252622829</v>
      </c>
      <c r="AF62" s="95">
        <f>AVERAGEIF('5.10.3 (Large excl tax)'!$A$36:$A$63,'Annual excl tax'!$B62,'5.10.3 (Large excl tax)'!AG$36:AG$63)</f>
        <v>3.2823265404413817</v>
      </c>
      <c r="AG62" s="95">
        <f>AVERAGEIF('5.10.3 (Large excl tax)'!$A$36:$A$63,'Annual excl tax'!$B62,'5.10.3 (Large excl tax)'!AH$36:AH$63)</f>
        <v>3.2684718674981776</v>
      </c>
      <c r="AH62" s="95">
        <f t="shared" si="3"/>
        <v>3.3425244305637101</v>
      </c>
      <c r="AI62" s="56">
        <f t="shared" si="4"/>
        <v>3.1621130869735592</v>
      </c>
      <c r="AJ62" s="57">
        <f>RANK(Q62,(C62:Q62,U62:AG62),1)</f>
        <v>15</v>
      </c>
    </row>
    <row r="63" spans="1:36" ht="13" customHeight="1" x14ac:dyDescent="0.25">
      <c r="A63" s="94" t="s">
        <v>39</v>
      </c>
      <c r="B63" s="96">
        <v>2020</v>
      </c>
      <c r="C63" s="95">
        <f>AVERAGEIF('5.10.3 (Large excl tax)'!$A$36:$A$63,'Annual excl tax'!$B63,'5.10.3 (Large excl tax)'!D$36:D$63)</f>
        <v>3.5526525426459128</v>
      </c>
      <c r="D63" s="95">
        <f>AVERAGEIF('5.10.3 (Large excl tax)'!$A$36:$A$63,'Annual excl tax'!$B63,'5.10.3 (Large excl tax)'!E$36:E$63)</f>
        <v>2.9600934311803018</v>
      </c>
      <c r="E63" s="95">
        <f>AVERAGEIF('5.10.3 (Large excl tax)'!$A$36:$A$63,'Annual excl tax'!$B63,'5.10.3 (Large excl tax)'!F$36:F$63)</f>
        <v>2.3865016376076653</v>
      </c>
      <c r="F63" s="95"/>
      <c r="G63" s="95">
        <f>AVERAGEIF('5.10.3 (Large excl tax)'!$A$36:$A$63,'Annual excl tax'!$B63,'5.10.3 (Large excl tax)'!H$36:H$63)</f>
        <v>3.4643017759003234</v>
      </c>
      <c r="H63" s="95">
        <f>AVERAGEIF('5.10.3 (Large excl tax)'!$A$36:$A$63,'Annual excl tax'!$B63,'5.10.3 (Large excl tax)'!I$36:I$63)</f>
        <v>3.4959468290641089</v>
      </c>
      <c r="I63" s="95">
        <f>AVERAGEIF('5.10.3 (Large excl tax)'!$A$36:$A$63,'Annual excl tax'!$B63,'5.10.3 (Large excl tax)'!J$36:J$63)</f>
        <v>3.9543583347315154</v>
      </c>
      <c r="J63" s="95">
        <f>AVERAGEIF('5.10.3 (Large excl tax)'!$A$36:$A$63,'Annual excl tax'!$B63,'5.10.3 (Large excl tax)'!K$36:K$63)</f>
        <v>4.5733047521713619</v>
      </c>
      <c r="K63" s="95">
        <f>AVERAGEIF('5.10.3 (Large excl tax)'!$A$36:$A$63,'Annual excl tax'!$B63,'5.10.3 (Large excl tax)'!L$36:L$63)</f>
        <v>3.2632277722648193</v>
      </c>
      <c r="L63" s="95">
        <f>AVERAGEIF('5.10.3 (Large excl tax)'!$A$36:$A$63,'Annual excl tax'!$B63,'5.10.3 (Large excl tax)'!M$36:M$63)</f>
        <v>3.0029421689968787</v>
      </c>
      <c r="M63" s="95">
        <f>AVERAGEIF('5.10.3 (Large excl tax)'!$A$36:$A$63,'Annual excl tax'!$B63,'5.10.3 (Large excl tax)'!N$36:N$63)</f>
        <v>2.7461942872121843</v>
      </c>
      <c r="N63" s="95">
        <f>AVERAGEIF('5.10.3 (Large excl tax)'!$A$36:$A$63,'Annual excl tax'!$B63,'5.10.3 (Large excl tax)'!O$36:O$63)</f>
        <v>4.6550711261711832</v>
      </c>
      <c r="O63" s="95">
        <f>AVERAGEIF('5.10.3 (Large excl tax)'!$A$36:$A$63,'Annual excl tax'!$B63,'5.10.3 (Large excl tax)'!P$36:P$63)</f>
        <v>4.0373039492257519</v>
      </c>
      <c r="P63" s="95">
        <f>AVERAGEIF('5.10.3 (Large excl tax)'!$A$36:$A$63,'Annual excl tax'!$B63,'5.10.3 (Large excl tax)'!Q$36:Q$63)</f>
        <v>6.461985297751804</v>
      </c>
      <c r="Q63" s="95">
        <f>AVERAGEIF('5.10.3 (Large excl tax)'!$A$36:$A$63,'Annual excl tax'!$B63,'5.10.3 (Large excl tax)'!R$36:R$63)</f>
        <v>3.0179468017020898</v>
      </c>
      <c r="R63" s="55">
        <f t="shared" si="0"/>
        <v>3.4801243024822162</v>
      </c>
      <c r="S63" s="56">
        <f t="shared" si="1"/>
        <v>-13.280488298951731</v>
      </c>
      <c r="T63" s="57">
        <f t="shared" si="2"/>
        <v>5</v>
      </c>
      <c r="U63" s="95">
        <f>AVERAGEIF('5.10.3 (Large excl tax)'!$A$36:$A$63,'Annual excl tax'!$B63,'5.10.3 (Large excl tax)'!V$36:V$63)</f>
        <v>2.7308632608289392</v>
      </c>
      <c r="V63" s="95">
        <f>AVERAGEIF('5.10.3 (Large excl tax)'!$A$36:$A$63,'Annual excl tax'!$B63,'5.10.3 (Large excl tax)'!W$36:W$63)</f>
        <v>2.5699349689064124</v>
      </c>
      <c r="W63" s="95"/>
      <c r="X63" s="95">
        <f>AVERAGEIF('5.10.3 (Large excl tax)'!$A$36:$A$63,'Annual excl tax'!$B63,'5.10.3 (Large excl tax)'!Y$36:Y$63)</f>
        <v>3.8102848548014183</v>
      </c>
      <c r="Y63" s="95">
        <f>AVERAGEIF('5.10.3 (Large excl tax)'!$A$36:$A$63,'Annual excl tax'!$B63,'5.10.3 (Large excl tax)'!Z$36:Z$63)</f>
        <v>2.6489494817673158</v>
      </c>
      <c r="Z63" s="95">
        <f>AVERAGEIF('5.10.3 (Large excl tax)'!$A$36:$A$63,'Annual excl tax'!$B63,'5.10.3 (Large excl tax)'!AA$36:AA$63)</f>
        <v>2.1962379384748649</v>
      </c>
      <c r="AA63" s="95">
        <f>AVERAGEIF('5.10.3 (Large excl tax)'!$A$36:$A$63,'Annual excl tax'!$B63,'5.10.3 (Large excl tax)'!AB$36:AB$63)</f>
        <v>2.0119201768053068</v>
      </c>
      <c r="AB63" s="95">
        <f>AVERAGEIF('5.10.3 (Large excl tax)'!$A$36:$A$63,'Annual excl tax'!$B63,'5.10.3 (Large excl tax)'!AC$36:AC$63)</f>
        <v>2.0323127102809821</v>
      </c>
      <c r="AC63" s="95"/>
      <c r="AD63" s="95">
        <f>AVERAGEIF('5.10.3 (Large excl tax)'!$A$36:$A$63,'Annual excl tax'!$B63,'5.10.3 (Large excl tax)'!AE$36:AE$63)</f>
        <v>3.184360664465717</v>
      </c>
      <c r="AE63" s="95">
        <f>AVERAGEIF('5.10.3 (Large excl tax)'!$A$36:$A$63,'Annual excl tax'!$B63,'5.10.3 (Large excl tax)'!AF$36:AF$63)</f>
        <v>2.2841464900350488</v>
      </c>
      <c r="AF63" s="95">
        <f>AVERAGEIF('5.10.3 (Large excl tax)'!$A$36:$A$63,'Annual excl tax'!$B63,'5.10.3 (Large excl tax)'!AG$36:AG$63)</f>
        <v>3.358605146941581</v>
      </c>
      <c r="AG63" s="95">
        <f>AVERAGEIF('5.10.3 (Large excl tax)'!$A$36:$A$63,'Annual excl tax'!$B63,'5.10.3 (Large excl tax)'!AH$36:AH$63)</f>
        <v>3.1012188098743607</v>
      </c>
      <c r="AH63" s="95">
        <f t="shared" si="3"/>
        <v>3.1012188098743607</v>
      </c>
      <c r="AI63" s="56">
        <f t="shared" si="4"/>
        <v>-2.6851381110913763</v>
      </c>
      <c r="AJ63" s="57">
        <f>RANK(Q63,(C63:Q63,U63:AG63),1)</f>
        <v>12</v>
      </c>
    </row>
    <row r="64" spans="1:36" ht="13" customHeight="1" x14ac:dyDescent="0.25">
      <c r="A64" s="94" t="s">
        <v>39</v>
      </c>
      <c r="B64" s="96">
        <v>2021</v>
      </c>
      <c r="C64" s="95">
        <f>AVERAGEIF('5.10.3 (Large excl tax)'!$A$36:$A$63,'Annual excl tax'!$B64,'5.10.3 (Large excl tax)'!D$36:D$63)</f>
        <v>3.5806865483831283</v>
      </c>
      <c r="D64" s="95">
        <f>AVERAGEIF('5.10.3 (Large excl tax)'!$A$36:$A$63,'Annual excl tax'!$B64,'5.10.3 (Large excl tax)'!E$36:E$63)</f>
        <v>3.6264424354944609</v>
      </c>
      <c r="E64" s="95">
        <f>AVERAGEIF('5.10.3 (Large excl tax)'!$A$36:$A$63,'Annual excl tax'!$B64,'5.10.3 (Large excl tax)'!F$36:F$63)</f>
        <v>4.330535363397189</v>
      </c>
      <c r="F64" s="95"/>
      <c r="G64" s="95">
        <f>AVERAGEIF('5.10.3 (Large excl tax)'!$A$36:$A$63,'Annual excl tax'!$B64,'5.10.3 (Large excl tax)'!H$36:H$63)</f>
        <v>3.6083244473489997</v>
      </c>
      <c r="H64" s="95">
        <f>AVERAGEIF('5.10.3 (Large excl tax)'!$A$36:$A$63,'Annual excl tax'!$B64,'5.10.3 (Large excl tax)'!I$36:I$63)</f>
        <v>3.332433189084667</v>
      </c>
      <c r="I64" s="95">
        <f>AVERAGEIF('5.10.3 (Large excl tax)'!$A$36:$A$63,'Annual excl tax'!$B64,'5.10.3 (Large excl tax)'!J$36:J$63)</f>
        <v>6.4583473491239776</v>
      </c>
      <c r="J64" s="95">
        <f>AVERAGEIF('5.10.3 (Large excl tax)'!$A$36:$A$63,'Annual excl tax'!$B64,'5.10.3 (Large excl tax)'!K$36:K$63)</f>
        <v>4.5351217285643033</v>
      </c>
      <c r="K64" s="95">
        <f>AVERAGEIF('5.10.3 (Large excl tax)'!$A$36:$A$63,'Annual excl tax'!$B64,'5.10.3 (Large excl tax)'!L$36:L$63)</f>
        <v>4.3940804569455123</v>
      </c>
      <c r="L64" s="95">
        <f>AVERAGEIF('5.10.3 (Large excl tax)'!$A$36:$A$63,'Annual excl tax'!$B64,'5.10.3 (Large excl tax)'!M$36:M$63)</f>
        <v>3.7982077265211758</v>
      </c>
      <c r="M64" s="95">
        <f>AVERAGEIF('5.10.3 (Large excl tax)'!$A$36:$A$63,'Annual excl tax'!$B64,'5.10.3 (Large excl tax)'!N$36:N$63)</f>
        <v>2.6201518007003939</v>
      </c>
      <c r="N64" s="95">
        <f>AVERAGEIF('5.10.3 (Large excl tax)'!$A$36:$A$63,'Annual excl tax'!$B64,'5.10.3 (Large excl tax)'!O$36:O$63)</f>
        <v>4.3950912873283965</v>
      </c>
      <c r="O64" s="95">
        <f>AVERAGEIF('5.10.3 (Large excl tax)'!$A$36:$A$63,'Annual excl tax'!$B64,'5.10.3 (Large excl tax)'!P$36:P$63)</f>
        <v>4.2057874570222893</v>
      </c>
      <c r="P64" s="95">
        <f>AVERAGEIF('5.10.3 (Large excl tax)'!$A$36:$A$63,'Annual excl tax'!$B64,'5.10.3 (Large excl tax)'!Q$36:Q$63)</f>
        <v>8.7140124057568613</v>
      </c>
      <c r="Q64" s="95">
        <f>AVERAGEIF('5.10.3 (Large excl tax)'!$A$36:$A$63,'Annual excl tax'!$B64,'5.10.3 (Large excl tax)'!R$36:R$63)</f>
        <v>2.802260066682313</v>
      </c>
      <c r="R64" s="119">
        <f t="shared" ref="R64" si="15">MEDIAN(C64:Q64)</f>
        <v>4.0019975917717323</v>
      </c>
      <c r="S64" s="56">
        <f t="shared" ref="S64" si="16">(Q64-R64)/R64*100</f>
        <v>-29.978466942512107</v>
      </c>
      <c r="T64" s="57">
        <f t="shared" ref="T64" si="17">RANK(Q64,(C64:Q64),1)</f>
        <v>2</v>
      </c>
      <c r="U64" s="95">
        <f>AVERAGEIF('5.10.3 (Large excl tax)'!$A$36:$A$63,'Annual excl tax'!$B64,'5.10.3 (Large excl tax)'!V$36:V$63)</f>
        <v>3.9991121988751877</v>
      </c>
      <c r="V64" s="95">
        <f>AVERAGEIF('5.10.3 (Large excl tax)'!$A$36:$A$63,'Annual excl tax'!$B64,'5.10.3 (Large excl tax)'!W$36:W$63)</f>
        <v>2.5541863118794499</v>
      </c>
      <c r="W64" s="95"/>
      <c r="X64" s="95">
        <f>AVERAGEIF('5.10.3 (Large excl tax)'!$A$36:$A$63,'Annual excl tax'!$B64,'5.10.3 (Large excl tax)'!Y$36:Y$63)</f>
        <v>3.7490287755068294</v>
      </c>
      <c r="Y64" s="95">
        <f>AVERAGEIF('5.10.3 (Large excl tax)'!$A$36:$A$63,'Annual excl tax'!$B64,'5.10.3 (Large excl tax)'!Z$36:Z$63)</f>
        <v>3.5262381458908898</v>
      </c>
      <c r="Z64" s="95">
        <f>AVERAGEIF('5.10.3 (Large excl tax)'!$A$36:$A$63,'Annual excl tax'!$B64,'5.10.3 (Large excl tax)'!AA$36:AA$63)</f>
        <v>2.0728758518401711</v>
      </c>
      <c r="AA64" s="95">
        <f>AVERAGEIF('5.10.3 (Large excl tax)'!$A$36:$A$63,'Annual excl tax'!$B64,'5.10.3 (Large excl tax)'!AB$36:AB$63)</f>
        <v>2.5782313149197447</v>
      </c>
      <c r="AB64" s="95">
        <f>AVERAGEIF('5.10.3 (Large excl tax)'!$A$36:$A$63,'Annual excl tax'!$B64,'5.10.3 (Large excl tax)'!AC$36:AC$63)</f>
        <v>1.956637025902797</v>
      </c>
      <c r="AC64" s="95"/>
      <c r="AD64" s="95">
        <f>AVERAGEIF('5.10.3 (Large excl tax)'!$A$36:$A$63,'Annual excl tax'!$B64,'5.10.3 (Large excl tax)'!AE$36:AE$63)</f>
        <v>3.2550232873175622</v>
      </c>
      <c r="AE64" s="95">
        <f>AVERAGEIF('5.10.3 (Large excl tax)'!$A$36:$A$63,'Annual excl tax'!$B64,'5.10.3 (Large excl tax)'!AF$36:AF$63)</f>
        <v>2.7554250071102597</v>
      </c>
      <c r="AF64" s="95">
        <f>AVERAGEIF('5.10.3 (Large excl tax)'!$A$36:$A$63,'Annual excl tax'!$B64,'5.10.3 (Large excl tax)'!AG$36:AG$63)</f>
        <v>2.8378455314451676</v>
      </c>
      <c r="AG64" s="95">
        <f>AVERAGEIF('5.10.3 (Large excl tax)'!$A$36:$A$63,'Annual excl tax'!$B64,'5.10.3 (Large excl tax)'!AH$36:AH$63)</f>
        <v>2.9222659518725349</v>
      </c>
      <c r="AH64" s="115">
        <f t="shared" ref="AH64" si="18">MEDIAN(C64:Q64,U64:AG64)</f>
        <v>3.5806865483831283</v>
      </c>
      <c r="AI64" s="56">
        <f t="shared" ref="AI64" si="19">(Q64-AH64)/AH64*100</f>
        <v>-21.739587399860973</v>
      </c>
      <c r="AJ64" s="57">
        <f>RANK(Q64,(C64:Q64,U64:AG64),1)</f>
        <v>7</v>
      </c>
    </row>
    <row r="65" spans="1:36" x14ac:dyDescent="0.25">
      <c r="A65" s="94" t="s">
        <v>39</v>
      </c>
      <c r="B65" s="96">
        <v>2022</v>
      </c>
      <c r="C65" s="95">
        <f>AVERAGEIF('5.10.3 (Large excl tax)'!$A$36:$A$65,'Annual excl tax'!$B65,'5.10.3 (Large excl tax)'!D$36:D$65)</f>
        <v>6.2064347667754829</v>
      </c>
      <c r="D65" s="95">
        <f>AVERAGEIF('5.10.3 (Large excl tax)'!$A$36:$A$65,'Annual excl tax'!$B65,'5.10.3 (Large excl tax)'!E$36:E$65)</f>
        <v>9.0710030349824251</v>
      </c>
      <c r="E65" s="95">
        <f>AVERAGEIF('5.10.3 (Large excl tax)'!$A$36:$A$65,'Annual excl tax'!$B65,'5.10.3 (Large excl tax)'!F$36:F$65)</f>
        <v>11.314901532538478</v>
      </c>
      <c r="F65" s="95"/>
      <c r="G65" s="95">
        <f>AVERAGEIF('5.10.3 (Large excl tax)'!$A$36:$A$65,'Annual excl tax'!$B65,'5.10.3 (Large excl tax)'!H$36:H$65)</f>
        <v>5.0527863231656163</v>
      </c>
      <c r="H65" s="95">
        <f>AVERAGEIF('5.10.3 (Large excl tax)'!$A$36:$A$65,'Annual excl tax'!$B65,'5.10.3 (Large excl tax)'!I$36:I$65)</f>
        <v>4.9083840044368472</v>
      </c>
      <c r="I65" s="95">
        <f>AVERAGEIF('5.10.3 (Large excl tax)'!$A$36:$A$65,'Annual excl tax'!$B65,'5.10.3 (Large excl tax)'!J$36:J$65)</f>
        <v>10.872235226194579</v>
      </c>
      <c r="J65" s="95">
        <f>AVERAGEIF('5.10.3 (Large excl tax)'!$A$36:$A$65,'Annual excl tax'!$B65,'5.10.3 (Large excl tax)'!K$36:K$65)</f>
        <v>6.9451047141258258</v>
      </c>
      <c r="K65" s="95">
        <f>AVERAGEIF('5.10.3 (Large excl tax)'!$A$36:$A$65,'Annual excl tax'!$B65,'5.10.3 (Large excl tax)'!L$36:L$65)</f>
        <v>9.6313921884558589</v>
      </c>
      <c r="L65" s="95">
        <f>AVERAGEIF('5.10.3 (Large excl tax)'!$A$36:$A$65,'Annual excl tax'!$B65,'5.10.3 (Large excl tax)'!M$36:M$65)</f>
        <v>8.7600263434749177</v>
      </c>
      <c r="M65" s="95">
        <f>AVERAGEIF('5.10.3 (Large excl tax)'!$A$36:$A$65,'Annual excl tax'!$B65,'5.10.3 (Large excl tax)'!N$36:N$65)</f>
        <v>7.8157058902600323</v>
      </c>
      <c r="N65" s="95">
        <f>AVERAGEIF('5.10.3 (Large excl tax)'!$A$36:$A$65,'Annual excl tax'!$B65,'5.10.3 (Large excl tax)'!O$36:O$65)</f>
        <v>6.0287157406337188</v>
      </c>
      <c r="O65" s="95">
        <f>AVERAGEIF('5.10.3 (Large excl tax)'!$A$36:$A$65,'Annual excl tax'!$B65,'5.10.3 (Large excl tax)'!P$36:P$65)</f>
        <v>6.9607771693015268</v>
      </c>
      <c r="P65" s="95">
        <f>AVERAGEIF('5.10.3 (Large excl tax)'!$A$36:$A$65,'Annual excl tax'!$B65,'5.10.3 (Large excl tax)'!Q$36:Q$65)</f>
        <v>14.947226367529414</v>
      </c>
      <c r="Q65" s="95">
        <f>AVERAGEIF('5.10.3 (Large excl tax)'!$A$36:$A$65,'Annual excl tax'!$B65,'5.10.3 (Large excl tax)'!R$36:R$65)</f>
        <v>7.6931238206384389</v>
      </c>
      <c r="R65" s="120">
        <f>MEDIAN(C65:Q65)</f>
        <v>7.7544148554492356</v>
      </c>
      <c r="S65" s="98">
        <f>(Q65-R65)/R65*100</f>
        <v>-0.79040180275789362</v>
      </c>
      <c r="T65" s="99">
        <f>RANK(Q65,(C65:Q65),1)</f>
        <v>7</v>
      </c>
      <c r="U65" s="95">
        <f>AVERAGEIF('5.10.3 (Large excl tax)'!$A$36:$A$65,'Annual excl tax'!$B65,'5.10.3 (Large excl tax)'!V$36:V$65)</f>
        <v>8.020126827955373</v>
      </c>
      <c r="V65" s="95">
        <f>AVERAGEIF('5.10.3 (Large excl tax)'!$A$36:$A$65,'Annual excl tax'!$B65,'5.10.3 (Large excl tax)'!W$36:W$65)</f>
        <v>3.0439318290273221</v>
      </c>
      <c r="W65" s="95"/>
      <c r="X65" s="95">
        <f>AVERAGEIF('5.10.3 (Large excl tax)'!$A$36:$A$65,'Annual excl tax'!$B65,'5.10.3 (Large excl tax)'!Y$36:Y$65)</f>
        <v>5.6475412910640026</v>
      </c>
      <c r="Y65" s="95">
        <f>AVERAGEIF('5.10.3 (Large excl tax)'!$A$36:$A$65,'Annual excl tax'!$B65,'5.10.3 (Large excl tax)'!Z$36:Z$65)</f>
        <v>6.1419964343860833</v>
      </c>
      <c r="Z65" s="95">
        <f>AVERAGEIF('5.10.3 (Large excl tax)'!$A$36:$A$65,'Annual excl tax'!$B65,'5.10.3 (Large excl tax)'!AA$36:AA$65)</f>
        <v>2.2932689667226507</v>
      </c>
      <c r="AA65" s="95">
        <f>AVERAGEIF('5.10.3 (Large excl tax)'!$A$36:$A$65,'Annual excl tax'!$B65,'5.10.3 (Large excl tax)'!AB$36:AB$65)</f>
        <v>7.2955592295604479</v>
      </c>
      <c r="AB65" s="95">
        <f>AVERAGEIF('5.10.3 (Large excl tax)'!$A$36:$A$65,'Annual excl tax'!$B65,'5.10.3 (Large excl tax)'!AC$36:AC$65)</f>
        <v>6.2002308260436116</v>
      </c>
      <c r="AC65" s="95"/>
      <c r="AD65" s="95">
        <f>AVERAGEIF('5.10.3 (Large excl tax)'!$A$36:$A$65,'Annual excl tax'!$B65,'5.10.3 (Large excl tax)'!AE$36:AE$65)</f>
        <v>4.0770689710953381</v>
      </c>
      <c r="AE65" s="95">
        <f>AVERAGEIF('5.10.3 (Large excl tax)'!$A$36:$A$65,'Annual excl tax'!$B65,'5.10.3 (Large excl tax)'!AF$36:AF$65)</f>
        <v>7.4861194322478433</v>
      </c>
      <c r="AF65" s="95">
        <f>AVERAGEIF('5.10.3 (Large excl tax)'!$A$36:$A$65,'Annual excl tax'!$B65,'5.10.3 (Large excl tax)'!AG$36:AG$65)</f>
        <v>3.3935493028478119</v>
      </c>
      <c r="AG65" s="95">
        <f>AVERAGEIF('5.10.3 (Large excl tax)'!$A$36:$A$65,'Annual excl tax'!$B65,'5.10.3 (Large excl tax)'!AH$36:AH$65)</f>
        <v>5.949717268561737</v>
      </c>
      <c r="AH65" s="115">
        <f>MEDIAN(C65:Q65,U65:AG65)</f>
        <v>6.9451047141258258</v>
      </c>
      <c r="AI65" s="98">
        <f>(Q65-AH65)/AH65*100</f>
        <v>10.770451091848882</v>
      </c>
      <c r="AJ65" s="99">
        <f>RANK(Q65,(C65:Q65,U65:AG65),1)</f>
        <v>17</v>
      </c>
    </row>
    <row r="66" spans="1:36" x14ac:dyDescent="0.25">
      <c r="A66" s="94" t="s">
        <v>39</v>
      </c>
      <c r="B66" s="96">
        <v>2023</v>
      </c>
      <c r="C66" s="95">
        <f>AVERAGEIF('5.10.3 (Large excl tax)'!$A$36:$A$67,'Annual excl tax'!$B66,'5.10.3 (Large excl tax)'!D$36:D$67)</f>
        <v>9.8890850181526204</v>
      </c>
      <c r="D66" s="95">
        <f>AVERAGEIF('5.10.3 (Large excl tax)'!$A$36:$A$67,'Annual excl tax'!$B66,'5.10.3 (Large excl tax)'!E$36:E$67)</f>
        <v>6.799243939402162</v>
      </c>
      <c r="E66" s="95">
        <f>AVERAGEIF('5.10.3 (Large excl tax)'!$A$36:$A$67,'Annual excl tax'!$B66,'5.10.3 (Large excl tax)'!F$36:F$67)</f>
        <v>8.1812622889517126</v>
      </c>
      <c r="F66" s="95"/>
      <c r="G66" s="95">
        <f>AVERAGEIF('5.10.3 (Large excl tax)'!$A$36:$A$67,'Annual excl tax'!$B66,'5.10.3 (Large excl tax)'!H$36:H$67)</f>
        <v>6.3097506289493595</v>
      </c>
      <c r="H66" s="95">
        <f>AVERAGEIF('5.10.3 (Large excl tax)'!$A$36:$A$67,'Annual excl tax'!$B66,'5.10.3 (Large excl tax)'!I$36:I$67)</f>
        <v>7.6174151878976213</v>
      </c>
      <c r="I66" s="95">
        <f>AVERAGEIF('5.10.3 (Large excl tax)'!$A$36:$A$67,'Annual excl tax'!$B66,'5.10.3 (Large excl tax)'!J$36:J$67)</f>
        <v>8.0583274688991153</v>
      </c>
      <c r="J66" s="95">
        <f>AVERAGEIF('5.10.3 (Large excl tax)'!$A$36:$A$67,'Annual excl tax'!$B66,'5.10.3 (Large excl tax)'!K$36:K$67)</f>
        <v>8.4817733015513479</v>
      </c>
      <c r="K66" s="95">
        <f>AVERAGEIF('5.10.3 (Large excl tax)'!$A$36:$A$67,'Annual excl tax'!$B66,'5.10.3 (Large excl tax)'!L$36:L$67)</f>
        <v>8.2717953463411948</v>
      </c>
      <c r="L66" s="95">
        <f>AVERAGEIF('5.10.3 (Large excl tax)'!$A$36:$A$67,'Annual excl tax'!$B66,'5.10.3 (Large excl tax)'!M$36:M$67)</f>
        <v>10.557233441901715</v>
      </c>
      <c r="M66" s="95">
        <f>AVERAGEIF('5.10.3 (Large excl tax)'!$A$36:$A$67,'Annual excl tax'!$B66,'5.10.3 (Large excl tax)'!N$36:N$67)</f>
        <v>10.003371101048593</v>
      </c>
      <c r="N66" s="95">
        <f>AVERAGEIF('5.10.3 (Large excl tax)'!$A$36:$A$67,'Annual excl tax'!$B66,'5.10.3 (Large excl tax)'!O$36:O$67)</f>
        <v>6.183374728148114</v>
      </c>
      <c r="O66" s="95">
        <f>AVERAGEIF('5.10.3 (Large excl tax)'!$A$36:$A$67,'Annual excl tax'!$B66,'5.10.3 (Large excl tax)'!P$36:P$67)</f>
        <v>6.9268441492898383</v>
      </c>
      <c r="P66" s="95">
        <f>AVERAGEIF('5.10.3 (Large excl tax)'!$A$36:$A$67,'Annual excl tax'!$B66,'5.10.3 (Large excl tax)'!Q$36:Q$67)</f>
        <v>11.49451558245676</v>
      </c>
      <c r="Q66" s="115">
        <f>AVERAGEIF('5.10.3 (Large excl tax)'!$A$36:$A$67,'Annual excl tax'!$B66,'5.10.3 (Large excl tax)'!R$36:R$67)</f>
        <v>8.8778180710763372</v>
      </c>
      <c r="R66" s="120">
        <f>MEDIAN(C66:Q66)</f>
        <v>8.2265288176464537</v>
      </c>
      <c r="S66" s="98">
        <f>(Q66-R66)/R66*100</f>
        <v>7.9169388191143835</v>
      </c>
      <c r="T66" s="99">
        <f>RANK(Q66,(C66:Q66),1)</f>
        <v>10</v>
      </c>
      <c r="U66" s="95">
        <f>AVERAGEIF('5.10.3 (Large excl tax)'!$A$36:$A$67,'Annual excl tax'!$B66,'5.10.3 (Large excl tax)'!V$36:V$67)</f>
        <v>5.8516233894971554</v>
      </c>
      <c r="V66" s="95">
        <f>AVERAGEIF('5.10.3 (Large excl tax)'!$A$36:$A$67,'Annual excl tax'!$B66,'5.10.3 (Large excl tax)'!W$36:W$67)</f>
        <v>3.5248608546321716</v>
      </c>
      <c r="W66" s="95"/>
      <c r="X66" s="95">
        <f>AVERAGEIF('5.10.3 (Large excl tax)'!$A$36:$A$67,'Annual excl tax'!$B66,'5.10.3 (Large excl tax)'!Y$36:Y$67)</f>
        <v>7.4260819548381498</v>
      </c>
      <c r="Y66" s="95">
        <f>AVERAGEIF('5.10.3 (Large excl tax)'!$A$36:$A$67,'Annual excl tax'!$B66,'5.10.3 (Large excl tax)'!Z$36:Z$67)</f>
        <v>6.3653856001322433</v>
      </c>
      <c r="Z66" s="95">
        <f>AVERAGEIF('5.10.3 (Large excl tax)'!$A$36:$A$67,'Annual excl tax'!$B66,'5.10.3 (Large excl tax)'!AA$36:AA$67)</f>
        <v>2.2060192306901563</v>
      </c>
      <c r="AA66" s="95">
        <f>AVERAGEIF('5.10.3 (Large excl tax)'!$A$36:$A$67,'Annual excl tax'!$B66,'5.10.3 (Large excl tax)'!AB$36:AB$67)</f>
        <v>8.4607916751857175</v>
      </c>
      <c r="AB66" s="95">
        <f>AVERAGEIF('5.10.3 (Large excl tax)'!$A$36:$A$67,'Annual excl tax'!$B66,'5.10.3 (Large excl tax)'!AC$36:AC$67)</f>
        <v>11.534393420871622</v>
      </c>
      <c r="AC66" s="95"/>
      <c r="AD66" s="95">
        <f>AVERAGEIF('5.10.3 (Large excl tax)'!$A$36:$A$67,'Annual excl tax'!$B66,'5.10.3 (Large excl tax)'!AE$36:AE$67)</f>
        <v>5.4666312439563534</v>
      </c>
      <c r="AE66" s="95">
        <f>AVERAGEIF('5.10.3 (Large excl tax)'!$A$36:$A$67,'Annual excl tax'!$B66,'5.10.3 (Large excl tax)'!AF$36:AF$67)</f>
        <v>4.1563558413084234</v>
      </c>
      <c r="AF66" s="95">
        <f>AVERAGEIF('5.10.3 (Large excl tax)'!$A$36:$A$67,'Annual excl tax'!$B66,'5.10.3 (Large excl tax)'!AG$36:AG$67)</f>
        <v>4.1155820871716742</v>
      </c>
      <c r="AG66" s="95">
        <f>AVERAGEIF('5.10.3 (Large excl tax)'!$A$36:$A$67,'Annual excl tax'!$B66,'5.10.3 (Large excl tax)'!AH$36:AH$67)</f>
        <v>7.1258561065163217</v>
      </c>
      <c r="AH66" s="115">
        <f>MEDIAN(C66:Q66,U66:AG66)</f>
        <v>7.4260819548381498</v>
      </c>
      <c r="AI66" s="98">
        <f>(Q66-AH66)/AH66*100</f>
        <v>19.549152905488342</v>
      </c>
      <c r="AJ66" s="99">
        <f>RANK(Q66,(C66:Q66,U66:AG66),1)</f>
        <v>20</v>
      </c>
    </row>
    <row r="67" spans="1:36" x14ac:dyDescent="0.25">
      <c r="A67" s="94" t="s">
        <v>39</v>
      </c>
      <c r="B67" s="96">
        <v>2024</v>
      </c>
      <c r="C67" s="95">
        <f>AVERAGEIF('5.10.3 (Large excl tax)'!$A$36:$A$69,'Annual excl tax'!$B67,'5.10.3 (Large excl tax)'!D$36:D$69)</f>
        <v>7.560696152862989</v>
      </c>
      <c r="D67" s="95">
        <f>AVERAGEIF('5.10.3 (Large excl tax)'!$A$36:$A$69,'Annual excl tax'!$B67,'5.10.3 (Large excl tax)'!E$36:E$69)</f>
        <v>5.4294608067372003</v>
      </c>
      <c r="E67" s="95">
        <f>AVERAGEIF('5.10.3 (Large excl tax)'!$A$36:$A$69,'Annual excl tax'!$B67,'5.10.3 (Large excl tax)'!F$36:F$69)</f>
        <v>5.4001016746490667</v>
      </c>
      <c r="F67" s="95"/>
      <c r="G67" s="95">
        <f>AVERAGEIF('5.10.3 (Large excl tax)'!$A$36:$A$69,'Annual excl tax'!$B67,'5.10.3 (Large excl tax)'!H$36:H$69)</f>
        <v>7.1957420637368799</v>
      </c>
      <c r="H67" s="95">
        <f>AVERAGEIF('5.10.3 (Large excl tax)'!$A$36:$A$69,'Annual excl tax'!$B67,'5.10.3 (Large excl tax)'!I$36:I$69)</f>
        <v>6.5948842571967194</v>
      </c>
      <c r="I67" s="95">
        <f>AVERAGEIF('5.10.3 (Large excl tax)'!$A$36:$A$69,'Annual excl tax'!$B67,'5.10.3 (Large excl tax)'!J$36:J$69)</f>
        <v>6.2374437145133355</v>
      </c>
      <c r="J67" s="95">
        <f>AVERAGEIF('5.10.3 (Large excl tax)'!$A$36:$A$69,'Annual excl tax'!$B67,'5.10.3 (Large excl tax)'!K$36:K$69)</f>
        <v>6.7791887976308116</v>
      </c>
      <c r="K67" s="95">
        <f>AVERAGEIF('5.10.3 (Large excl tax)'!$A$36:$A$69,'Annual excl tax'!$B67,'5.10.3 (Large excl tax)'!L$36:L$69)</f>
        <v>6.4982181411876745</v>
      </c>
      <c r="L67" s="95">
        <f>AVERAGEIF('5.10.3 (Large excl tax)'!$A$36:$A$69,'Annual excl tax'!$B67,'5.10.3 (Large excl tax)'!M$36:M$69)</f>
        <v>7.4944643422439983</v>
      </c>
      <c r="M67" s="95">
        <f>AVERAGEIF('5.10.3 (Large excl tax)'!$A$36:$A$69,'Annual excl tax'!$B67,'5.10.3 (Large excl tax)'!N$36:N$69)</f>
        <v>5.0221499681332853</v>
      </c>
      <c r="N67" s="95">
        <f>AVERAGEIF('5.10.3 (Large excl tax)'!$A$36:$A$69,'Annual excl tax'!$B67,'5.10.3 (Large excl tax)'!O$36:O$69)</f>
        <v>6.1063908736035035</v>
      </c>
      <c r="O67" s="95">
        <f>AVERAGEIF('5.10.3 (Large excl tax)'!$A$36:$A$69,'Annual excl tax'!$B67,'5.10.3 (Large excl tax)'!P$36:P$69)</f>
        <v>5.2765623801819581</v>
      </c>
      <c r="P67" s="95">
        <f>AVERAGEIF('5.10.3 (Large excl tax)'!$A$36:$A$69,'Annual excl tax'!$B67,'5.10.3 (Large excl tax)'!Q$36:Q$69)</f>
        <v>16.240010256848585</v>
      </c>
      <c r="Q67" s="95">
        <f>AVERAGEIF('5.10.3 (Large excl tax)'!$A$36:$A$69,'Annual excl tax'!$B67,'5.10.3 (Large excl tax)'!R$36:R$69)</f>
        <v>5.5297420467621361</v>
      </c>
      <c r="R67" s="95">
        <f>MEDIAN(C67:Q67)</f>
        <v>6.3678309278505054</v>
      </c>
      <c r="S67" s="116">
        <f>(Q67-R67)/R67*100</f>
        <v>-13.161292920370776</v>
      </c>
      <c r="T67" s="117">
        <f>RANK(Q67,(C67:Q67),1)</f>
        <v>5</v>
      </c>
      <c r="U67" s="95">
        <f>AVERAGEIF('5.10.3 (Large excl tax)'!$A$36:$A$69,'Annual excl tax'!$B67,'5.10.3 (Large excl tax)'!V$36:V$69)</f>
        <v>4.292244956548755</v>
      </c>
      <c r="V67" s="95">
        <f>AVERAGEIF('5.10.3 (Large excl tax)'!$A$36:$A$69,'Annual excl tax'!$B67,'5.10.3 (Large excl tax)'!W$36:W$69)</f>
        <v>3.5094858713540704</v>
      </c>
      <c r="W67" s="95"/>
      <c r="X67" s="95">
        <f>AVERAGEIF('5.10.3 (Large excl tax)'!$A$36:$A$69,'Annual excl tax'!$B67,'5.10.3 (Large excl tax)'!Y$36:Y$69)</f>
        <v>6.1878708463614629</v>
      </c>
      <c r="Y67" s="95">
        <f>AVERAGEIF('5.10.3 (Large excl tax)'!$A$36:$A$69,'Annual excl tax'!$B67,'5.10.3 (Large excl tax)'!Z$36:Z$69)</f>
        <v>4.6717871667209518</v>
      </c>
      <c r="Z67" s="95">
        <f>AVERAGEIF('5.10.3 (Large excl tax)'!$A$36:$A$69,'Annual excl tax'!$B67,'5.10.3 (Large excl tax)'!AA$36:AA$69)</f>
        <v>1.8997993785769574</v>
      </c>
      <c r="AA67" s="95">
        <f>AVERAGEIF('5.10.3 (Large excl tax)'!$A$36:$A$69,'Annual excl tax'!$B67,'5.10.3 (Large excl tax)'!AB$36:AB$69)</f>
        <v>5.6790046763388631</v>
      </c>
      <c r="AB67" s="95">
        <f>AVERAGEIF('5.10.3 (Large excl tax)'!$A$36:$A$69,'Annual excl tax'!$B67,'5.10.3 (Large excl tax)'!AC$36:AC$69)</f>
        <v>4.2645765262624851</v>
      </c>
      <c r="AC67" s="95"/>
      <c r="AD67" s="95"/>
      <c r="AE67" s="95">
        <f>AVERAGEIF('5.10.3 (Large excl tax)'!$A$36:$A$69,'Annual excl tax'!$B67,'5.10.3 (Large excl tax)'!AF$36:AF$69)</f>
        <v>4.0395614255595129</v>
      </c>
      <c r="AF67" s="95">
        <f>AVERAGEIF('5.10.3 (Large excl tax)'!$A$36:$A$69,'Annual excl tax'!$B67,'5.10.3 (Large excl tax)'!AG$36:AG$69)</f>
        <v>4.0091684660947093</v>
      </c>
      <c r="AG67" s="95">
        <f>AVERAGEIF('5.10.3 (Large excl tax)'!$A$36:$A$69,'Annual excl tax'!$B67,'5.10.3 (Large excl tax)'!AH$36:AH$69)</f>
        <v>5.7085228587926382</v>
      </c>
      <c r="AH67" s="95">
        <f>MEDIAN(C67:Q67,U67:AG67)</f>
        <v>5.6043733615504996</v>
      </c>
      <c r="AI67" s="116">
        <f>(Q67-AH67)/AH67*100</f>
        <v>-1.3316620784114939</v>
      </c>
      <c r="AJ67" s="117">
        <f>RANK(Q67,(C67:Q67,U67:AG67),1)</f>
        <v>12</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E273B-ED1D-4250-8A02-4F1A45776AD4}">
  <sheetPr>
    <tabColor theme="4"/>
  </sheetPr>
  <dimension ref="A1:AJ67"/>
  <sheetViews>
    <sheetView showGridLines="0" zoomScaleNormal="100" workbookViewId="0">
      <pane ySplit="16" topLeftCell="A53" activePane="bottomLeft" state="frozen"/>
      <selection pane="bottomLeft"/>
    </sheetView>
  </sheetViews>
  <sheetFormatPr defaultRowHeight="12.5" x14ac:dyDescent="0.25"/>
  <cols>
    <col min="1" max="36" width="11.54296875" customWidth="1"/>
  </cols>
  <sheetData>
    <row r="1" spans="1:36" ht="15.5" x14ac:dyDescent="0.35">
      <c r="A1" s="52" t="s">
        <v>46</v>
      </c>
    </row>
    <row r="2" spans="1:36" ht="15.5" x14ac:dyDescent="0.35">
      <c r="A2" s="47" t="s">
        <v>104</v>
      </c>
    </row>
    <row r="3" spans="1:36" ht="15.5" x14ac:dyDescent="0.25">
      <c r="A3" s="48" t="s">
        <v>112</v>
      </c>
    </row>
    <row r="4" spans="1:36" ht="15.5" x14ac:dyDescent="0.35">
      <c r="A4" s="47" t="s">
        <v>113</v>
      </c>
    </row>
    <row r="5" spans="1:36" ht="15.5" x14ac:dyDescent="0.35">
      <c r="A5" s="47" t="s">
        <v>122</v>
      </c>
    </row>
    <row r="6" spans="1:36" ht="15.5" x14ac:dyDescent="0.35">
      <c r="A6" s="47" t="s">
        <v>123</v>
      </c>
    </row>
    <row r="7" spans="1:36" ht="15.5" x14ac:dyDescent="0.25">
      <c r="A7" s="48" t="s">
        <v>121</v>
      </c>
    </row>
    <row r="8" spans="1:36" ht="15.5" x14ac:dyDescent="0.25">
      <c r="A8" s="48" t="s">
        <v>125</v>
      </c>
    </row>
    <row r="9" spans="1:36" ht="15.5" x14ac:dyDescent="0.25">
      <c r="A9" s="48" t="s">
        <v>149</v>
      </c>
    </row>
    <row r="10" spans="1:36" ht="15.5" x14ac:dyDescent="0.25">
      <c r="A10" s="48" t="s">
        <v>126</v>
      </c>
    </row>
    <row r="11" spans="1:36" ht="15.5" x14ac:dyDescent="0.25">
      <c r="A11" s="48" t="s">
        <v>116</v>
      </c>
    </row>
    <row r="12" spans="1:36" ht="15.5" x14ac:dyDescent="0.25">
      <c r="A12" s="48" t="s">
        <v>110</v>
      </c>
    </row>
    <row r="13" spans="1:36" ht="15.5" x14ac:dyDescent="0.35">
      <c r="A13" s="49" t="s">
        <v>111</v>
      </c>
    </row>
    <row r="14" spans="1:36" ht="15.5" x14ac:dyDescent="0.35">
      <c r="A14" s="49" t="s">
        <v>124</v>
      </c>
    </row>
    <row r="15" spans="1:36" ht="15.5" x14ac:dyDescent="0.35">
      <c r="A15" s="47" t="s">
        <v>63</v>
      </c>
    </row>
    <row r="16" spans="1:36" ht="64" customHeight="1" x14ac:dyDescent="0.3">
      <c r="A16" s="53" t="s">
        <v>127</v>
      </c>
      <c r="B16" s="54" t="s">
        <v>97</v>
      </c>
      <c r="C16" s="54" t="s">
        <v>0</v>
      </c>
      <c r="D16" s="50" t="s">
        <v>2</v>
      </c>
      <c r="E16" s="54" t="s">
        <v>14</v>
      </c>
      <c r="F16" s="54" t="s">
        <v>12</v>
      </c>
      <c r="G16" s="54" t="s">
        <v>3</v>
      </c>
      <c r="H16" s="54" t="s">
        <v>4</v>
      </c>
      <c r="I16" s="54" t="s">
        <v>13</v>
      </c>
      <c r="J16" s="54" t="s">
        <v>5</v>
      </c>
      <c r="K16" s="50" t="s">
        <v>6</v>
      </c>
      <c r="L16" s="54" t="s">
        <v>7</v>
      </c>
      <c r="M16" s="54" t="s">
        <v>8</v>
      </c>
      <c r="N16" s="54" t="s">
        <v>9</v>
      </c>
      <c r="O16" s="54" t="s">
        <v>10</v>
      </c>
      <c r="P16" s="54" t="s">
        <v>11</v>
      </c>
      <c r="Q16" s="54" t="s">
        <v>15</v>
      </c>
      <c r="R16" s="54" t="s">
        <v>117</v>
      </c>
      <c r="S16" s="54" t="s">
        <v>101</v>
      </c>
      <c r="T16" s="54" t="s">
        <v>118</v>
      </c>
      <c r="U16" s="54" t="s">
        <v>27</v>
      </c>
      <c r="V16" s="54" t="s">
        <v>47</v>
      </c>
      <c r="W16" s="54" t="s">
        <v>16</v>
      </c>
      <c r="X16" s="54" t="s">
        <v>17</v>
      </c>
      <c r="Y16" s="54" t="s">
        <v>18</v>
      </c>
      <c r="Z16" s="54" t="s">
        <v>19</v>
      </c>
      <c r="AA16" s="54" t="s">
        <v>20</v>
      </c>
      <c r="AB16" s="54" t="s">
        <v>21</v>
      </c>
      <c r="AC16" s="54" t="s">
        <v>22</v>
      </c>
      <c r="AD16" s="54" t="s">
        <v>23</v>
      </c>
      <c r="AE16" s="54" t="s">
        <v>28</v>
      </c>
      <c r="AF16" s="54" t="s">
        <v>24</v>
      </c>
      <c r="AG16" s="54" t="s">
        <v>25</v>
      </c>
      <c r="AH16" s="54" t="s">
        <v>119</v>
      </c>
      <c r="AI16" s="54" t="s">
        <v>102</v>
      </c>
      <c r="AJ16" s="54" t="s">
        <v>120</v>
      </c>
    </row>
    <row r="17" spans="1:36" ht="13" customHeight="1" x14ac:dyDescent="0.25">
      <c r="A17" s="94" t="s">
        <v>33</v>
      </c>
      <c r="B17" s="96">
        <v>2008</v>
      </c>
      <c r="C17" s="95">
        <f xml:space="preserve"> AVERAGEIF('5.10.1 (Small incl tax)'!$A$36:$A$63,'Annual incl tax'!$B17,'5.10.1 (Small incl tax)'!D$36:D$63)</f>
        <v>5.9034025857931365</v>
      </c>
      <c r="D17" s="95">
        <f xml:space="preserve"> AVERAGEIF('5.10.1 (Small incl tax)'!$A$36:$A$63,'Annual incl tax'!$B17,'5.10.1 (Small incl tax)'!E$36:E$63)</f>
        <v>7.4727484941204709</v>
      </c>
      <c r="E17" s="95">
        <f xml:space="preserve"> AVERAGEIF('5.10.1 (Small incl tax)'!$A$36:$A$63,'Annual incl tax'!$B17,'5.10.1 (Small incl tax)'!F$36:F$63)</f>
        <v>7.7003676388888884</v>
      </c>
      <c r="F17" s="95"/>
      <c r="G17" s="95">
        <f xml:space="preserve"> AVERAGEIF('5.10.1 (Small incl tax)'!$A$36:$A$63,'Annual incl tax'!$B17,'5.10.1 (Small incl tax)'!H$36:H$63)</f>
        <v>8.1078084203263749</v>
      </c>
      <c r="H17" s="95">
        <f xml:space="preserve"> AVERAGEIF('5.10.1 (Small incl tax)'!$A$36:$A$63,'Annual incl tax'!$B17,'5.10.1 (Small incl tax)'!I$36:I$63)</f>
        <v>8.10248755699544</v>
      </c>
      <c r="I17" s="95"/>
      <c r="J17" s="95">
        <f xml:space="preserve"> AVERAGEIF('5.10.1 (Small incl tax)'!$A$36:$A$63,'Annual incl tax'!$B17,'5.10.1 (Small incl tax)'!K$36:K$63)</f>
        <v>5.55374226661867</v>
      </c>
      <c r="K17" s="95">
        <f xml:space="preserve"> AVERAGEIF('5.10.1 (Small incl tax)'!$A$36:$A$63,'Annual incl tax'!$B17,'5.10.1 (Small incl tax)'!L$36:L$63)</f>
        <v>6.0791869285457167</v>
      </c>
      <c r="L17" s="95">
        <f xml:space="preserve"> AVERAGEIF('5.10.1 (Small incl tax)'!$A$36:$A$63,'Annual incl tax'!$B17,'5.10.1 (Small incl tax)'!M$36:M$63)</f>
        <v>4.6392797816174705</v>
      </c>
      <c r="M17" s="95">
        <f xml:space="preserve"> AVERAGEIF('5.10.1 (Small incl tax)'!$A$36:$A$63,'Annual incl tax'!$B17,'5.10.1 (Small incl tax)'!N$36:N$63)</f>
        <v>8.5817045866330695</v>
      </c>
      <c r="N17" s="95">
        <f xml:space="preserve"> AVERAGEIF('5.10.1 (Small incl tax)'!$A$36:$A$63,'Annual incl tax'!$B17,'5.10.1 (Small incl tax)'!O$36:O$63)</f>
        <v>6.4507361891048713</v>
      </c>
      <c r="O17" s="95">
        <f xml:space="preserve"> AVERAGEIF('5.10.1 (Small incl tax)'!$A$36:$A$63,'Annual incl tax'!$B17,'5.10.1 (Small incl tax)'!P$36:P$63)</f>
        <v>5.9317647921166303</v>
      </c>
      <c r="P17" s="95">
        <f xml:space="preserve"> AVERAGEIF('5.10.1 (Small incl tax)'!$A$36:$A$63,'Annual incl tax'!$B17,'5.10.1 (Small incl tax)'!Q$36:Q$63)</f>
        <v>10.073370439794816</v>
      </c>
      <c r="Q17" s="95">
        <f xml:space="preserve"> AVERAGEIF('5.10.1 (Small incl tax)'!$A$36:$A$63,'Annual incl tax'!$B17,'5.10.1 (Small incl tax)'!R$36:R$63)</f>
        <v>3.7926617565994718</v>
      </c>
      <c r="R17" s="55">
        <f t="shared" ref="R17:R63" si="0">MEDIAN(C17:Q17)</f>
        <v>6.4507361891048713</v>
      </c>
      <c r="S17" s="56">
        <f t="shared" ref="S17:S63" si="1">(Q17-R17)/R17*100</f>
        <v>-41.205753182013851</v>
      </c>
      <c r="T17" s="57">
        <f t="shared" ref="T17:T63" si="2">RANK(Q17,(C17:Q17),1)</f>
        <v>1</v>
      </c>
      <c r="U17" s="95">
        <f xml:space="preserve"> AVERAGEIF('5.10.1 (Small incl tax)'!$A$36:$A$63,'Annual incl tax'!$B17,'5.10.1 (Small incl tax)'!V$36:V$63)</f>
        <v>2.9543908795296376</v>
      </c>
      <c r="V17" s="95">
        <f xml:space="preserve"> AVERAGEIF('5.10.1 (Small incl tax)'!$A$36:$A$63,'Annual incl tax'!$B17,'5.10.1 (Small incl tax)'!W$36:W$63)</f>
        <v>2.1875851700863933</v>
      </c>
      <c r="W17" s="95"/>
      <c r="X17" s="95">
        <f xml:space="preserve"> AVERAGEIF('5.10.1 (Small incl tax)'!$A$36:$A$63,'Annual incl tax'!$B17,'5.10.1 (Small incl tax)'!Y$36:Y$63)</f>
        <v>5.6407119952003839</v>
      </c>
      <c r="Y17" s="95">
        <f xml:space="preserve"> AVERAGEIF('5.10.1 (Small incl tax)'!$A$36:$A$63,'Annual incl tax'!$B17,'5.10.1 (Small incl tax)'!Z$36:Z$63)</f>
        <v>3.1894136861351092</v>
      </c>
      <c r="Z17" s="95">
        <f xml:space="preserve"> AVERAGEIF('5.10.1 (Small incl tax)'!$A$36:$A$63,'Annual incl tax'!$B17,'5.10.1 (Small incl tax)'!AA$36:AA$63)</f>
        <v>3.6135497165826731</v>
      </c>
      <c r="AA17" s="95">
        <f xml:space="preserve"> AVERAGEIF('5.10.1 (Small incl tax)'!$A$36:$A$63,'Annual incl tax'!$B17,'5.10.1 (Small incl tax)'!AB$36:AB$63)</f>
        <v>4.1335692455003601</v>
      </c>
      <c r="AB17" s="95">
        <f xml:space="preserve"> AVERAGEIF('5.10.1 (Small incl tax)'!$A$36:$A$63,'Annual incl tax'!$B17,'5.10.1 (Small incl tax)'!AC$36:AC$63)</f>
        <v>4.2066512580093596</v>
      </c>
      <c r="AC17" s="95"/>
      <c r="AD17" s="95">
        <f xml:space="preserve"> AVERAGEIF('5.10.1 (Small incl tax)'!$A$36:$A$63,'Annual incl tax'!$B17,'5.10.1 (Small incl tax)'!AE$36:AE$63)</f>
        <v>4.7954449479241656</v>
      </c>
      <c r="AE17" s="95">
        <f xml:space="preserve"> AVERAGEIF('5.10.1 (Small incl tax)'!$A$36:$A$63,'Annual incl tax'!$B17,'5.10.1 (Small incl tax)'!AF$36:AF$63)</f>
        <v>2.6695599994000481</v>
      </c>
      <c r="AF17" s="95">
        <f xml:space="preserve"> AVERAGEIF('5.10.1 (Small incl tax)'!$A$36:$A$63,'Annual incl tax'!$B17,'5.10.1 (Small incl tax)'!AG$36:AG$63)</f>
        <v>7.6127296043916486</v>
      </c>
      <c r="AG17" s="95">
        <f xml:space="preserve"> AVERAGEIF('5.10.1 (Small incl tax)'!$A$36:$A$63,'Annual incl tax'!$B17,'5.10.1 (Small incl tax)'!AH$36:AH$63)</f>
        <v>6.3008644438444925</v>
      </c>
      <c r="AH17" s="95">
        <f t="shared" ref="AH17:AH63" si="3">MEDIAN(C17:Q17,U17:AG17)</f>
        <v>5.7720572904967602</v>
      </c>
      <c r="AI17" s="56">
        <f t="shared" ref="AI17:AI63" si="4">(Q17-AH17)/AH17*100</f>
        <v>-34.292721542390233</v>
      </c>
      <c r="AJ17" s="57">
        <f>RANK(Q17,(C17:Q17,U17:AG17),1)</f>
        <v>6</v>
      </c>
    </row>
    <row r="18" spans="1:36" ht="13" customHeight="1" x14ac:dyDescent="0.25">
      <c r="A18" s="94" t="s">
        <v>33</v>
      </c>
      <c r="B18" s="96">
        <v>2009</v>
      </c>
      <c r="C18" s="95">
        <f xml:space="preserve"> AVERAGEIF('5.10.1 (Small incl tax)'!$A$36:$A$63,'Annual incl tax'!$B18,'5.10.1 (Small incl tax)'!D$36:D$63)</f>
        <v>6.8734385419151831</v>
      </c>
      <c r="D18" s="95">
        <f xml:space="preserve"> AVERAGEIF('5.10.1 (Small incl tax)'!$A$36:$A$63,'Annual incl tax'!$B18,'5.10.1 (Small incl tax)'!E$36:E$63)</f>
        <v>7.433957795371045</v>
      </c>
      <c r="E18" s="95">
        <f xml:space="preserve"> AVERAGEIF('5.10.1 (Small incl tax)'!$A$36:$A$63,'Annual incl tax'!$B18,'5.10.1 (Small incl tax)'!F$36:F$63)</f>
        <v>7.3642651856196624</v>
      </c>
      <c r="F18" s="95"/>
      <c r="G18" s="95">
        <f xml:space="preserve"> AVERAGEIF('5.10.1 (Small incl tax)'!$A$36:$A$63,'Annual incl tax'!$B18,'5.10.1 (Small incl tax)'!H$36:H$63)</f>
        <v>9.5286624935256139</v>
      </c>
      <c r="H18" s="95">
        <f xml:space="preserve"> AVERAGEIF('5.10.1 (Small incl tax)'!$A$36:$A$63,'Annual incl tax'!$B18,'5.10.1 (Small incl tax)'!I$36:I$63)</f>
        <v>8.6791526332245699</v>
      </c>
      <c r="I18" s="95"/>
      <c r="J18" s="95">
        <f xml:space="preserve"> AVERAGEIF('5.10.1 (Small incl tax)'!$A$36:$A$63,'Annual incl tax'!$B18,'5.10.1 (Small incl tax)'!K$36:K$63)</f>
        <v>5.8943666989079944</v>
      </c>
      <c r="K18" s="95">
        <f xml:space="preserve"> AVERAGEIF('5.10.1 (Small incl tax)'!$A$36:$A$63,'Annual incl tax'!$B18,'5.10.1 (Small incl tax)'!L$36:L$63)</f>
        <v>6.2343593957990482</v>
      </c>
      <c r="L18" s="95">
        <f xml:space="preserve"> AVERAGEIF('5.10.1 (Small incl tax)'!$A$36:$A$63,'Annual incl tax'!$B18,'5.10.1 (Small incl tax)'!M$36:M$63)</f>
        <v>6.6055131723500189</v>
      </c>
      <c r="M18" s="95">
        <f xml:space="preserve"> AVERAGEIF('5.10.1 (Small incl tax)'!$A$36:$A$63,'Annual incl tax'!$B18,'5.10.1 (Small incl tax)'!N$36:N$63)</f>
        <v>9.5203476312663184</v>
      </c>
      <c r="N18" s="95">
        <f xml:space="preserve"> AVERAGEIF('5.10.1 (Small incl tax)'!$A$36:$A$63,'Annual incl tax'!$B18,'5.10.1 (Small incl tax)'!O$36:O$63)</f>
        <v>6.9703671955262347</v>
      </c>
      <c r="O18" s="95">
        <f xml:space="preserve"> AVERAGEIF('5.10.1 (Small incl tax)'!$A$36:$A$63,'Annual incl tax'!$B18,'5.10.1 (Small incl tax)'!P$36:P$63)</f>
        <v>6.3343223208137225</v>
      </c>
      <c r="P18" s="95">
        <f xml:space="preserve"> AVERAGEIF('5.10.1 (Small incl tax)'!$A$36:$A$63,'Annual incl tax'!$B18,'5.10.1 (Small incl tax)'!Q$36:Q$63)</f>
        <v>11.753619776345584</v>
      </c>
      <c r="Q18" s="95">
        <f xml:space="preserve"> AVERAGEIF('5.10.1 (Small incl tax)'!$A$36:$A$63,'Annual incl tax'!$B18,'5.10.1 (Small incl tax)'!R$36:R$63)</f>
        <v>4.2411878157573755</v>
      </c>
      <c r="R18" s="55">
        <f t="shared" si="0"/>
        <v>6.9703671955262347</v>
      </c>
      <c r="S18" s="56">
        <f t="shared" si="1"/>
        <v>-39.154025938841762</v>
      </c>
      <c r="T18" s="57">
        <f t="shared" si="2"/>
        <v>1</v>
      </c>
      <c r="U18" s="95">
        <f xml:space="preserve"> AVERAGEIF('5.10.1 (Small incl tax)'!$A$36:$A$63,'Annual incl tax'!$B18,'5.10.1 (Small incl tax)'!V$36:V$63)</f>
        <v>3.6294739874847419</v>
      </c>
      <c r="V18" s="95">
        <f xml:space="preserve"> AVERAGEIF('5.10.1 (Small incl tax)'!$A$36:$A$63,'Annual incl tax'!$B18,'5.10.1 (Small incl tax)'!W$36:W$63)</f>
        <v>2.8794356684124542</v>
      </c>
      <c r="W18" s="95"/>
      <c r="X18" s="95">
        <f xml:space="preserve"> AVERAGEIF('5.10.1 (Small incl tax)'!$A$36:$A$63,'Annual incl tax'!$B18,'5.10.1 (Small incl tax)'!Y$36:Y$63)</f>
        <v>6.3492587386485493</v>
      </c>
      <c r="Y18" s="95">
        <f xml:space="preserve"> AVERAGEIF('5.10.1 (Small incl tax)'!$A$36:$A$63,'Annual incl tax'!$B18,'5.10.1 (Small incl tax)'!Z$36:Z$63)</f>
        <v>3.4821959655776675</v>
      </c>
      <c r="Z18" s="95">
        <f xml:space="preserve"> AVERAGEIF('5.10.1 (Small incl tax)'!$A$36:$A$63,'Annual incl tax'!$B18,'5.10.1 (Small incl tax)'!AA$36:AA$63)</f>
        <v>4.4478774913087555</v>
      </c>
      <c r="AA18" s="95">
        <f xml:space="preserve"> AVERAGEIF('5.10.1 (Small incl tax)'!$A$36:$A$63,'Annual incl tax'!$B18,'5.10.1 (Small incl tax)'!AB$36:AB$63)</f>
        <v>6.4853047622858035</v>
      </c>
      <c r="AB18" s="95">
        <f xml:space="preserve"> AVERAGEIF('5.10.1 (Small incl tax)'!$A$36:$A$63,'Annual incl tax'!$B18,'5.10.1 (Small incl tax)'!AC$36:AC$63)</f>
        <v>5.8406069183784828</v>
      </c>
      <c r="AC18" s="95"/>
      <c r="AD18" s="95">
        <f xml:space="preserve"> AVERAGEIF('5.10.1 (Small incl tax)'!$A$36:$A$63,'Annual incl tax'!$B18,'5.10.1 (Small incl tax)'!AE$36:AE$63)</f>
        <v>4.7714113795237907</v>
      </c>
      <c r="AE18" s="95">
        <f xml:space="preserve"> AVERAGEIF('5.10.1 (Small incl tax)'!$A$36:$A$63,'Annual incl tax'!$B18,'5.10.1 (Small incl tax)'!AF$36:AF$63)</f>
        <v>2.515456724833439</v>
      </c>
      <c r="AF18" s="95">
        <f xml:space="preserve"> AVERAGEIF('5.10.1 (Small incl tax)'!$A$36:$A$63,'Annual incl tax'!$B18,'5.10.1 (Small incl tax)'!AG$36:AG$63)</f>
        <v>8.8788942560232513</v>
      </c>
      <c r="AG18" s="95">
        <f xml:space="preserve"> AVERAGEIF('5.10.1 (Small incl tax)'!$A$36:$A$63,'Annual incl tax'!$B18,'5.10.1 (Small incl tax)'!AH$36:AH$63)</f>
        <v>7.0002920085794011</v>
      </c>
      <c r="AH18" s="95">
        <f t="shared" si="3"/>
        <v>6.4172817504671764</v>
      </c>
      <c r="AI18" s="56">
        <f t="shared" si="4"/>
        <v>-33.909901720481287</v>
      </c>
      <c r="AJ18" s="57">
        <f>RANK(Q18,(C18:Q18,U18:AG18),1)</f>
        <v>5</v>
      </c>
    </row>
    <row r="19" spans="1:36" ht="13" customHeight="1" x14ac:dyDescent="0.25">
      <c r="A19" s="94" t="s">
        <v>33</v>
      </c>
      <c r="B19" s="96">
        <v>2010</v>
      </c>
      <c r="C19" s="95">
        <f xml:space="preserve"> AVERAGEIF('5.10.1 (Small incl tax)'!$A$36:$A$63,'Annual incl tax'!$B19,'5.10.1 (Small incl tax)'!D$36:D$63)</f>
        <v>6.4014741366403491</v>
      </c>
      <c r="D19" s="95">
        <f xml:space="preserve"> AVERAGEIF('5.10.1 (Small incl tax)'!$A$36:$A$63,'Annual incl tax'!$B19,'5.10.1 (Small incl tax)'!E$36:E$63)</f>
        <v>7.0842877333604326</v>
      </c>
      <c r="E19" s="95">
        <f xml:space="preserve"> AVERAGEIF('5.10.1 (Small incl tax)'!$A$36:$A$63,'Annual incl tax'!$B19,'5.10.1 (Small incl tax)'!F$36:F$63)</f>
        <v>8.2333348699266224</v>
      </c>
      <c r="F19" s="95"/>
      <c r="G19" s="95">
        <f xml:space="preserve"> AVERAGEIF('5.10.1 (Small incl tax)'!$A$36:$A$63,'Annual incl tax'!$B19,'5.10.1 (Small incl tax)'!H$36:H$63)</f>
        <v>9.1515565623840782</v>
      </c>
      <c r="H19" s="95">
        <f xml:space="preserve"> AVERAGEIF('5.10.1 (Small incl tax)'!$A$36:$A$63,'Annual incl tax'!$B19,'5.10.1 (Small incl tax)'!I$36:I$63)</f>
        <v>8.2768847942312309</v>
      </c>
      <c r="I19" s="95"/>
      <c r="J19" s="95">
        <f xml:space="preserve"> AVERAGEIF('5.10.1 (Small incl tax)'!$A$36:$A$63,'Annual incl tax'!$B19,'5.10.1 (Small incl tax)'!K$36:K$63)</f>
        <v>4.9238416094787976</v>
      </c>
      <c r="K19" s="95">
        <f xml:space="preserve"> AVERAGEIF('5.10.1 (Small incl tax)'!$A$36:$A$63,'Annual incl tax'!$B19,'5.10.1 (Small incl tax)'!L$36:L$63)</f>
        <v>7.1248094005140334</v>
      </c>
      <c r="L19" s="95">
        <f xml:space="preserve"> AVERAGEIF('5.10.1 (Small incl tax)'!$A$36:$A$63,'Annual incl tax'!$B19,'5.10.1 (Small incl tax)'!M$36:M$63)</f>
        <v>4.5394594667794204</v>
      </c>
      <c r="M19" s="95">
        <f xml:space="preserve"> AVERAGEIF('5.10.1 (Small incl tax)'!$A$36:$A$63,'Annual incl tax'!$B19,'5.10.1 (Small incl tax)'!N$36:N$63)</f>
        <v>8.7901458423638879</v>
      </c>
      <c r="N19" s="95">
        <f xml:space="preserve"> AVERAGEIF('5.10.1 (Small incl tax)'!$A$36:$A$63,'Annual incl tax'!$B19,'5.10.1 (Small incl tax)'!O$36:O$63)</f>
        <v>6.7000318982518721</v>
      </c>
      <c r="O19" s="95">
        <f xml:space="preserve"> AVERAGEIF('5.10.1 (Small incl tax)'!$A$36:$A$63,'Annual incl tax'!$B19,'5.10.1 (Small incl tax)'!P$36:P$63)</f>
        <v>5.8667409656569074</v>
      </c>
      <c r="P19" s="95">
        <f xml:space="preserve"> AVERAGEIF('5.10.1 (Small incl tax)'!$A$36:$A$63,'Annual incl tax'!$B19,'5.10.1 (Small incl tax)'!Q$36:Q$63)</f>
        <v>13.552274601878196</v>
      </c>
      <c r="Q19" s="95">
        <f xml:space="preserve"> AVERAGEIF('5.10.1 (Small incl tax)'!$A$36:$A$63,'Annual incl tax'!$B19,'5.10.1 (Small incl tax)'!R$36:R$63)</f>
        <v>4.0040985791169748</v>
      </c>
      <c r="R19" s="55">
        <f t="shared" si="0"/>
        <v>7.0842877333604326</v>
      </c>
      <c r="S19" s="56">
        <f t="shared" si="1"/>
        <v>-43.479165022315797</v>
      </c>
      <c r="T19" s="57">
        <f t="shared" si="2"/>
        <v>1</v>
      </c>
      <c r="U19" s="95">
        <f xml:space="preserve"> AVERAGEIF('5.10.1 (Small incl tax)'!$A$36:$A$63,'Annual incl tax'!$B19,'5.10.1 (Small incl tax)'!V$36:V$63)</f>
        <v>3.3670978786625141</v>
      </c>
      <c r="V19" s="95">
        <f xml:space="preserve"> AVERAGEIF('5.10.1 (Small incl tax)'!$A$36:$A$63,'Annual incl tax'!$B19,'5.10.1 (Small incl tax)'!W$36:W$63)</f>
        <v>3.2709757857989792</v>
      </c>
      <c r="W19" s="95"/>
      <c r="X19" s="95">
        <f xml:space="preserve"> AVERAGEIF('5.10.1 (Small incl tax)'!$A$36:$A$63,'Annual incl tax'!$B19,'5.10.1 (Small incl tax)'!Y$36:Y$63)</f>
        <v>6.5836392582441139</v>
      </c>
      <c r="Y19" s="95">
        <f xml:space="preserve"> AVERAGEIF('5.10.1 (Small incl tax)'!$A$36:$A$63,'Annual incl tax'!$B19,'5.10.1 (Small incl tax)'!Z$36:Z$63)</f>
        <v>3.8820590035301517</v>
      </c>
      <c r="Z19" s="95">
        <f xml:space="preserve"> AVERAGEIF('5.10.1 (Small incl tax)'!$A$36:$A$63,'Annual incl tax'!$B19,'5.10.1 (Small incl tax)'!AA$36:AA$63)</f>
        <v>5.039793128070432</v>
      </c>
      <c r="AA19" s="95">
        <f xml:space="preserve"> AVERAGEIF('5.10.1 (Small incl tax)'!$A$36:$A$63,'Annual incl tax'!$B19,'5.10.1 (Small incl tax)'!AB$36:AB$63)</f>
        <v>5.2167876923791656</v>
      </c>
      <c r="AB19" s="95">
        <f xml:space="preserve"> AVERAGEIF('5.10.1 (Small incl tax)'!$A$36:$A$63,'Annual incl tax'!$B19,'5.10.1 (Small incl tax)'!AC$36:AC$63)</f>
        <v>5.6535153142433856</v>
      </c>
      <c r="AC19" s="95"/>
      <c r="AD19" s="95">
        <f xml:space="preserve"> AVERAGEIF('5.10.1 (Small incl tax)'!$A$36:$A$63,'Annual incl tax'!$B19,'5.10.1 (Small incl tax)'!AE$36:AE$63)</f>
        <v>5.0056078427223838</v>
      </c>
      <c r="AE19" s="95">
        <f xml:space="preserve"> AVERAGEIF('5.10.1 (Small incl tax)'!$A$36:$A$63,'Annual incl tax'!$B19,'5.10.1 (Small incl tax)'!AF$36:AF$63)</f>
        <v>2.3860844160837318</v>
      </c>
      <c r="AF19" s="95">
        <f xml:space="preserve"> AVERAGEIF('5.10.1 (Small incl tax)'!$A$36:$A$63,'Annual incl tax'!$B19,'5.10.1 (Small incl tax)'!AG$36:AG$63)</f>
        <v>8.3082723966383476</v>
      </c>
      <c r="AG19" s="95">
        <f xml:space="preserve"> AVERAGEIF('5.10.1 (Small incl tax)'!$A$36:$A$63,'Annual incl tax'!$B19,'5.10.1 (Small incl tax)'!AH$36:AH$63)</f>
        <v>6.224631328150048</v>
      </c>
      <c r="AH19" s="95">
        <f t="shared" si="3"/>
        <v>6.0456861469034777</v>
      </c>
      <c r="AI19" s="56">
        <f t="shared" si="4"/>
        <v>-33.769327718611024</v>
      </c>
      <c r="AJ19" s="57">
        <f>RANK(Q19,(C19:Q19,U19:AG19),1)</f>
        <v>5</v>
      </c>
    </row>
    <row r="20" spans="1:36" ht="13" customHeight="1" x14ac:dyDescent="0.25">
      <c r="A20" s="94" t="s">
        <v>33</v>
      </c>
      <c r="B20" s="96">
        <v>2011</v>
      </c>
      <c r="C20" s="95">
        <f xml:space="preserve"> AVERAGEIF('5.10.1 (Small incl tax)'!$A$36:$A$63,'Annual incl tax'!$B20,'5.10.1 (Small incl tax)'!D$36:D$63)</f>
        <v>7.4067091830327723</v>
      </c>
      <c r="D20" s="95">
        <f xml:space="preserve"> AVERAGEIF('5.10.1 (Small incl tax)'!$A$36:$A$63,'Annual incl tax'!$B20,'5.10.1 (Small incl tax)'!E$36:E$63)</f>
        <v>7.9611320385661486</v>
      </c>
      <c r="E20" s="95">
        <f xml:space="preserve"> AVERAGEIF('5.10.1 (Small incl tax)'!$A$36:$A$63,'Annual incl tax'!$B20,'5.10.1 (Small incl tax)'!F$36:F$63)</f>
        <v>8.9392052758787663</v>
      </c>
      <c r="F20" s="95"/>
      <c r="G20" s="95">
        <f xml:space="preserve"> AVERAGEIF('5.10.1 (Small incl tax)'!$A$36:$A$63,'Annual incl tax'!$B20,'5.10.1 (Small incl tax)'!H$36:H$63)</f>
        <v>10.455404000543336</v>
      </c>
      <c r="H20" s="95">
        <f xml:space="preserve"> AVERAGEIF('5.10.1 (Small incl tax)'!$A$36:$A$63,'Annual incl tax'!$B20,'5.10.1 (Small incl tax)'!I$36:I$63)</f>
        <v>9.0046137818953031</v>
      </c>
      <c r="I20" s="95"/>
      <c r="J20" s="95">
        <f xml:space="preserve"> AVERAGEIF('5.10.1 (Small incl tax)'!$A$36:$A$63,'Annual incl tax'!$B20,'5.10.1 (Small incl tax)'!K$36:K$63)</f>
        <v>5.5415622175944215</v>
      </c>
      <c r="K20" s="95">
        <f xml:space="preserve"> AVERAGEIF('5.10.1 (Small incl tax)'!$A$36:$A$63,'Annual incl tax'!$B20,'5.10.1 (Small incl tax)'!L$36:L$63)</f>
        <v>8.0560503020606244</v>
      </c>
      <c r="L20" s="95">
        <f xml:space="preserve"> AVERAGEIF('5.10.1 (Small incl tax)'!$A$36:$A$63,'Annual incl tax'!$B20,'5.10.1 (Small incl tax)'!M$36:M$63)</f>
        <v>6.072794324842735</v>
      </c>
      <c r="M20" s="95">
        <f xml:space="preserve"> AVERAGEIF('5.10.1 (Small incl tax)'!$A$36:$A$63,'Annual incl tax'!$B20,'5.10.1 (Small incl tax)'!N$36:N$63)</f>
        <v>9.4401022790271583</v>
      </c>
      <c r="N20" s="95">
        <f xml:space="preserve"> AVERAGEIF('5.10.1 (Small incl tax)'!$A$36:$A$63,'Annual incl tax'!$B20,'5.10.1 (Small incl tax)'!O$36:O$63)</f>
        <v>7.4659043115448984</v>
      </c>
      <c r="O20" s="95">
        <f xml:space="preserve"> AVERAGEIF('5.10.1 (Small incl tax)'!$A$36:$A$63,'Annual incl tax'!$B20,'5.10.1 (Small incl tax)'!P$36:P$63)</f>
        <v>5.9510302901174352</v>
      </c>
      <c r="P20" s="95">
        <f xml:space="preserve"> AVERAGEIF('5.10.1 (Small incl tax)'!$A$36:$A$63,'Annual incl tax'!$B20,'5.10.1 (Small incl tax)'!Q$36:Q$63)</f>
        <v>15.452251568912519</v>
      </c>
      <c r="Q20" s="95">
        <f xml:space="preserve"> AVERAGEIF('5.10.1 (Small incl tax)'!$A$36:$A$63,'Annual incl tax'!$B20,'5.10.1 (Small incl tax)'!R$36:R$63)</f>
        <v>4.6848306413021623</v>
      </c>
      <c r="R20" s="55">
        <f t="shared" si="0"/>
        <v>7.9611320385661486</v>
      </c>
      <c r="S20" s="56">
        <f t="shared" si="1"/>
        <v>-41.153712579977125</v>
      </c>
      <c r="T20" s="57">
        <f t="shared" si="2"/>
        <v>1</v>
      </c>
      <c r="U20" s="95">
        <f xml:space="preserve"> AVERAGEIF('5.10.1 (Small incl tax)'!$A$36:$A$63,'Annual incl tax'!$B20,'5.10.1 (Small incl tax)'!V$36:V$63)</f>
        <v>3.8533289617940572</v>
      </c>
      <c r="V20" s="95">
        <f xml:space="preserve"> AVERAGEIF('5.10.1 (Small incl tax)'!$A$36:$A$63,'Annual incl tax'!$B20,'5.10.1 (Small incl tax)'!W$36:W$63)</f>
        <v>3.240038517740838</v>
      </c>
      <c r="W20" s="95"/>
      <c r="X20" s="95">
        <f xml:space="preserve"> AVERAGEIF('5.10.1 (Small incl tax)'!$A$36:$A$63,'Annual incl tax'!$B20,'5.10.1 (Small incl tax)'!Y$36:Y$63)</f>
        <v>7.8820262922388515</v>
      </c>
      <c r="Y20" s="95">
        <f xml:space="preserve"> AVERAGEIF('5.10.1 (Small incl tax)'!$A$36:$A$63,'Annual incl tax'!$B20,'5.10.1 (Small incl tax)'!Z$36:Z$63)</f>
        <v>4.8653764090482268</v>
      </c>
      <c r="Z20" s="95">
        <f xml:space="preserve"> AVERAGEIF('5.10.1 (Small incl tax)'!$A$36:$A$63,'Annual incl tax'!$B20,'5.10.1 (Small incl tax)'!AA$36:AA$63)</f>
        <v>5.3097348344928914</v>
      </c>
      <c r="AA20" s="95">
        <f xml:space="preserve"> AVERAGEIF('5.10.1 (Small incl tax)'!$A$36:$A$63,'Annual incl tax'!$B20,'5.10.1 (Small incl tax)'!AB$36:AB$63)</f>
        <v>5.9250331954797888</v>
      </c>
      <c r="AB20" s="95">
        <f xml:space="preserve"> AVERAGEIF('5.10.1 (Small incl tax)'!$A$36:$A$63,'Annual incl tax'!$B20,'5.10.1 (Small incl tax)'!AC$36:AC$63)</f>
        <v>6.1259095292247556</v>
      </c>
      <c r="AC20" s="95"/>
      <c r="AD20" s="95">
        <f xml:space="preserve"> AVERAGEIF('5.10.1 (Small incl tax)'!$A$36:$A$63,'Annual incl tax'!$B20,'5.10.1 (Small incl tax)'!AE$36:AE$63)</f>
        <v>5.2604644319532445</v>
      </c>
      <c r="AE20" s="95">
        <f xml:space="preserve"> AVERAGEIF('5.10.1 (Small incl tax)'!$A$36:$A$63,'Annual incl tax'!$B20,'5.10.1 (Small incl tax)'!AF$36:AF$63)</f>
        <v>2.4459339514095459</v>
      </c>
      <c r="AF20" s="95">
        <f xml:space="preserve"> AVERAGEIF('5.10.1 (Small incl tax)'!$A$36:$A$63,'Annual incl tax'!$B20,'5.10.1 (Small incl tax)'!AG$36:AG$63)</f>
        <v>8.7000327845102703</v>
      </c>
      <c r="AG20" s="95">
        <f xml:space="preserve"> AVERAGEIF('5.10.1 (Small incl tax)'!$A$36:$A$63,'Annual incl tax'!$B20,'5.10.1 (Small incl tax)'!AH$36:AH$63)</f>
        <v>7.3472814863375184</v>
      </c>
      <c r="AH20" s="95">
        <f t="shared" si="3"/>
        <v>6.7365955077811375</v>
      </c>
      <c r="AI20" s="56">
        <f t="shared" si="4"/>
        <v>-30.456999594365939</v>
      </c>
      <c r="AJ20" s="57">
        <f>RANK(Q20,(C20:Q20,U20:AG20),1)</f>
        <v>4</v>
      </c>
    </row>
    <row r="21" spans="1:36" ht="13" customHeight="1" x14ac:dyDescent="0.25">
      <c r="A21" s="94" t="s">
        <v>33</v>
      </c>
      <c r="B21" s="96">
        <v>2012</v>
      </c>
      <c r="C21" s="95">
        <f xml:space="preserve"> AVERAGEIF('5.10.1 (Small incl tax)'!$A$36:$A$63,'Annual incl tax'!$B21,'5.10.1 (Small incl tax)'!D$36:D$63)</f>
        <v>7.4498367174209701</v>
      </c>
      <c r="D21" s="95">
        <f xml:space="preserve"> AVERAGEIF('5.10.1 (Small incl tax)'!$A$36:$A$63,'Annual incl tax'!$B21,'5.10.1 (Small incl tax)'!E$36:E$63)</f>
        <v>7.9568384288404896</v>
      </c>
      <c r="E21" s="95">
        <f xml:space="preserve"> AVERAGEIF('5.10.1 (Small incl tax)'!$A$36:$A$63,'Annual incl tax'!$B21,'5.10.1 (Small incl tax)'!F$36:F$63)</f>
        <v>7.844879801536135</v>
      </c>
      <c r="F21" s="95"/>
      <c r="G21" s="95">
        <f xml:space="preserve"> AVERAGEIF('5.10.1 (Small incl tax)'!$A$36:$A$63,'Annual incl tax'!$B21,'5.10.1 (Small incl tax)'!H$36:H$63)</f>
        <v>9.9617334608314465</v>
      </c>
      <c r="H21" s="95">
        <f xml:space="preserve"> AVERAGEIF('5.10.1 (Small incl tax)'!$A$36:$A$63,'Annual incl tax'!$B21,'5.10.1 (Small incl tax)'!I$36:I$63)</f>
        <v>8.4779855330907328</v>
      </c>
      <c r="I21" s="95">
        <f xml:space="preserve"> AVERAGEIF('5.10.1 (Small incl tax)'!$A$36:$A$63,'Annual incl tax'!$B21,'5.10.1 (Small incl tax)'!J$36:J$63)</f>
        <v>11.709351844066081</v>
      </c>
      <c r="J21" s="95">
        <f xml:space="preserve"> AVERAGEIF('5.10.1 (Small incl tax)'!$A$36:$A$63,'Annual incl tax'!$B21,'5.10.1 (Small incl tax)'!K$36:K$63)</f>
        <v>5.8742784120960421</v>
      </c>
      <c r="K21" s="95">
        <f xml:space="preserve"> AVERAGEIF('5.10.1 (Small incl tax)'!$A$36:$A$63,'Annual incl tax'!$B21,'5.10.1 (Small incl tax)'!L$36:L$63)</f>
        <v>8.5352885142386512</v>
      </c>
      <c r="L21" s="95">
        <f xml:space="preserve"> AVERAGEIF('5.10.1 (Small incl tax)'!$A$36:$A$63,'Annual incl tax'!$B21,'5.10.1 (Small incl tax)'!M$36:M$63)</f>
        <v>5.2494468090365398</v>
      </c>
      <c r="M21" s="95">
        <f xml:space="preserve"> AVERAGEIF('5.10.1 (Small incl tax)'!$A$36:$A$63,'Annual incl tax'!$B21,'5.10.1 (Small incl tax)'!N$36:N$63)</f>
        <v>9.2632748458733847</v>
      </c>
      <c r="N21" s="95">
        <f xml:space="preserve"> AVERAGEIF('5.10.1 (Small incl tax)'!$A$36:$A$63,'Annual incl tax'!$B21,'5.10.1 (Small incl tax)'!O$36:O$63)</f>
        <v>8.2453808380340377</v>
      </c>
      <c r="O21" s="95">
        <f xml:space="preserve"> AVERAGEIF('5.10.1 (Small incl tax)'!$A$36:$A$63,'Annual incl tax'!$B21,'5.10.1 (Small incl tax)'!P$36:P$63)</f>
        <v>7.5527404736220447</v>
      </c>
      <c r="P21" s="95">
        <f xml:space="preserve"> AVERAGEIF('5.10.1 (Small incl tax)'!$A$36:$A$63,'Annual incl tax'!$B21,'5.10.1 (Small incl tax)'!Q$36:Q$63)</f>
        <v>15.949005789333167</v>
      </c>
      <c r="Q21" s="95">
        <f xml:space="preserve"> AVERAGEIF('5.10.1 (Small incl tax)'!$A$36:$A$63,'Annual incl tax'!$B21,'5.10.1 (Small incl tax)'!R$36:R$63)</f>
        <v>5.1491009915572636</v>
      </c>
      <c r="R21" s="55">
        <f t="shared" si="0"/>
        <v>8.1011096334372645</v>
      </c>
      <c r="S21" s="56">
        <f t="shared" si="1"/>
        <v>-36.439559214155167</v>
      </c>
      <c r="T21" s="57">
        <f t="shared" si="2"/>
        <v>1</v>
      </c>
      <c r="U21" s="95">
        <f xml:space="preserve"> AVERAGEIF('5.10.1 (Small incl tax)'!$A$36:$A$63,'Annual incl tax'!$B21,'5.10.1 (Small incl tax)'!V$36:V$63)</f>
        <v>4.2534546456382492</v>
      </c>
      <c r="V21" s="95">
        <f xml:space="preserve"> AVERAGEIF('5.10.1 (Small incl tax)'!$A$36:$A$63,'Annual incl tax'!$B21,'5.10.1 (Small incl tax)'!W$36:W$63)</f>
        <v>3.4038633022414087</v>
      </c>
      <c r="W21" s="95"/>
      <c r="X21" s="95">
        <f xml:space="preserve"> AVERAGEIF('5.10.1 (Small incl tax)'!$A$36:$A$63,'Annual incl tax'!$B21,'5.10.1 (Small incl tax)'!Y$36:Y$63)</f>
        <v>7.6558790775675565</v>
      </c>
      <c r="Y21" s="95">
        <f xml:space="preserve"> AVERAGEIF('5.10.1 (Small incl tax)'!$A$36:$A$63,'Annual incl tax'!$B21,'5.10.1 (Small incl tax)'!Z$36:Z$63)</f>
        <v>4.9844064727338786</v>
      </c>
      <c r="Z21" s="95">
        <f xml:space="preserve"> AVERAGEIF('5.10.1 (Small incl tax)'!$A$36:$A$63,'Annual incl tax'!$B21,'5.10.1 (Small incl tax)'!AA$36:AA$63)</f>
        <v>4.3356563400749577</v>
      </c>
      <c r="AA21" s="95">
        <f xml:space="preserve"> AVERAGEIF('5.10.1 (Small incl tax)'!$A$36:$A$63,'Annual incl tax'!$B21,'5.10.1 (Small incl tax)'!AB$36:AB$63)</f>
        <v>6.5773385134071454</v>
      </c>
      <c r="AB21" s="95">
        <f xml:space="preserve"> AVERAGEIF('5.10.1 (Small incl tax)'!$A$36:$A$63,'Annual incl tax'!$B21,'5.10.1 (Small incl tax)'!AC$36:AC$63)</f>
        <v>6.571735996074473</v>
      </c>
      <c r="AC21" s="95"/>
      <c r="AD21" s="95">
        <f xml:space="preserve"> AVERAGEIF('5.10.1 (Small incl tax)'!$A$36:$A$63,'Annual incl tax'!$B21,'5.10.1 (Small incl tax)'!AE$36:AE$63)</f>
        <v>5.2670012726943423</v>
      </c>
      <c r="AE21" s="95">
        <f xml:space="preserve"> AVERAGEIF('5.10.1 (Small incl tax)'!$A$36:$A$63,'Annual incl tax'!$B21,'5.10.1 (Small incl tax)'!AF$36:AF$63)</f>
        <v>2.2177834506418606</v>
      </c>
      <c r="AF21" s="95">
        <f xml:space="preserve"> AVERAGEIF('5.10.1 (Small incl tax)'!$A$36:$A$63,'Annual incl tax'!$B21,'5.10.1 (Small incl tax)'!AG$36:AG$63)</f>
        <v>8.1217817503993111</v>
      </c>
      <c r="AG21" s="95">
        <f xml:space="preserve"> AVERAGEIF('5.10.1 (Small incl tax)'!$A$36:$A$63,'Annual incl tax'!$B21,'5.10.1 (Small incl tax)'!AH$36:AH$63)</f>
        <v>7.7877395250640209</v>
      </c>
      <c r="AH21" s="95">
        <f t="shared" si="3"/>
        <v>7.5527404736220447</v>
      </c>
      <c r="AI21" s="56">
        <f t="shared" si="4"/>
        <v>-31.824732896085795</v>
      </c>
      <c r="AJ21" s="57">
        <f>RANK(Q21,(C21:Q21,U21:AG21),1)</f>
        <v>6</v>
      </c>
    </row>
    <row r="22" spans="1:36" ht="13" customHeight="1" x14ac:dyDescent="0.25">
      <c r="A22" s="94" t="s">
        <v>33</v>
      </c>
      <c r="B22" s="96">
        <v>2013</v>
      </c>
      <c r="C22" s="95">
        <f xml:space="preserve"> AVERAGEIF('5.10.1 (Small incl tax)'!$A$36:$A$63,'Annual incl tax'!$B22,'5.10.1 (Small incl tax)'!D$36:D$63)</f>
        <v>7.733022927271759</v>
      </c>
      <c r="D22" s="95">
        <f xml:space="preserve"> AVERAGEIF('5.10.1 (Small incl tax)'!$A$36:$A$63,'Annual incl tax'!$B22,'5.10.1 (Small incl tax)'!E$36:E$63)</f>
        <v>7.7224402000874379</v>
      </c>
      <c r="E22" s="95">
        <f xml:space="preserve"> AVERAGEIF('5.10.1 (Small incl tax)'!$A$36:$A$63,'Annual incl tax'!$B22,'5.10.1 (Small incl tax)'!F$36:F$63)</f>
        <v>8.3651992144454717</v>
      </c>
      <c r="F22" s="95"/>
      <c r="G22" s="95">
        <f xml:space="preserve"> AVERAGEIF('5.10.1 (Small incl tax)'!$A$36:$A$63,'Annual incl tax'!$B22,'5.10.1 (Small incl tax)'!H$36:H$63)</f>
        <v>11.265078061673734</v>
      </c>
      <c r="H22" s="95">
        <f xml:space="preserve"> AVERAGEIF('5.10.1 (Small incl tax)'!$A$36:$A$63,'Annual incl tax'!$B22,'5.10.1 (Small incl tax)'!I$36:I$63)</f>
        <v>9.2549858538731122</v>
      </c>
      <c r="I22" s="95">
        <f xml:space="preserve"> AVERAGEIF('5.10.1 (Small incl tax)'!$A$36:$A$63,'Annual incl tax'!$B22,'5.10.1 (Small incl tax)'!J$36:J$63)</f>
        <v>9.5176113852430628</v>
      </c>
      <c r="J22" s="95">
        <f xml:space="preserve"> AVERAGEIF('5.10.1 (Small incl tax)'!$A$36:$A$63,'Annual incl tax'!$B22,'5.10.1 (Small incl tax)'!K$36:K$63)</f>
        <v>6.8067193079353352</v>
      </c>
      <c r="K22" s="95">
        <f xml:space="preserve"> AVERAGEIF('5.10.1 (Small incl tax)'!$A$36:$A$63,'Annual incl tax'!$B22,'5.10.1 (Small incl tax)'!L$36:L$63)</f>
        <v>9.164393929027197</v>
      </c>
      <c r="L22" s="95">
        <f xml:space="preserve"> AVERAGEIF('5.10.1 (Small incl tax)'!$A$36:$A$63,'Annual incl tax'!$B22,'5.10.1 (Small incl tax)'!M$36:M$63)</f>
        <v>6.2147967913273732</v>
      </c>
      <c r="M22" s="95">
        <f xml:space="preserve"> AVERAGEIF('5.10.1 (Small incl tax)'!$A$36:$A$63,'Annual incl tax'!$B22,'5.10.1 (Small incl tax)'!N$36:N$63)</f>
        <v>10.313677348330383</v>
      </c>
      <c r="N22" s="95">
        <f xml:space="preserve"> AVERAGEIF('5.10.1 (Small incl tax)'!$A$36:$A$63,'Annual incl tax'!$B22,'5.10.1 (Small incl tax)'!O$36:O$63)</f>
        <v>9.419583265163574</v>
      </c>
      <c r="O22" s="95">
        <f xml:space="preserve"> AVERAGEIF('5.10.1 (Small incl tax)'!$A$36:$A$63,'Annual incl tax'!$B22,'5.10.1 (Small incl tax)'!P$36:P$63)</f>
        <v>8.4894850884835176</v>
      </c>
      <c r="P22" s="95">
        <f xml:space="preserve"> AVERAGEIF('5.10.1 (Small incl tax)'!$A$36:$A$63,'Annual incl tax'!$B22,'5.10.1 (Small incl tax)'!Q$36:Q$63)</f>
        <v>14.71227563780603</v>
      </c>
      <c r="Q22" s="95">
        <f xml:space="preserve"> AVERAGEIF('5.10.1 (Small incl tax)'!$A$36:$A$63,'Annual incl tax'!$B22,'5.10.1 (Small incl tax)'!R$36:R$63)</f>
        <v>5.826313921745375</v>
      </c>
      <c r="R22" s="55">
        <f t="shared" si="0"/>
        <v>8.8269395087553573</v>
      </c>
      <c r="S22" s="56">
        <f t="shared" si="1"/>
        <v>-33.993952083093923</v>
      </c>
      <c r="T22" s="57">
        <f t="shared" si="2"/>
        <v>1</v>
      </c>
      <c r="U22" s="95">
        <f xml:space="preserve"> AVERAGEIF('5.10.1 (Small incl tax)'!$A$36:$A$63,'Annual incl tax'!$B22,'5.10.1 (Small incl tax)'!V$36:V$63)</f>
        <v>4.4520234993855938</v>
      </c>
      <c r="V22" s="95">
        <f xml:space="preserve"> AVERAGEIF('5.10.1 (Small incl tax)'!$A$36:$A$63,'Annual incl tax'!$B22,'5.10.1 (Small incl tax)'!W$36:W$63)</f>
        <v>4.0016160605961275</v>
      </c>
      <c r="W22" s="95"/>
      <c r="X22" s="95">
        <f xml:space="preserve"> AVERAGEIF('5.10.1 (Small incl tax)'!$A$36:$A$63,'Annual incl tax'!$B22,'5.10.1 (Small incl tax)'!Y$36:Y$63)</f>
        <v>7.9542488241848828</v>
      </c>
      <c r="Y22" s="95">
        <f xml:space="preserve"> AVERAGEIF('5.10.1 (Small incl tax)'!$A$36:$A$63,'Annual incl tax'!$B22,'5.10.1 (Small incl tax)'!Z$36:Z$63)</f>
        <v>5.3581773208345824</v>
      </c>
      <c r="Z22" s="95">
        <f xml:space="preserve"> AVERAGEIF('5.10.1 (Small incl tax)'!$A$36:$A$63,'Annual incl tax'!$B22,'5.10.1 (Small incl tax)'!AA$36:AA$63)</f>
        <v>3.9735712714683427</v>
      </c>
      <c r="AA22" s="95">
        <f xml:space="preserve"> AVERAGEIF('5.10.1 (Small incl tax)'!$A$36:$A$63,'Annual incl tax'!$B22,'5.10.1 (Small incl tax)'!AB$36:AB$63)</f>
        <v>6.5207832374204084</v>
      </c>
      <c r="AB22" s="95">
        <f xml:space="preserve"> AVERAGEIF('5.10.1 (Small incl tax)'!$A$36:$A$63,'Annual incl tax'!$B22,'5.10.1 (Small incl tax)'!AC$36:AC$63)</f>
        <v>7.3513324529364095</v>
      </c>
      <c r="AC22" s="95"/>
      <c r="AD22" s="95">
        <f xml:space="preserve"> AVERAGEIF('5.10.1 (Small incl tax)'!$A$36:$A$63,'Annual incl tax'!$B22,'5.10.1 (Small incl tax)'!AE$36:AE$63)</f>
        <v>5.3303627118321781</v>
      </c>
      <c r="AE22" s="95">
        <f xml:space="preserve"> AVERAGEIF('5.10.1 (Small incl tax)'!$A$36:$A$63,'Annual incl tax'!$B22,'5.10.1 (Small incl tax)'!AF$36:AF$63)</f>
        <v>2.5246317755700485</v>
      </c>
      <c r="AF22" s="95">
        <f xml:space="preserve"> AVERAGEIF('5.10.1 (Small incl tax)'!$A$36:$A$63,'Annual incl tax'!$B22,'5.10.1 (Small incl tax)'!AG$36:AG$63)</f>
        <v>8.7323261138280763</v>
      </c>
      <c r="AG22" s="95">
        <f xml:space="preserve"> AVERAGEIF('5.10.1 (Small incl tax)'!$A$36:$A$63,'Annual incl tax'!$B22,'5.10.1 (Small incl tax)'!AH$36:AH$63)</f>
        <v>6.4012107978860557</v>
      </c>
      <c r="AH22" s="95">
        <f t="shared" si="3"/>
        <v>7.7224402000874379</v>
      </c>
      <c r="AI22" s="56">
        <f t="shared" si="4"/>
        <v>-24.553460165617004</v>
      </c>
      <c r="AJ22" s="57">
        <f>RANK(Q22,(C22:Q22,U22:AG22),1)</f>
        <v>7</v>
      </c>
    </row>
    <row r="23" spans="1:36" ht="13" customHeight="1" x14ac:dyDescent="0.25">
      <c r="A23" s="94" t="s">
        <v>33</v>
      </c>
      <c r="B23" s="96">
        <v>2014</v>
      </c>
      <c r="C23" s="95">
        <f xml:space="preserve"> AVERAGEIF('5.10.1 (Small incl tax)'!$A$36:$A$63,'Annual incl tax'!$B23,'5.10.1 (Small incl tax)'!D$36:D$63)</f>
        <v>7.2122770111809036</v>
      </c>
      <c r="D23" s="95">
        <f xml:space="preserve"> AVERAGEIF('5.10.1 (Small incl tax)'!$A$36:$A$63,'Annual incl tax'!$B23,'5.10.1 (Small incl tax)'!E$36:E$63)</f>
        <v>7.2163954175344482</v>
      </c>
      <c r="E23" s="95">
        <f xml:space="preserve"> AVERAGEIF('5.10.1 (Small incl tax)'!$A$36:$A$63,'Annual incl tax'!$B23,'5.10.1 (Small incl tax)'!F$36:F$63)</f>
        <v>7.2009201266665537</v>
      </c>
      <c r="F23" s="95"/>
      <c r="G23" s="95">
        <f xml:space="preserve"> AVERAGEIF('5.10.1 (Small incl tax)'!$A$36:$A$63,'Annual incl tax'!$B23,'5.10.1 (Small incl tax)'!H$36:H$63)</f>
        <v>11.389184316325753</v>
      </c>
      <c r="H23" s="95">
        <f xml:space="preserve"> AVERAGEIF('5.10.1 (Small incl tax)'!$A$36:$A$63,'Annual incl tax'!$B23,'5.10.1 (Small incl tax)'!I$36:I$63)</f>
        <v>8.7675123184477552</v>
      </c>
      <c r="I23" s="95">
        <f xml:space="preserve"> AVERAGEIF('5.10.1 (Small incl tax)'!$A$36:$A$63,'Annual incl tax'!$B23,'5.10.1 (Small incl tax)'!J$36:J$63)</f>
        <v>8.0440213888074634</v>
      </c>
      <c r="J23" s="95">
        <f xml:space="preserve"> AVERAGEIF('5.10.1 (Small incl tax)'!$A$36:$A$63,'Annual incl tax'!$B23,'5.10.1 (Small incl tax)'!K$36:K$63)</f>
        <v>6.6840945546258883</v>
      </c>
      <c r="K23" s="95">
        <f xml:space="preserve"> AVERAGEIF('5.10.1 (Small incl tax)'!$A$36:$A$63,'Annual incl tax'!$B23,'5.10.1 (Small incl tax)'!L$36:L$63)</f>
        <v>9.5052029068039481</v>
      </c>
      <c r="L23" s="95">
        <f xml:space="preserve"> AVERAGEIF('5.10.1 (Small incl tax)'!$A$36:$A$63,'Annual incl tax'!$B23,'5.10.1 (Small incl tax)'!M$36:M$63)</f>
        <v>5.3592373401910587</v>
      </c>
      <c r="M23" s="95">
        <f xml:space="preserve"> AVERAGEIF('5.10.1 (Small incl tax)'!$A$36:$A$63,'Annual incl tax'!$B23,'5.10.1 (Small incl tax)'!N$36:N$63)</f>
        <v>9.7229762758959435</v>
      </c>
      <c r="N23" s="95">
        <f xml:space="preserve"> AVERAGEIF('5.10.1 (Small incl tax)'!$A$36:$A$63,'Annual incl tax'!$B23,'5.10.1 (Small incl tax)'!O$36:O$63)</f>
        <v>9.6508157326706474</v>
      </c>
      <c r="O23" s="95">
        <f xml:space="preserve"> AVERAGEIF('5.10.1 (Small incl tax)'!$A$36:$A$63,'Annual incl tax'!$B23,'5.10.1 (Small incl tax)'!P$36:P$63)</f>
        <v>8.749908026258602</v>
      </c>
      <c r="P23" s="95">
        <f xml:space="preserve"> AVERAGEIF('5.10.1 (Small incl tax)'!$A$36:$A$63,'Annual incl tax'!$B23,'5.10.1 (Small incl tax)'!Q$36:Q$63)</f>
        <v>13.744163510109063</v>
      </c>
      <c r="Q23" s="95">
        <f xml:space="preserve"> AVERAGEIF('5.10.1 (Small incl tax)'!$A$36:$A$63,'Annual incl tax'!$B23,'5.10.1 (Small incl tax)'!R$36:R$63)</f>
        <v>7.1124951945461907</v>
      </c>
      <c r="R23" s="55">
        <f t="shared" si="0"/>
        <v>8.3969647075330336</v>
      </c>
      <c r="S23" s="56">
        <f t="shared" si="1"/>
        <v>-15.29683114940959</v>
      </c>
      <c r="T23" s="57">
        <f t="shared" si="2"/>
        <v>3</v>
      </c>
      <c r="U23" s="95">
        <f xml:space="preserve"> AVERAGEIF('5.10.1 (Small incl tax)'!$A$36:$A$63,'Annual incl tax'!$B23,'5.10.1 (Small incl tax)'!V$36:V$63)</f>
        <v>4.0258655732832427</v>
      </c>
      <c r="V23" s="95">
        <f xml:space="preserve"> AVERAGEIF('5.10.1 (Small incl tax)'!$A$36:$A$63,'Annual incl tax'!$B23,'5.10.1 (Small incl tax)'!W$36:W$63)</f>
        <v>4.1019254009044097</v>
      </c>
      <c r="W23" s="95"/>
      <c r="X23" s="95">
        <f xml:space="preserve"> AVERAGEIF('5.10.1 (Small incl tax)'!$A$36:$A$63,'Annual incl tax'!$B23,'5.10.1 (Small incl tax)'!Y$36:Y$63)</f>
        <v>6.9181237536549594</v>
      </c>
      <c r="Y23" s="95">
        <f xml:space="preserve"> AVERAGEIF('5.10.1 (Small incl tax)'!$A$36:$A$63,'Annual incl tax'!$B23,'5.10.1 (Small incl tax)'!Z$36:Z$63)</f>
        <v>4.583044074031136</v>
      </c>
      <c r="Z23" s="95">
        <f xml:space="preserve"> AVERAGEIF('5.10.1 (Small incl tax)'!$A$36:$A$63,'Annual incl tax'!$B23,'5.10.1 (Small incl tax)'!AA$36:AA$63)</f>
        <v>3.1367243812199437</v>
      </c>
      <c r="AA23" s="95">
        <f xml:space="preserve"> AVERAGEIF('5.10.1 (Small incl tax)'!$A$36:$A$63,'Annual incl tax'!$B23,'5.10.1 (Small incl tax)'!AB$36:AB$63)</f>
        <v>6.0481734508787959</v>
      </c>
      <c r="AB23" s="95">
        <f xml:space="preserve"> AVERAGEIF('5.10.1 (Small incl tax)'!$A$36:$A$63,'Annual incl tax'!$B23,'5.10.1 (Small incl tax)'!AC$36:AC$63)</f>
        <v>6.4323336581068151</v>
      </c>
      <c r="AC23" s="95"/>
      <c r="AD23" s="95">
        <f xml:space="preserve"> AVERAGEIF('5.10.1 (Small incl tax)'!$A$36:$A$63,'Annual incl tax'!$B23,'5.10.1 (Small incl tax)'!AE$36:AE$63)</f>
        <v>5.124477976771745</v>
      </c>
      <c r="AE23" s="95">
        <f xml:space="preserve"> AVERAGEIF('5.10.1 (Small incl tax)'!$A$36:$A$63,'Annual incl tax'!$B23,'5.10.1 (Small incl tax)'!AF$36:AF$63)</f>
        <v>2.5465700787284815</v>
      </c>
      <c r="AF23" s="95">
        <f xml:space="preserve"> AVERAGEIF('5.10.1 (Small incl tax)'!$A$36:$A$63,'Annual incl tax'!$B23,'5.10.1 (Small incl tax)'!AG$36:AG$63)</f>
        <v>8.2806560483468274</v>
      </c>
      <c r="AG23" s="95">
        <f xml:space="preserve"> AVERAGEIF('5.10.1 (Small incl tax)'!$A$36:$A$63,'Annual incl tax'!$B23,'5.10.1 (Small incl tax)'!AH$36:AH$63)</f>
        <v>5.9700911193767379</v>
      </c>
      <c r="AH23" s="95">
        <f t="shared" si="3"/>
        <v>7.1124951945461907</v>
      </c>
      <c r="AI23" s="56">
        <f t="shared" si="4"/>
        <v>0</v>
      </c>
      <c r="AJ23" s="57">
        <f>RANK(Q23,(C23:Q23,U23:AG23),1)</f>
        <v>13</v>
      </c>
    </row>
    <row r="24" spans="1:36" ht="13" customHeight="1" x14ac:dyDescent="0.25">
      <c r="A24" s="94" t="s">
        <v>33</v>
      </c>
      <c r="B24" s="96">
        <v>2015</v>
      </c>
      <c r="C24" s="95">
        <f xml:space="preserve"> AVERAGEIF('5.10.1 (Small incl tax)'!$A$36:$A$63,'Annual incl tax'!$B24,'5.10.1 (Small incl tax)'!D$36:D$63)</f>
        <v>6.3161979908267254</v>
      </c>
      <c r="D24" s="95">
        <f xml:space="preserve"> AVERAGEIF('5.10.1 (Small incl tax)'!$A$36:$A$63,'Annual incl tax'!$B24,'5.10.1 (Small incl tax)'!E$36:E$63)</f>
        <v>6.1705022846594106</v>
      </c>
      <c r="E24" s="95">
        <f xml:space="preserve"> AVERAGEIF('5.10.1 (Small incl tax)'!$A$36:$A$63,'Annual incl tax'!$B24,'5.10.1 (Small incl tax)'!F$36:F$63)</f>
        <v>7.7941379325723545</v>
      </c>
      <c r="F24" s="95"/>
      <c r="G24" s="95">
        <f xml:space="preserve"> AVERAGEIF('5.10.1 (Small incl tax)'!$A$36:$A$63,'Annual incl tax'!$B24,'5.10.1 (Small incl tax)'!H$36:H$63)</f>
        <v>10.011134221230151</v>
      </c>
      <c r="H24" s="95">
        <f xml:space="preserve"> AVERAGEIF('5.10.1 (Small incl tax)'!$A$36:$A$63,'Annual incl tax'!$B24,'5.10.1 (Small incl tax)'!I$36:I$63)</f>
        <v>7.7974200972459986</v>
      </c>
      <c r="I24" s="95">
        <f xml:space="preserve"> AVERAGEIF('5.10.1 (Small incl tax)'!$A$36:$A$63,'Annual incl tax'!$B24,'5.10.1 (Small incl tax)'!J$36:J$63)</f>
        <v>7.095461694860612</v>
      </c>
      <c r="J24" s="95">
        <f xml:space="preserve"> AVERAGEIF('5.10.1 (Small incl tax)'!$A$36:$A$63,'Annual incl tax'!$B24,'5.10.1 (Small incl tax)'!K$36:K$63)</f>
        <v>5.9265244687964369</v>
      </c>
      <c r="K24" s="95">
        <f xml:space="preserve"> AVERAGEIF('5.10.1 (Small incl tax)'!$A$36:$A$63,'Annual incl tax'!$B24,'5.10.1 (Small incl tax)'!L$36:L$63)</f>
        <v>8.1697182511649373</v>
      </c>
      <c r="L24" s="95">
        <f xml:space="preserve"> AVERAGEIF('5.10.1 (Small incl tax)'!$A$36:$A$63,'Annual incl tax'!$B24,'5.10.1 (Small incl tax)'!M$36:M$63)</f>
        <v>4.3263795172881103</v>
      </c>
      <c r="M24" s="95">
        <f xml:space="preserve"> AVERAGEIF('5.10.1 (Small incl tax)'!$A$36:$A$63,'Annual incl tax'!$B24,'5.10.1 (Small incl tax)'!N$36:N$63)</f>
        <v>8.7168859322866581</v>
      </c>
      <c r="N24" s="95">
        <f xml:space="preserve"> AVERAGEIF('5.10.1 (Small incl tax)'!$A$36:$A$63,'Annual incl tax'!$B24,'5.10.1 (Small incl tax)'!O$36:O$63)</f>
        <v>8.5806710591129445</v>
      </c>
      <c r="O24" s="95">
        <f xml:space="preserve"> AVERAGEIF('5.10.1 (Small incl tax)'!$A$36:$A$63,'Annual incl tax'!$B24,'5.10.1 (Small incl tax)'!P$36:P$63)</f>
        <v>7.63587549716474</v>
      </c>
      <c r="P24" s="95">
        <f xml:space="preserve"> AVERAGEIF('5.10.1 (Small incl tax)'!$A$36:$A$63,'Annual incl tax'!$B24,'5.10.1 (Small incl tax)'!Q$36:Q$63)</f>
        <v>12.977934712407407</v>
      </c>
      <c r="Q24" s="95">
        <f xml:space="preserve"> AVERAGEIF('5.10.1 (Small incl tax)'!$A$36:$A$63,'Annual incl tax'!$B24,'5.10.1 (Small incl tax)'!R$36:R$63)</f>
        <v>6.5688184612537093</v>
      </c>
      <c r="R24" s="55">
        <f t="shared" si="0"/>
        <v>7.7150067148685473</v>
      </c>
      <c r="S24" s="56">
        <f t="shared" si="1"/>
        <v>-14.856607336528644</v>
      </c>
      <c r="T24" s="57">
        <f t="shared" si="2"/>
        <v>5</v>
      </c>
      <c r="U24" s="95">
        <f xml:space="preserve"> AVERAGEIF('5.10.1 (Small incl tax)'!$A$36:$A$63,'Annual incl tax'!$B24,'5.10.1 (Small incl tax)'!V$36:V$63)</f>
        <v>3.3557124558480034</v>
      </c>
      <c r="V24" s="95">
        <f xml:space="preserve"> AVERAGEIF('5.10.1 (Small incl tax)'!$A$36:$A$63,'Annual incl tax'!$B24,'5.10.1 (Small incl tax)'!W$36:W$63)</f>
        <v>4.0036230303010365</v>
      </c>
      <c r="W24" s="95"/>
      <c r="X24" s="95">
        <f xml:space="preserve"> AVERAGEIF('5.10.1 (Small incl tax)'!$A$36:$A$63,'Annual incl tax'!$B24,'5.10.1 (Small incl tax)'!Y$36:Y$63)</f>
        <v>6.5510841510716684</v>
      </c>
      <c r="Y24" s="95">
        <f xml:space="preserve"> AVERAGEIF('5.10.1 (Small incl tax)'!$A$36:$A$63,'Annual incl tax'!$B24,'5.10.1 (Small incl tax)'!Z$36:Z$63)</f>
        <v>3.4849939791687774</v>
      </c>
      <c r="Z24" s="95">
        <f xml:space="preserve"> AVERAGEIF('5.10.1 (Small incl tax)'!$A$36:$A$63,'Annual incl tax'!$B24,'5.10.1 (Small incl tax)'!AA$36:AA$63)</f>
        <v>2.7334273672164375</v>
      </c>
      <c r="AA24" s="95">
        <f xml:space="preserve"> AVERAGEIF('5.10.1 (Small incl tax)'!$A$36:$A$63,'Annual incl tax'!$B24,'5.10.1 (Small incl tax)'!AB$36:AB$63)</f>
        <v>5.4666651849625696</v>
      </c>
      <c r="AB24" s="95">
        <f xml:space="preserve"> AVERAGEIF('5.10.1 (Small incl tax)'!$A$36:$A$63,'Annual incl tax'!$B24,'5.10.1 (Small incl tax)'!AC$36:AC$63)</f>
        <v>5.5070022678761479</v>
      </c>
      <c r="AC24" s="95"/>
      <c r="AD24" s="95">
        <f xml:space="preserve"> AVERAGEIF('5.10.1 (Small incl tax)'!$A$36:$A$63,'Annual incl tax'!$B24,'5.10.1 (Small incl tax)'!AE$36:AE$63)</f>
        <v>4.5277490160721587</v>
      </c>
      <c r="AE24" s="95">
        <f xml:space="preserve"> AVERAGEIF('5.10.1 (Small incl tax)'!$A$36:$A$63,'Annual incl tax'!$B24,'5.10.1 (Small incl tax)'!AF$36:AF$63)</f>
        <v>2.3946357963234339</v>
      </c>
      <c r="AF24" s="95">
        <f xml:space="preserve"> AVERAGEIF('5.10.1 (Small incl tax)'!$A$36:$A$63,'Annual incl tax'!$B24,'5.10.1 (Small incl tax)'!AG$36:AG$63)</f>
        <v>7.557040361840512</v>
      </c>
      <c r="AG24" s="95">
        <f xml:space="preserve"> AVERAGEIF('5.10.1 (Small incl tax)'!$A$36:$A$63,'Annual incl tax'!$B24,'5.10.1 (Small incl tax)'!AH$36:AH$63)</f>
        <v>5.2283704937304449</v>
      </c>
      <c r="AH24" s="95">
        <f t="shared" si="3"/>
        <v>6.3161979908267254</v>
      </c>
      <c r="AI24" s="56">
        <f t="shared" si="4"/>
        <v>3.99956541568005</v>
      </c>
      <c r="AJ24" s="57">
        <f>RANK(Q24,(C24:Q24,U24:AG24),1)</f>
        <v>15</v>
      </c>
    </row>
    <row r="25" spans="1:36" ht="13" customHeight="1" x14ac:dyDescent="0.25">
      <c r="A25" s="94" t="s">
        <v>33</v>
      </c>
      <c r="B25" s="96">
        <v>2016</v>
      </c>
      <c r="C25" s="95">
        <f xml:space="preserve"> AVERAGEIF('5.10.1 (Small incl tax)'!$A$36:$A$63,'Annual incl tax'!$B25,'5.10.1 (Small incl tax)'!D$36:D$63)</f>
        <v>6.9207077252124485</v>
      </c>
      <c r="D25" s="95">
        <f xml:space="preserve"> AVERAGEIF('5.10.1 (Small incl tax)'!$A$36:$A$63,'Annual incl tax'!$B25,'5.10.1 (Small incl tax)'!E$36:E$63)</f>
        <v>6.3092158799982005</v>
      </c>
      <c r="E25" s="95">
        <f xml:space="preserve"> AVERAGEIF('5.10.1 (Small incl tax)'!$A$36:$A$63,'Annual incl tax'!$B25,'5.10.1 (Small incl tax)'!F$36:F$63)</f>
        <v>8.3459543429434202</v>
      </c>
      <c r="F25" s="95"/>
      <c r="G25" s="95">
        <f xml:space="preserve"> AVERAGEIF('5.10.1 (Small incl tax)'!$A$36:$A$63,'Annual incl tax'!$B25,'5.10.1 (Small incl tax)'!H$36:H$63)</f>
        <v>11.2979828482997</v>
      </c>
      <c r="H25" s="95">
        <f xml:space="preserve"> AVERAGEIF('5.10.1 (Small incl tax)'!$A$36:$A$63,'Annual incl tax'!$B25,'5.10.1 (Small incl tax)'!I$36:I$63)</f>
        <v>8.6166897337668864</v>
      </c>
      <c r="I25" s="95">
        <f xml:space="preserve"> AVERAGEIF('5.10.1 (Small incl tax)'!$A$36:$A$63,'Annual incl tax'!$B25,'5.10.1 (Small incl tax)'!J$36:J$63)</f>
        <v>7.0140682591236256</v>
      </c>
      <c r="J25" s="95">
        <f xml:space="preserve"> AVERAGEIF('5.10.1 (Small incl tax)'!$A$36:$A$63,'Annual incl tax'!$B25,'5.10.1 (Small incl tax)'!K$36:K$63)</f>
        <v>6.4036279016628743</v>
      </c>
      <c r="K25" s="95">
        <f xml:space="preserve"> AVERAGEIF('5.10.1 (Small incl tax)'!$A$36:$A$63,'Annual incl tax'!$B25,'5.10.1 (Small incl tax)'!L$36:L$63)</f>
        <v>8.9717393376418588</v>
      </c>
      <c r="L25" s="95">
        <f xml:space="preserve"> AVERAGEIF('5.10.1 (Small incl tax)'!$A$36:$A$63,'Annual incl tax'!$B25,'5.10.1 (Small incl tax)'!M$36:M$63)</f>
        <v>4.1615413256164882</v>
      </c>
      <c r="M25" s="95">
        <f xml:space="preserve"> AVERAGEIF('5.10.1 (Small incl tax)'!$A$36:$A$63,'Annual incl tax'!$B25,'5.10.1 (Small incl tax)'!N$36:N$63)</f>
        <v>9.8471338537420827</v>
      </c>
      <c r="N25" s="95">
        <f xml:space="preserve"> AVERAGEIF('5.10.1 (Small incl tax)'!$A$36:$A$63,'Annual incl tax'!$B25,'5.10.1 (Small incl tax)'!O$36:O$63)</f>
        <v>8.6212448803918793</v>
      </c>
      <c r="O25" s="95">
        <f xml:space="preserve"> AVERAGEIF('5.10.1 (Small incl tax)'!$A$36:$A$63,'Annual incl tax'!$B25,'5.10.1 (Small incl tax)'!P$36:P$63)</f>
        <v>8.047888072369993</v>
      </c>
      <c r="P25" s="95">
        <f xml:space="preserve"> AVERAGEIF('5.10.1 (Small incl tax)'!$A$36:$A$63,'Annual incl tax'!$B25,'5.10.1 (Small incl tax)'!Q$36:Q$63)</f>
        <v>14.341355508887411</v>
      </c>
      <c r="Q25" s="95">
        <f xml:space="preserve"> AVERAGEIF('5.10.1 (Small incl tax)'!$A$36:$A$63,'Annual incl tax'!$B25,'5.10.1 (Small incl tax)'!R$36:R$63)</f>
        <v>6.5114148349103589</v>
      </c>
      <c r="R25" s="55">
        <f t="shared" si="0"/>
        <v>8.1969212076567075</v>
      </c>
      <c r="S25" s="56">
        <f t="shared" si="1"/>
        <v>-20.562676278648677</v>
      </c>
      <c r="T25" s="57">
        <f t="shared" si="2"/>
        <v>4</v>
      </c>
      <c r="U25" s="95">
        <f xml:space="preserve"> AVERAGEIF('5.10.1 (Small incl tax)'!$A$36:$A$63,'Annual incl tax'!$B25,'5.10.1 (Small incl tax)'!V$36:V$63)</f>
        <v>2.9579576542220982</v>
      </c>
      <c r="V25" s="95">
        <f xml:space="preserve"> AVERAGEIF('5.10.1 (Small incl tax)'!$A$36:$A$63,'Annual incl tax'!$B25,'5.10.1 (Small incl tax)'!W$36:W$63)</f>
        <v>3.968743192246488</v>
      </c>
      <c r="W25" s="95"/>
      <c r="X25" s="95">
        <f xml:space="preserve"> AVERAGEIF('5.10.1 (Small incl tax)'!$A$36:$A$63,'Annual incl tax'!$B25,'5.10.1 (Small incl tax)'!Y$36:Y$63)</f>
        <v>7.4685901011883216</v>
      </c>
      <c r="Y25" s="95">
        <f xml:space="preserve"> AVERAGEIF('5.10.1 (Small incl tax)'!$A$36:$A$63,'Annual incl tax'!$B25,'5.10.1 (Small incl tax)'!Z$36:Z$63)</f>
        <v>2.9719456085844085</v>
      </c>
      <c r="Z25" s="95">
        <f xml:space="preserve"> AVERAGEIF('5.10.1 (Small incl tax)'!$A$36:$A$63,'Annual incl tax'!$B25,'5.10.1 (Small incl tax)'!AA$36:AA$63)</f>
        <v>2.9291248274506758</v>
      </c>
      <c r="AA25" s="95">
        <f xml:space="preserve"> AVERAGEIF('5.10.1 (Small incl tax)'!$A$36:$A$63,'Annual incl tax'!$B25,'5.10.1 (Small incl tax)'!AB$36:AB$63)</f>
        <v>5.5228559596217561</v>
      </c>
      <c r="AB25" s="95">
        <f xml:space="preserve"> AVERAGEIF('5.10.1 (Small incl tax)'!$A$36:$A$63,'Annual incl tax'!$B25,'5.10.1 (Small incl tax)'!AC$36:AC$63)</f>
        <v>5.8296113978366222</v>
      </c>
      <c r="AC25" s="95"/>
      <c r="AD25" s="95">
        <f xml:space="preserve"> AVERAGEIF('5.10.1 (Small incl tax)'!$A$36:$A$63,'Annual incl tax'!$B25,'5.10.1 (Small incl tax)'!AE$36:AE$63)</f>
        <v>4.475420012061015</v>
      </c>
      <c r="AE25" s="95">
        <f xml:space="preserve"> AVERAGEIF('5.10.1 (Small incl tax)'!$A$36:$A$63,'Annual incl tax'!$B25,'5.10.1 (Small incl tax)'!AF$36:AF$63)</f>
        <v>2.712969904371366</v>
      </c>
      <c r="AF25" s="95">
        <f xml:space="preserve"> AVERAGEIF('5.10.1 (Small incl tax)'!$A$36:$A$63,'Annual incl tax'!$B25,'5.10.1 (Small incl tax)'!AG$36:AG$63)</f>
        <v>8.1978507577765516</v>
      </c>
      <c r="AG25" s="95">
        <f xml:space="preserve"> AVERAGEIF('5.10.1 (Small incl tax)'!$A$36:$A$63,'Annual incl tax'!$B25,'5.10.1 (Small incl tax)'!AH$36:AH$63)</f>
        <v>5.5596516333041919</v>
      </c>
      <c r="AH25" s="95">
        <f t="shared" si="3"/>
        <v>6.5114148349103589</v>
      </c>
      <c r="AI25" s="56">
        <f t="shared" si="4"/>
        <v>0</v>
      </c>
      <c r="AJ25" s="57">
        <f>RANK(Q25,(C25:Q25,U25:AG25),1)</f>
        <v>13</v>
      </c>
    </row>
    <row r="26" spans="1:36" ht="13" customHeight="1" x14ac:dyDescent="0.25">
      <c r="A26" s="94" t="s">
        <v>33</v>
      </c>
      <c r="B26" s="96">
        <v>2017</v>
      </c>
      <c r="C26" s="95">
        <f xml:space="preserve"> AVERAGEIF('5.10.1 (Small incl tax)'!$A$36:$A$63,'Annual incl tax'!$B26,'5.10.1 (Small incl tax)'!D$36:D$63)</f>
        <v>8.4401563748396171</v>
      </c>
      <c r="D26" s="95">
        <f xml:space="preserve"> AVERAGEIF('5.10.1 (Small incl tax)'!$A$36:$A$63,'Annual incl tax'!$B26,'5.10.1 (Small incl tax)'!E$36:E$63)</f>
        <v>6.6899949020319109</v>
      </c>
      <c r="E26" s="95">
        <f xml:space="preserve"> AVERAGEIF('5.10.1 (Small incl tax)'!$A$36:$A$63,'Annual incl tax'!$B26,'5.10.1 (Small incl tax)'!F$36:F$63)</f>
        <v>9.0949581772568919</v>
      </c>
      <c r="F26" s="95"/>
      <c r="G26" s="95">
        <f xml:space="preserve"> AVERAGEIF('5.10.1 (Small incl tax)'!$A$36:$A$63,'Annual incl tax'!$B26,'5.10.1 (Small incl tax)'!H$36:H$63)</f>
        <v>12.231224270431806</v>
      </c>
      <c r="H26" s="95">
        <f xml:space="preserve"> AVERAGEIF('5.10.1 (Small incl tax)'!$A$36:$A$63,'Annual incl tax'!$B26,'5.10.1 (Small incl tax)'!I$36:I$63)</f>
        <v>8.9972489000987039</v>
      </c>
      <c r="I26" s="95">
        <f xml:space="preserve"> AVERAGEIF('5.10.1 (Small incl tax)'!$A$36:$A$63,'Annual incl tax'!$B26,'5.10.1 (Small incl tax)'!J$36:J$63)</f>
        <v>5.7497438317752296</v>
      </c>
      <c r="J26" s="95">
        <f xml:space="preserve"> AVERAGEIF('5.10.1 (Small incl tax)'!$A$36:$A$63,'Annual incl tax'!$B26,'5.10.1 (Small incl tax)'!K$36:K$63)</f>
        <v>6.6613032513949912</v>
      </c>
      <c r="K26" s="95">
        <f xml:space="preserve"> AVERAGEIF('5.10.1 (Small incl tax)'!$A$36:$A$63,'Annual incl tax'!$B26,'5.10.1 (Small incl tax)'!L$36:L$63)</f>
        <v>9.4054535748598429</v>
      </c>
      <c r="L26" s="95">
        <f xml:space="preserve"> AVERAGEIF('5.10.1 (Small incl tax)'!$A$36:$A$63,'Annual incl tax'!$B26,'5.10.1 (Small incl tax)'!M$36:M$63)</f>
        <v>3.8073255865818347</v>
      </c>
      <c r="M26" s="95">
        <f xml:space="preserve"> AVERAGEIF('5.10.1 (Small incl tax)'!$A$36:$A$63,'Annual incl tax'!$B26,'5.10.1 (Small incl tax)'!N$36:N$63)</f>
        <v>10.958449172579865</v>
      </c>
      <c r="N26" s="95">
        <f xml:space="preserve"> AVERAGEIF('5.10.1 (Small incl tax)'!$A$36:$A$63,'Annual incl tax'!$B26,'5.10.1 (Small incl tax)'!O$36:O$63)</f>
        <v>8.471720300635269</v>
      </c>
      <c r="O26" s="95">
        <f xml:space="preserve"> AVERAGEIF('5.10.1 (Small incl tax)'!$A$36:$A$63,'Annual incl tax'!$B26,'5.10.1 (Small incl tax)'!P$36:P$63)</f>
        <v>8.792100817808258</v>
      </c>
      <c r="P26" s="95">
        <f xml:space="preserve"> AVERAGEIF('5.10.1 (Small incl tax)'!$A$36:$A$63,'Annual incl tax'!$B26,'5.10.1 (Small incl tax)'!Q$36:Q$63)</f>
        <v>15.167293794405204</v>
      </c>
      <c r="Q26" s="95">
        <f xml:space="preserve"> AVERAGEIF('5.10.1 (Small incl tax)'!$A$36:$A$63,'Annual incl tax'!$B26,'5.10.1 (Small incl tax)'!R$36:R$63)</f>
        <v>5.9641066021466447</v>
      </c>
      <c r="R26" s="55">
        <f t="shared" si="0"/>
        <v>8.6319105592217635</v>
      </c>
      <c r="S26" s="56">
        <f t="shared" si="1"/>
        <v>-30.906297496618674</v>
      </c>
      <c r="T26" s="57">
        <f t="shared" si="2"/>
        <v>3</v>
      </c>
      <c r="U26" s="95">
        <f xml:space="preserve"> AVERAGEIF('5.10.1 (Small incl tax)'!$A$36:$A$63,'Annual incl tax'!$B26,'5.10.1 (Small incl tax)'!V$36:V$63)</f>
        <v>3.3141539501425936</v>
      </c>
      <c r="V26" s="95">
        <f xml:space="preserve"> AVERAGEIF('5.10.1 (Small incl tax)'!$A$36:$A$63,'Annual incl tax'!$B26,'5.10.1 (Small incl tax)'!W$36:W$63)</f>
        <v>3.9510997352235844</v>
      </c>
      <c r="W26" s="95"/>
      <c r="X26" s="95">
        <f xml:space="preserve"> AVERAGEIF('5.10.1 (Small incl tax)'!$A$36:$A$63,'Annual incl tax'!$B26,'5.10.1 (Small incl tax)'!Y$36:Y$63)</f>
        <v>8.5369132533611243</v>
      </c>
      <c r="Y26" s="95">
        <f xml:space="preserve"> AVERAGEIF('5.10.1 (Small incl tax)'!$A$36:$A$63,'Annual incl tax'!$B26,'5.10.1 (Small incl tax)'!Z$36:Z$63)</f>
        <v>4.4227519268453541</v>
      </c>
      <c r="Z26" s="95">
        <f xml:space="preserve"> AVERAGEIF('5.10.1 (Small incl tax)'!$A$36:$A$63,'Annual incl tax'!$B26,'5.10.1 (Small incl tax)'!AA$36:AA$63)</f>
        <v>3.1998682591784746</v>
      </c>
      <c r="AA26" s="95">
        <f xml:space="preserve"> AVERAGEIF('5.10.1 (Small incl tax)'!$A$36:$A$63,'Annual incl tax'!$B26,'5.10.1 (Small incl tax)'!AB$36:AB$63)</f>
        <v>5.5946286344701761</v>
      </c>
      <c r="AB26" s="95">
        <f xml:space="preserve"> AVERAGEIF('5.10.1 (Small incl tax)'!$A$36:$A$63,'Annual incl tax'!$B26,'5.10.1 (Small incl tax)'!AC$36:AC$63)</f>
        <v>6.0656424380063347</v>
      </c>
      <c r="AC26" s="95"/>
      <c r="AD26" s="95">
        <f xml:space="preserve"> AVERAGEIF('5.10.1 (Small incl tax)'!$A$36:$A$63,'Annual incl tax'!$B26,'5.10.1 (Small incl tax)'!AE$36:AE$63)</f>
        <v>4.6275756316012568</v>
      </c>
      <c r="AE26" s="95">
        <f xml:space="preserve"> AVERAGEIF('5.10.1 (Small incl tax)'!$A$36:$A$63,'Annual incl tax'!$B26,'5.10.1 (Small incl tax)'!AF$36:AF$63)</f>
        <v>2.7269411762915654</v>
      </c>
      <c r="AF26" s="95">
        <f xml:space="preserve"> AVERAGEIF('5.10.1 (Small incl tax)'!$A$36:$A$63,'Annual incl tax'!$B26,'5.10.1 (Small incl tax)'!AG$36:AG$63)</f>
        <v>8.6379700625433422</v>
      </c>
      <c r="AG26" s="95">
        <f xml:space="preserve"> AVERAGEIF('5.10.1 (Small incl tax)'!$A$36:$A$63,'Annual incl tax'!$B26,'5.10.1 (Small incl tax)'!AH$36:AH$63)</f>
        <v>5.1256874716929106</v>
      </c>
      <c r="AH26" s="95">
        <f t="shared" si="3"/>
        <v>6.6613032513949912</v>
      </c>
      <c r="AI26" s="56">
        <f t="shared" si="4"/>
        <v>-10.466370062079692</v>
      </c>
      <c r="AJ26" s="57">
        <f>RANK(Q26,(C26:Q26,U26:AG26),1)</f>
        <v>11</v>
      </c>
    </row>
    <row r="27" spans="1:36" ht="13" customHeight="1" x14ac:dyDescent="0.25">
      <c r="A27" s="94" t="s">
        <v>33</v>
      </c>
      <c r="B27" s="96">
        <v>2018</v>
      </c>
      <c r="C27" s="95">
        <f xml:space="preserve"> AVERAGEIF('5.10.1 (Small incl tax)'!$A$36:$A$63,'Annual incl tax'!$B27,'5.10.1 (Small incl tax)'!D$36:D$63)</f>
        <v>8.9227584240750168</v>
      </c>
      <c r="D27" s="95">
        <f xml:space="preserve"> AVERAGEIF('5.10.1 (Small incl tax)'!$A$36:$A$63,'Annual incl tax'!$B27,'5.10.1 (Small incl tax)'!E$36:E$63)</f>
        <v>7.3500464180532568</v>
      </c>
      <c r="E27" s="95">
        <f xml:space="preserve"> AVERAGEIF('5.10.1 (Small incl tax)'!$A$36:$A$63,'Annual incl tax'!$B27,'5.10.1 (Small incl tax)'!F$36:F$63)</f>
        <v>9.2185453862380999</v>
      </c>
      <c r="F27" s="95"/>
      <c r="G27" s="95">
        <f xml:space="preserve"> AVERAGEIF('5.10.1 (Small incl tax)'!$A$36:$A$63,'Annual incl tax'!$B27,'5.10.1 (Small incl tax)'!H$36:H$63)</f>
        <v>13.240157197397885</v>
      </c>
      <c r="H27" s="95">
        <f xml:space="preserve"> AVERAGEIF('5.10.1 (Small incl tax)'!$A$36:$A$63,'Annual incl tax'!$B27,'5.10.1 (Small incl tax)'!I$36:I$63)</f>
        <v>9.0319088699608727</v>
      </c>
      <c r="I27" s="95">
        <f xml:space="preserve"> AVERAGEIF('5.10.1 (Small incl tax)'!$A$36:$A$63,'Annual incl tax'!$B27,'5.10.1 (Small incl tax)'!J$36:J$63)</f>
        <v>6.1961447525937192</v>
      </c>
      <c r="J27" s="95">
        <f xml:space="preserve"> AVERAGEIF('5.10.1 (Small incl tax)'!$A$36:$A$63,'Annual incl tax'!$B27,'5.10.1 (Small incl tax)'!K$36:K$63)</f>
        <v>7.2376082148952925</v>
      </c>
      <c r="K27" s="95">
        <f xml:space="preserve"> AVERAGEIF('5.10.1 (Small incl tax)'!$A$36:$A$63,'Annual incl tax'!$B27,'5.10.1 (Small incl tax)'!L$36:L$63)</f>
        <v>10.029861275135158</v>
      </c>
      <c r="L27" s="95">
        <f xml:space="preserve"> AVERAGEIF('5.10.1 (Small incl tax)'!$A$36:$A$63,'Annual incl tax'!$B27,'5.10.1 (Small incl tax)'!M$36:M$63)</f>
        <v>3.8750026240271325</v>
      </c>
      <c r="M27" s="95">
        <f xml:space="preserve"> AVERAGEIF('5.10.1 (Small incl tax)'!$A$36:$A$63,'Annual incl tax'!$B27,'5.10.1 (Small incl tax)'!N$36:N$63)</f>
        <v>11.621185979943521</v>
      </c>
      <c r="N27" s="95">
        <f xml:space="preserve"> AVERAGEIF('5.10.1 (Small incl tax)'!$A$36:$A$63,'Annual incl tax'!$B27,'5.10.1 (Small incl tax)'!O$36:O$63)</f>
        <v>8.4137485005687083</v>
      </c>
      <c r="O27" s="95">
        <f xml:space="preserve"> AVERAGEIF('5.10.1 (Small incl tax)'!$A$36:$A$63,'Annual incl tax'!$B27,'5.10.1 (Small incl tax)'!P$36:P$63)</f>
        <v>8.9632150676037803</v>
      </c>
      <c r="P27" s="95">
        <f xml:space="preserve"> AVERAGEIF('5.10.1 (Small incl tax)'!$A$36:$A$63,'Annual incl tax'!$B27,'5.10.1 (Small incl tax)'!Q$36:Q$63)</f>
        <v>16.202712808036011</v>
      </c>
      <c r="Q27" s="95">
        <f xml:space="preserve"> AVERAGEIF('5.10.1 (Small incl tax)'!$A$36:$A$63,'Annual incl tax'!$B27,'5.10.1 (Small incl tax)'!R$36:R$63)</f>
        <v>6.2139600629764438</v>
      </c>
      <c r="R27" s="55">
        <f t="shared" si="0"/>
        <v>8.9429867458393986</v>
      </c>
      <c r="S27" s="56">
        <f t="shared" si="1"/>
        <v>-30.515830565583663</v>
      </c>
      <c r="T27" s="57">
        <f t="shared" si="2"/>
        <v>3</v>
      </c>
      <c r="U27" s="95">
        <f xml:space="preserve"> AVERAGEIF('5.10.1 (Small incl tax)'!$A$36:$A$63,'Annual incl tax'!$B27,'5.10.1 (Small incl tax)'!V$36:V$63)</f>
        <v>3.7611151459184615</v>
      </c>
      <c r="V27" s="95">
        <f xml:space="preserve"> AVERAGEIF('5.10.1 (Small incl tax)'!$A$36:$A$63,'Annual incl tax'!$B27,'5.10.1 (Small incl tax)'!W$36:W$63)</f>
        <v>4.042739320578125</v>
      </c>
      <c r="W27" s="95"/>
      <c r="X27" s="95">
        <f xml:space="preserve"> AVERAGEIF('5.10.1 (Small incl tax)'!$A$36:$A$63,'Annual incl tax'!$B27,'5.10.1 (Small incl tax)'!Y$36:Y$63)</f>
        <v>9.3676721180529974</v>
      </c>
      <c r="Y27" s="95">
        <f xml:space="preserve"> AVERAGEIF('5.10.1 (Small incl tax)'!$A$36:$A$63,'Annual incl tax'!$B27,'5.10.1 (Small incl tax)'!Z$36:Z$63)</f>
        <v>4.2643735447364604</v>
      </c>
      <c r="Z27" s="95">
        <f xml:space="preserve"> AVERAGEIF('5.10.1 (Small incl tax)'!$A$36:$A$63,'Annual incl tax'!$B27,'5.10.1 (Small incl tax)'!AA$36:AA$63)</f>
        <v>3.1179652679565879</v>
      </c>
      <c r="AA27" s="95">
        <f xml:space="preserve"> AVERAGEIF('5.10.1 (Small incl tax)'!$A$36:$A$63,'Annual incl tax'!$B27,'5.10.1 (Small incl tax)'!AB$36:AB$63)</f>
        <v>5.9197434358576171</v>
      </c>
      <c r="AB27" s="95">
        <f xml:space="preserve"> AVERAGEIF('5.10.1 (Small incl tax)'!$A$36:$A$63,'Annual incl tax'!$B27,'5.10.1 (Small incl tax)'!AC$36:AC$63)</f>
        <v>5.7464001421133872</v>
      </c>
      <c r="AC27" s="95"/>
      <c r="AD27" s="95">
        <f xml:space="preserve"> AVERAGEIF('5.10.1 (Small incl tax)'!$A$36:$A$63,'Annual incl tax'!$B27,'5.10.1 (Small incl tax)'!AE$36:AE$63)</f>
        <v>4.7190511581502124</v>
      </c>
      <c r="AE27" s="95">
        <f xml:space="preserve"> AVERAGEIF('5.10.1 (Small incl tax)'!$A$36:$A$63,'Annual incl tax'!$B27,'5.10.1 (Small incl tax)'!AF$36:AF$63)</f>
        <v>2.9951351262175461</v>
      </c>
      <c r="AF27" s="95">
        <f xml:space="preserve"> AVERAGEIF('5.10.1 (Small incl tax)'!$A$36:$A$63,'Annual incl tax'!$B27,'5.10.1 (Small incl tax)'!AG$36:AG$63)</f>
        <v>9.0028076142631441</v>
      </c>
      <c r="AG27" s="95">
        <f xml:space="preserve"> AVERAGEIF('5.10.1 (Small incl tax)'!$A$36:$A$63,'Annual incl tax'!$B27,'5.10.1 (Small incl tax)'!AH$36:AH$63)</f>
        <v>5.3474102294633585</v>
      </c>
      <c r="AH27" s="95">
        <f t="shared" si="3"/>
        <v>7.2376082148952925</v>
      </c>
      <c r="AI27" s="56">
        <f t="shared" si="4"/>
        <v>-14.1434590202346</v>
      </c>
      <c r="AJ27" s="57">
        <f>RANK(Q27,(C27:Q27,U27:AG27),1)</f>
        <v>12</v>
      </c>
    </row>
    <row r="28" spans="1:36" ht="13" customHeight="1" x14ac:dyDescent="0.25">
      <c r="A28" s="94" t="s">
        <v>33</v>
      </c>
      <c r="B28" s="96">
        <v>2019</v>
      </c>
      <c r="C28" s="95">
        <f xml:space="preserve"> AVERAGEIF('5.10.1 (Small incl tax)'!$A$36:$A$63,'Annual incl tax'!$B28,'5.10.1 (Small incl tax)'!D$36:D$63)</f>
        <v>8.7498798725074423</v>
      </c>
      <c r="D28" s="95">
        <f xml:space="preserve"> AVERAGEIF('5.10.1 (Small incl tax)'!$A$36:$A$63,'Annual incl tax'!$B28,'5.10.1 (Small incl tax)'!E$36:E$63)</f>
        <v>7.3204812404286486</v>
      </c>
      <c r="E28" s="95">
        <f xml:space="preserve"> AVERAGEIF('5.10.1 (Small incl tax)'!$A$36:$A$63,'Annual incl tax'!$B28,'5.10.1 (Small incl tax)'!F$36:F$63)</f>
        <v>9.3341188988832045</v>
      </c>
      <c r="F28" s="95"/>
      <c r="G28" s="95">
        <f xml:space="preserve"> AVERAGEIF('5.10.1 (Small incl tax)'!$A$36:$A$63,'Annual incl tax'!$B28,'5.10.1 (Small incl tax)'!H$36:H$63)</f>
        <v>12.56014048131145</v>
      </c>
      <c r="H28" s="95">
        <f xml:space="preserve"> AVERAGEIF('5.10.1 (Small incl tax)'!$A$36:$A$63,'Annual incl tax'!$B28,'5.10.1 (Small incl tax)'!I$36:I$63)</f>
        <v>8.1856911973679338</v>
      </c>
      <c r="I28" s="95">
        <f xml:space="preserve"> AVERAGEIF('5.10.1 (Small incl tax)'!$A$36:$A$63,'Annual incl tax'!$B28,'5.10.1 (Small incl tax)'!J$36:J$63)</f>
        <v>5.9510035687211023</v>
      </c>
      <c r="J28" s="95">
        <f xml:space="preserve"> AVERAGEIF('5.10.1 (Small incl tax)'!$A$36:$A$63,'Annual incl tax'!$B28,'5.10.1 (Small incl tax)'!K$36:K$63)</f>
        <v>7.2033454100049994</v>
      </c>
      <c r="K28" s="95">
        <f xml:space="preserve"> AVERAGEIF('5.10.1 (Small incl tax)'!$A$36:$A$63,'Annual incl tax'!$B28,'5.10.1 (Small incl tax)'!L$36:L$63)</f>
        <v>10.584514046520351</v>
      </c>
      <c r="L28" s="95">
        <f xml:space="preserve"> AVERAGEIF('5.10.1 (Small incl tax)'!$A$36:$A$63,'Annual incl tax'!$B28,'5.10.1 (Small incl tax)'!M$36:M$63)</f>
        <v>4.0095354420615941</v>
      </c>
      <c r="M28" s="95">
        <f xml:space="preserve"> AVERAGEIF('5.10.1 (Small incl tax)'!$A$36:$A$63,'Annual incl tax'!$B28,'5.10.1 (Small incl tax)'!N$36:N$63)</f>
        <v>12.333243155158353</v>
      </c>
      <c r="N28" s="95">
        <f xml:space="preserve"> AVERAGEIF('5.10.1 (Small incl tax)'!$A$36:$A$63,'Annual incl tax'!$B28,'5.10.1 (Small incl tax)'!O$36:O$63)</f>
        <v>8.2796513265074232</v>
      </c>
      <c r="O28" s="95">
        <f xml:space="preserve"> AVERAGEIF('5.10.1 (Small incl tax)'!$A$36:$A$63,'Annual incl tax'!$B28,'5.10.1 (Small incl tax)'!P$36:P$63)</f>
        <v>9.3147965683152272</v>
      </c>
      <c r="P28" s="95">
        <f xml:space="preserve"> AVERAGEIF('5.10.1 (Small incl tax)'!$A$36:$A$63,'Annual incl tax'!$B28,'5.10.1 (Small incl tax)'!Q$36:Q$63)</f>
        <v>17.843041235124414</v>
      </c>
      <c r="Q28" s="95">
        <f xml:space="preserve"> AVERAGEIF('5.10.1 (Small incl tax)'!$A$36:$A$63,'Annual incl tax'!$B28,'5.10.1 (Small incl tax)'!R$36:R$63)</f>
        <v>7.0415834178957883</v>
      </c>
      <c r="R28" s="55">
        <f t="shared" si="0"/>
        <v>8.5147655995074327</v>
      </c>
      <c r="S28" s="56">
        <f t="shared" si="1"/>
        <v>-17.301500134036171</v>
      </c>
      <c r="T28" s="57">
        <f t="shared" si="2"/>
        <v>3</v>
      </c>
      <c r="U28" s="95">
        <f xml:space="preserve"> AVERAGEIF('5.10.1 (Small incl tax)'!$A$36:$A$63,'Annual incl tax'!$B28,'5.10.1 (Small incl tax)'!V$36:V$63)</f>
        <v>4.0056425099524038</v>
      </c>
      <c r="V28" s="95">
        <f xml:space="preserve"> AVERAGEIF('5.10.1 (Small incl tax)'!$A$36:$A$63,'Annual incl tax'!$B28,'5.10.1 (Small incl tax)'!W$36:W$63)</f>
        <v>4.239107027345403</v>
      </c>
      <c r="W28" s="95"/>
      <c r="X28" s="95">
        <f xml:space="preserve"> AVERAGEIF('5.10.1 (Small incl tax)'!$A$36:$A$63,'Annual incl tax'!$B28,'5.10.1 (Small incl tax)'!Y$36:Y$63)</f>
        <v>9.7972736857390466</v>
      </c>
      <c r="Y28" s="95">
        <f xml:space="preserve"> AVERAGEIF('5.10.1 (Small incl tax)'!$A$36:$A$63,'Annual incl tax'!$B28,'5.10.1 (Small incl tax)'!Z$36:Z$63)</f>
        <v>4.5672756101402356</v>
      </c>
      <c r="Z28" s="95">
        <f xml:space="preserve"> AVERAGEIF('5.10.1 (Small incl tax)'!$A$36:$A$63,'Annual incl tax'!$B28,'5.10.1 (Small incl tax)'!AA$36:AA$63)</f>
        <v>2.9876355367077561</v>
      </c>
      <c r="AA28" s="95">
        <f xml:space="preserve"> AVERAGEIF('5.10.1 (Small incl tax)'!$A$36:$A$63,'Annual incl tax'!$B28,'5.10.1 (Small incl tax)'!AB$36:AB$63)</f>
        <v>8.6741657309354299</v>
      </c>
      <c r="AB28" s="95">
        <f xml:space="preserve"> AVERAGEIF('5.10.1 (Small incl tax)'!$A$36:$A$63,'Annual incl tax'!$B28,'5.10.1 (Small incl tax)'!AC$36:AC$63)</f>
        <v>6.0263775733500795</v>
      </c>
      <c r="AC28" s="95"/>
      <c r="AD28" s="95">
        <f xml:space="preserve"> AVERAGEIF('5.10.1 (Small incl tax)'!$A$36:$A$63,'Annual incl tax'!$B28,'5.10.1 (Small incl tax)'!AE$36:AE$63)</f>
        <v>4.6550641619699373</v>
      </c>
      <c r="AE28" s="95">
        <f xml:space="preserve"> AVERAGEIF('5.10.1 (Small incl tax)'!$A$36:$A$63,'Annual incl tax'!$B28,'5.10.1 (Small incl tax)'!AF$36:AF$63)</f>
        <v>3.0051853347950939</v>
      </c>
      <c r="AF28" s="95">
        <f xml:space="preserve"> AVERAGEIF('5.10.1 (Small incl tax)'!$A$36:$A$63,'Annual incl tax'!$B28,'5.10.1 (Small incl tax)'!AG$36:AG$63)</f>
        <v>10.718954576468391</v>
      </c>
      <c r="AG28" s="95">
        <f xml:space="preserve"> AVERAGEIF('5.10.1 (Small incl tax)'!$A$36:$A$63,'Annual incl tax'!$B28,'5.10.1 (Small incl tax)'!AH$36:AH$63)</f>
        <v>5.3346638818346577</v>
      </c>
      <c r="AH28" s="95">
        <f t="shared" si="3"/>
        <v>7.3204812404286486</v>
      </c>
      <c r="AI28" s="56">
        <f t="shared" si="4"/>
        <v>-3.8098290723374553</v>
      </c>
      <c r="AJ28" s="57">
        <f>RANK(Q28,(C28:Q28,U28:AG28),1)</f>
        <v>11</v>
      </c>
    </row>
    <row r="29" spans="1:36" ht="13" customHeight="1" x14ac:dyDescent="0.25">
      <c r="A29" s="94" t="s">
        <v>33</v>
      </c>
      <c r="B29" s="96">
        <v>2020</v>
      </c>
      <c r="C29" s="95">
        <f xml:space="preserve"> AVERAGEIF('5.10.1 (Small incl tax)'!$A$36:$A$63,'Annual incl tax'!$B29,'5.10.1 (Small incl tax)'!D$36:D$63)</f>
        <v>8.861115835594962</v>
      </c>
      <c r="D29" s="95">
        <f xml:space="preserve"> AVERAGEIF('5.10.1 (Small incl tax)'!$A$36:$A$63,'Annual incl tax'!$B29,'5.10.1 (Small incl tax)'!E$36:E$63)</f>
        <v>6.0549729234413334</v>
      </c>
      <c r="E29" s="95">
        <f xml:space="preserve"> AVERAGEIF('5.10.1 (Small incl tax)'!$A$36:$A$63,'Annual incl tax'!$B29,'5.10.1 (Small incl tax)'!F$36:F$63)</f>
        <v>8.9933471755897418</v>
      </c>
      <c r="F29" s="95"/>
      <c r="G29" s="95">
        <f xml:space="preserve"> AVERAGEIF('5.10.1 (Small incl tax)'!$A$36:$A$63,'Annual incl tax'!$B29,'5.10.1 (Small incl tax)'!H$36:H$63)</f>
        <v>11.604853071791833</v>
      </c>
      <c r="H29" s="95">
        <f xml:space="preserve"> AVERAGEIF('5.10.1 (Small incl tax)'!$A$36:$A$63,'Annual incl tax'!$B29,'5.10.1 (Small incl tax)'!I$36:I$63)</f>
        <v>7.3821995254639088</v>
      </c>
      <c r="I29" s="95">
        <f xml:space="preserve"> AVERAGEIF('5.10.1 (Small incl tax)'!$A$36:$A$63,'Annual incl tax'!$B29,'5.10.1 (Small incl tax)'!J$36:J$63)</f>
        <v>6.0365454908044001</v>
      </c>
      <c r="J29" s="95">
        <f xml:space="preserve"> AVERAGEIF('5.10.1 (Small incl tax)'!$A$36:$A$63,'Annual incl tax'!$B29,'5.10.1 (Small incl tax)'!K$36:K$63)</f>
        <v>7.0950346660451622</v>
      </c>
      <c r="K29" s="95">
        <f xml:space="preserve"> AVERAGEIF('5.10.1 (Small incl tax)'!$A$36:$A$63,'Annual incl tax'!$B29,'5.10.1 (Small incl tax)'!L$36:L$63)</f>
        <v>10.507739270579735</v>
      </c>
      <c r="L29" s="95">
        <f xml:space="preserve"> AVERAGEIF('5.10.1 (Small incl tax)'!$A$36:$A$63,'Annual incl tax'!$B29,'5.10.1 (Small incl tax)'!M$36:M$63)</f>
        <v>3.7316637220906022</v>
      </c>
      <c r="M29" s="95">
        <f xml:space="preserve"> AVERAGEIF('5.10.1 (Small incl tax)'!$A$36:$A$63,'Annual incl tax'!$B29,'5.10.1 (Small incl tax)'!N$36:N$63)</f>
        <v>13.37795994931696</v>
      </c>
      <c r="N29" s="95">
        <f xml:space="preserve"> AVERAGEIF('5.10.1 (Small incl tax)'!$A$36:$A$63,'Annual incl tax'!$B29,'5.10.1 (Small incl tax)'!O$36:O$63)</f>
        <v>8.4623093097100792</v>
      </c>
      <c r="O29" s="95">
        <f xml:space="preserve"> AVERAGEIF('5.10.1 (Small incl tax)'!$A$36:$A$63,'Annual incl tax'!$B29,'5.10.1 (Small incl tax)'!P$36:P$63)</f>
        <v>9.3972631436465264</v>
      </c>
      <c r="P29" s="95">
        <f xml:space="preserve"> AVERAGEIF('5.10.1 (Small incl tax)'!$A$36:$A$63,'Annual incl tax'!$B29,'5.10.1 (Small incl tax)'!Q$36:Q$63)</f>
        <v>20.941768810611741</v>
      </c>
      <c r="Q29" s="95">
        <f xml:space="preserve"> AVERAGEIF('5.10.1 (Small incl tax)'!$A$36:$A$63,'Annual incl tax'!$B29,'5.10.1 (Small incl tax)'!R$36:R$63)</f>
        <v>6.5064870319982138</v>
      </c>
      <c r="R29" s="55">
        <f t="shared" si="0"/>
        <v>8.6617125726525206</v>
      </c>
      <c r="S29" s="56">
        <f t="shared" si="1"/>
        <v>-24.882210331695422</v>
      </c>
      <c r="T29" s="57">
        <f t="shared" si="2"/>
        <v>4</v>
      </c>
      <c r="U29" s="95">
        <f xml:space="preserve"> AVERAGEIF('5.10.1 (Small incl tax)'!$A$36:$A$63,'Annual incl tax'!$B29,'5.10.1 (Small incl tax)'!V$36:V$63)</f>
        <v>3.4794365621864487</v>
      </c>
      <c r="V29" s="95">
        <f xml:space="preserve"> AVERAGEIF('5.10.1 (Small incl tax)'!$A$36:$A$63,'Annual incl tax'!$B29,'5.10.1 (Small incl tax)'!W$36:W$63)</f>
        <v>4.1590686298767494</v>
      </c>
      <c r="W29" s="95"/>
      <c r="X29" s="95">
        <f xml:space="preserve"> AVERAGEIF('5.10.1 (Small incl tax)'!$A$36:$A$63,'Annual incl tax'!$B29,'5.10.1 (Small incl tax)'!Y$36:Y$63)</f>
        <v>9.5418294737090434</v>
      </c>
      <c r="Y29" s="95">
        <f xml:space="preserve"> AVERAGEIF('5.10.1 (Small incl tax)'!$A$36:$A$63,'Annual incl tax'!$B29,'5.10.1 (Small incl tax)'!Z$36:Z$63)</f>
        <v>4.3828448129414408</v>
      </c>
      <c r="Z29" s="95">
        <f xml:space="preserve"> AVERAGEIF('5.10.1 (Small incl tax)'!$A$36:$A$63,'Annual incl tax'!$B29,'5.10.1 (Small incl tax)'!AA$36:AA$63)</f>
        <v>2.7874704043842589</v>
      </c>
      <c r="AA29" s="95">
        <f xml:space="preserve"> AVERAGEIF('5.10.1 (Small incl tax)'!$A$36:$A$63,'Annual incl tax'!$B29,'5.10.1 (Small incl tax)'!AB$36:AB$63)</f>
        <v>8.3089972459659336</v>
      </c>
      <c r="AB29" s="95">
        <f xml:space="preserve"> AVERAGEIF('5.10.1 (Small incl tax)'!$A$36:$A$63,'Annual incl tax'!$B29,'5.10.1 (Small incl tax)'!AC$36:AC$63)</f>
        <v>4.1417725026547618</v>
      </c>
      <c r="AC29" s="95"/>
      <c r="AD29" s="95">
        <f xml:space="preserve"> AVERAGEIF('5.10.1 (Small incl tax)'!$A$36:$A$63,'Annual incl tax'!$B29,'5.10.1 (Small incl tax)'!AE$36:AE$63)</f>
        <v>4.2850103872493648</v>
      </c>
      <c r="AE29" s="95">
        <f xml:space="preserve"> AVERAGEIF('5.10.1 (Small incl tax)'!$A$36:$A$63,'Annual incl tax'!$B29,'5.10.1 (Small incl tax)'!AF$36:AF$63)</f>
        <v>2.9169498832401204</v>
      </c>
      <c r="AF29" s="95">
        <f xml:space="preserve"> AVERAGEIF('5.10.1 (Small incl tax)'!$A$36:$A$63,'Annual incl tax'!$B29,'5.10.1 (Small incl tax)'!AG$36:AG$63)</f>
        <v>10.689061895889633</v>
      </c>
      <c r="AG29" s="95">
        <f xml:space="preserve"> AVERAGEIF('5.10.1 (Small incl tax)'!$A$36:$A$63,'Annual incl tax'!$B29,'5.10.1 (Small incl tax)'!AH$36:AH$63)</f>
        <v>5.487130827234818</v>
      </c>
      <c r="AH29" s="95">
        <f t="shared" si="3"/>
        <v>7.0950346660451622</v>
      </c>
      <c r="AI29" s="56">
        <f t="shared" si="4"/>
        <v>-8.2952044880565783</v>
      </c>
      <c r="AJ29" s="57">
        <f>RANK(Q29,(C29:Q29,U29:AG29),1)</f>
        <v>12</v>
      </c>
    </row>
    <row r="30" spans="1:36" ht="13" customHeight="1" x14ac:dyDescent="0.25">
      <c r="A30" s="94" t="s">
        <v>33</v>
      </c>
      <c r="B30" s="96">
        <v>2021</v>
      </c>
      <c r="C30" s="95">
        <f xml:space="preserve"> AVERAGEIF('5.10.1 (Small incl tax)'!$A$36:$A$63,'Annual incl tax'!$B30,'5.10.1 (Small incl tax)'!D$36:D$63)</f>
        <v>8.7219583608333</v>
      </c>
      <c r="D30" s="95">
        <f xml:space="preserve"> AVERAGEIF('5.10.1 (Small incl tax)'!$A$36:$A$63,'Annual incl tax'!$B30,'5.10.1 (Small incl tax)'!E$36:E$63)</f>
        <v>6.6032349044101064</v>
      </c>
      <c r="E30" s="95">
        <f xml:space="preserve"> AVERAGEIF('5.10.1 (Small incl tax)'!$A$36:$A$63,'Annual incl tax'!$B30,'5.10.1 (Small incl tax)'!F$36:F$63)</f>
        <v>11.49508085690886</v>
      </c>
      <c r="F30" s="95"/>
      <c r="G30" s="95">
        <f xml:space="preserve"> AVERAGEIF('5.10.1 (Small incl tax)'!$A$36:$A$63,'Annual incl tax'!$B30,'5.10.1 (Small incl tax)'!H$36:H$63)</f>
        <v>11.236978805081517</v>
      </c>
      <c r="H30" s="95">
        <f xml:space="preserve"> AVERAGEIF('5.10.1 (Small incl tax)'!$A$36:$A$63,'Annual incl tax'!$B30,'5.10.1 (Small incl tax)'!I$36:I$63)</f>
        <v>7.4492909374269827</v>
      </c>
      <c r="I30" s="95">
        <f xml:space="preserve"> AVERAGEIF('5.10.1 (Small incl tax)'!$A$36:$A$63,'Annual incl tax'!$B30,'5.10.1 (Small incl tax)'!J$36:J$63)</f>
        <v>6.9450053751920198</v>
      </c>
      <c r="J30" s="95">
        <f xml:space="preserve"> AVERAGEIF('5.10.1 (Small incl tax)'!$A$36:$A$63,'Annual incl tax'!$B30,'5.10.1 (Small incl tax)'!K$36:K$63)</f>
        <v>7.298144864953386</v>
      </c>
      <c r="K30" s="95">
        <f xml:space="preserve"> AVERAGEIF('5.10.1 (Small incl tax)'!$A$36:$A$63,'Annual incl tax'!$B30,'5.10.1 (Small incl tax)'!L$36:L$63)</f>
        <v>10.496547301079524</v>
      </c>
      <c r="L30" s="95">
        <f xml:space="preserve"> AVERAGEIF('5.10.1 (Small incl tax)'!$A$36:$A$63,'Annual incl tax'!$B30,'5.10.1 (Small incl tax)'!M$36:M$63)</f>
        <v>4.5556628325665489</v>
      </c>
      <c r="M30" s="95">
        <f xml:space="preserve"> AVERAGEIF('5.10.1 (Small incl tax)'!$A$36:$A$63,'Annual incl tax'!$B30,'5.10.1 (Small incl tax)'!N$36:N$63)</f>
        <v>13.084392964875533</v>
      </c>
      <c r="N30" s="95">
        <f xml:space="preserve"> AVERAGEIF('5.10.1 (Small incl tax)'!$A$36:$A$63,'Annual incl tax'!$B30,'5.10.1 (Small incl tax)'!O$36:O$63)</f>
        <v>8.0487592843610596</v>
      </c>
      <c r="O30" s="95">
        <f xml:space="preserve"> AVERAGEIF('5.10.1 (Small incl tax)'!$A$36:$A$63,'Annual incl tax'!$B30,'5.10.1 (Small incl tax)'!P$36:P$63)</f>
        <v>9.6922528041573894</v>
      </c>
      <c r="P30" s="95">
        <f xml:space="preserve"> AVERAGEIF('5.10.1 (Small incl tax)'!$A$36:$A$63,'Annual incl tax'!$B30,'5.10.1 (Small incl tax)'!Q$36:Q$63)</f>
        <v>30.541489725502338</v>
      </c>
      <c r="Q30" s="95">
        <f xml:space="preserve"> AVERAGEIF('5.10.1 (Small incl tax)'!$A$36:$A$63,'Annual incl tax'!$B30,'5.10.1 (Small incl tax)'!R$36:R$63)</f>
        <v>5.9430286774908261</v>
      </c>
      <c r="R30" s="55">
        <f t="shared" ref="R30" si="5">MEDIAN(C30:Q30)</f>
        <v>8.3853588225971798</v>
      </c>
      <c r="S30" s="56">
        <f t="shared" ref="S30" si="6">(Q30-R30)/R30*100</f>
        <v>-29.126125628931593</v>
      </c>
      <c r="T30" s="57">
        <f t="shared" ref="T30" si="7">RANK(Q30,(C30:Q30),1)</f>
        <v>2</v>
      </c>
      <c r="U30" s="95">
        <f xml:space="preserve"> AVERAGEIF('5.10.1 (Small incl tax)'!$A$36:$A$63,'Annual incl tax'!$B30,'5.10.1 (Small incl tax)'!V$36:V$63)</f>
        <v>4.8191932855576907</v>
      </c>
      <c r="V30" s="95">
        <f xml:space="preserve"> AVERAGEIF('5.10.1 (Small incl tax)'!$A$36:$A$63,'Annual incl tax'!$B30,'5.10.1 (Small incl tax)'!W$36:W$63)</f>
        <v>3.7280698929085876</v>
      </c>
      <c r="W30" s="95"/>
      <c r="X30" s="95">
        <f xml:space="preserve"> AVERAGEIF('5.10.1 (Small incl tax)'!$A$36:$A$63,'Annual incl tax'!$B30,'5.10.1 (Small incl tax)'!Y$36:Y$63)</f>
        <v>9.1217728506171945</v>
      </c>
      <c r="Y30" s="95">
        <f xml:space="preserve"> AVERAGEIF('5.10.1 (Small incl tax)'!$A$36:$A$63,'Annual incl tax'!$B30,'5.10.1 (Small incl tax)'!Z$36:Z$63)</f>
        <v>4.9394427860166381</v>
      </c>
      <c r="Z30" s="95">
        <f xml:space="preserve"> AVERAGEIF('5.10.1 (Small incl tax)'!$A$36:$A$63,'Annual incl tax'!$B30,'5.10.1 (Small incl tax)'!AA$36:AA$63)</f>
        <v>2.6275855391249809</v>
      </c>
      <c r="AA30" s="95">
        <f xml:space="preserve"> AVERAGEIF('5.10.1 (Small incl tax)'!$A$36:$A$63,'Annual incl tax'!$B30,'5.10.1 (Small incl tax)'!AB$36:AB$63)</f>
        <v>9.9078522007538474</v>
      </c>
      <c r="AB30" s="95">
        <f xml:space="preserve"> AVERAGEIF('5.10.1 (Small incl tax)'!$A$36:$A$63,'Annual incl tax'!$B30,'5.10.1 (Small incl tax)'!AC$36:AC$63)</f>
        <v>5.4134893396538928</v>
      </c>
      <c r="AC30" s="95"/>
      <c r="AD30" s="95">
        <f xml:space="preserve"> AVERAGEIF('5.10.1 (Small incl tax)'!$A$36:$A$63,'Annual incl tax'!$B30,'5.10.1 (Small incl tax)'!AE$36:AE$63)</f>
        <v>3.9795792046716629</v>
      </c>
      <c r="AE30" s="95">
        <f xml:space="preserve"> AVERAGEIF('5.10.1 (Small incl tax)'!$A$36:$A$63,'Annual incl tax'!$B30,'5.10.1 (Small incl tax)'!AF$36:AF$63)</f>
        <v>3.5359251681496979</v>
      </c>
      <c r="AF30" s="95">
        <f xml:space="preserve"> AVERAGEIF('5.10.1 (Small incl tax)'!$A$36:$A$63,'Annual incl tax'!$B30,'5.10.1 (Small incl tax)'!AG$36:AG$63)</f>
        <v>10.043643064983893</v>
      </c>
      <c r="AG30" s="95">
        <f xml:space="preserve"> AVERAGEIF('5.10.1 (Small incl tax)'!$A$36:$A$63,'Annual incl tax'!$B30,'5.10.1 (Small incl tax)'!AH$36:AH$63)</f>
        <v>5.2488235641749679</v>
      </c>
      <c r="AH30" s="95">
        <f t="shared" ref="AH30" si="8">MEDIAN(C30:Q30,U30:AG30)</f>
        <v>7.298144864953386</v>
      </c>
      <c r="AI30" s="56">
        <f t="shared" ref="AI30" si="9">(Q30-AH30)/AH30*100</f>
        <v>-18.567954083372598</v>
      </c>
      <c r="AJ30" s="57">
        <f>RANK(Q30,(C30:Q30,U30:AG30),1)</f>
        <v>10</v>
      </c>
    </row>
    <row r="31" spans="1:36" ht="13" customHeight="1" x14ac:dyDescent="0.25">
      <c r="A31" s="94" t="s">
        <v>33</v>
      </c>
      <c r="B31" s="96">
        <v>2022</v>
      </c>
      <c r="C31" s="95">
        <f xml:space="preserve"> AVERAGEIF('5.10.1 (Small incl tax)'!$A$36:$A$65,'Annual incl tax'!$B31,'5.10.1 (Small incl tax)'!D$36:D$65)</f>
        <v>11.920483055703153</v>
      </c>
      <c r="D31" s="95">
        <f xml:space="preserve"> AVERAGEIF('5.10.1 (Small incl tax)'!$A$36:$A$65,'Annual incl tax'!$B31,'5.10.1 (Small incl tax)'!E$36:E$65)</f>
        <v>10.965114817537916</v>
      </c>
      <c r="E31" s="95">
        <f xml:space="preserve"> AVERAGEIF('5.10.1 (Small incl tax)'!$A$36:$A$65,'Annual incl tax'!$B31,'5.10.1 (Small incl tax)'!F$36:F$65)</f>
        <v>17.60019713444645</v>
      </c>
      <c r="F31" s="95"/>
      <c r="G31" s="95">
        <f xml:space="preserve"> AVERAGEIF('5.10.1 (Small incl tax)'!$A$36:$A$65,'Annual incl tax'!$B31,'5.10.1 (Small incl tax)'!H$36:H$65)</f>
        <v>12.919710118382447</v>
      </c>
      <c r="H31" s="95">
        <f xml:space="preserve"> AVERAGEIF('5.10.1 (Small incl tax)'!$A$36:$A$65,'Annual incl tax'!$B31,'5.10.1 (Small incl tax)'!I$36:I$65)</f>
        <v>9.8671152122848476</v>
      </c>
      <c r="I31" s="95">
        <f xml:space="preserve"> AVERAGEIF('5.10.1 (Small incl tax)'!$A$36:$A$65,'Annual incl tax'!$B31,'5.10.1 (Small incl tax)'!J$36:J$65)</f>
        <v>11.586102686285543</v>
      </c>
      <c r="J31" s="95">
        <f xml:space="preserve"> AVERAGEIF('5.10.1 (Small incl tax)'!$A$36:$A$65,'Annual incl tax'!$B31,'5.10.1 (Small incl tax)'!K$36:K$65)</f>
        <v>11.879541158254668</v>
      </c>
      <c r="K31" s="95">
        <f xml:space="preserve"> AVERAGEIF('5.10.1 (Small incl tax)'!$A$36:$A$65,'Annual incl tax'!$B31,'5.10.1 (Small incl tax)'!L$36:L$65)</f>
        <v>13.319778772622072</v>
      </c>
      <c r="L31" s="95">
        <f xml:space="preserve"> AVERAGEIF('5.10.1 (Small incl tax)'!$A$36:$A$65,'Annual incl tax'!$B31,'5.10.1 (Small incl tax)'!M$36:M$65)</f>
        <v>7.0005211028213896</v>
      </c>
      <c r="M31" s="95">
        <f xml:space="preserve"> AVERAGEIF('5.10.1 (Small incl tax)'!$A$36:$A$65,'Annual incl tax'!$B31,'5.10.1 (Small incl tax)'!N$36:N$65)</f>
        <v>12.693732938567209</v>
      </c>
      <c r="N31" s="95">
        <f xml:space="preserve"> AVERAGEIF('5.10.1 (Small incl tax)'!$A$36:$A$65,'Annual incl tax'!$B31,'5.10.1 (Small incl tax)'!O$36:O$65)</f>
        <v>10.959303403361115</v>
      </c>
      <c r="O31" s="95">
        <f xml:space="preserve"> AVERAGEIF('5.10.1 (Small incl tax)'!$A$36:$A$65,'Annual incl tax'!$B31,'5.10.1 (Small incl tax)'!P$36:P$65)</f>
        <v>13.069964619814836</v>
      </c>
      <c r="P31" s="95">
        <f xml:space="preserve"> AVERAGEIF('5.10.1 (Small incl tax)'!$A$36:$A$65,'Annual incl tax'!$B31,'5.10.1 (Small incl tax)'!Q$36:Q$65)</f>
        <v>37.350842243084237</v>
      </c>
      <c r="Q31" s="95">
        <f xml:space="preserve"> AVERAGEIF('5.10.1 (Small incl tax)'!$A$36:$A$65,'Annual incl tax'!$B31,'5.10.1 (Small incl tax)'!R$36:R$65)</f>
        <v>11.581531968002674</v>
      </c>
      <c r="R31" s="55">
        <f>MEDIAN(C31:Q31)</f>
        <v>11.90001210697891</v>
      </c>
      <c r="S31" s="56">
        <f>(Q31-R31)/R31*100</f>
        <v>-2.6763009660255666</v>
      </c>
      <c r="T31" s="57">
        <f>RANK(Q31,(C31:Q31),1)</f>
        <v>5</v>
      </c>
      <c r="U31" s="95">
        <f xml:space="preserve"> AVERAGEIF('5.10.1 (Small incl tax)'!$A$36:$A$65,'Annual incl tax'!$B31,'5.10.1 (Small incl tax)'!V$36:V$65)</f>
        <v>8.7726554546227256</v>
      </c>
      <c r="V31" s="95">
        <f xml:space="preserve"> AVERAGEIF('5.10.1 (Small incl tax)'!$A$36:$A$65,'Annual incl tax'!$B31,'5.10.1 (Small incl tax)'!W$36:W$65)</f>
        <v>4.2040278830074671</v>
      </c>
      <c r="W31" s="95"/>
      <c r="X31" s="95">
        <f xml:space="preserve"> AVERAGEIF('5.10.1 (Small incl tax)'!$A$36:$A$65,'Annual incl tax'!$B31,'5.10.1 (Small incl tax)'!Y$36:Y$65)</f>
        <v>11.841856725922835</v>
      </c>
      <c r="Y31" s="95">
        <f xml:space="preserve"> AVERAGEIF('5.10.1 (Small incl tax)'!$A$36:$A$65,'Annual incl tax'!$B31,'5.10.1 (Small incl tax)'!Z$36:Z$65)</f>
        <v>9.6115324695185649</v>
      </c>
      <c r="Z31" s="95">
        <f xml:space="preserve"> AVERAGEIF('5.10.1 (Small incl tax)'!$A$36:$A$65,'Annual incl tax'!$B31,'5.10.1 (Small incl tax)'!AA$36:AA$65)</f>
        <v>2.5715335427700587</v>
      </c>
      <c r="AA31" s="95">
        <f xml:space="preserve"> AVERAGEIF('5.10.1 (Small incl tax)'!$A$36:$A$65,'Annual incl tax'!$B31,'5.10.1 (Small incl tax)'!AB$36:AB$65)</f>
        <v>17.851983084315279</v>
      </c>
      <c r="AB31" s="95">
        <f xml:space="preserve"> AVERAGEIF('5.10.1 (Small incl tax)'!$A$36:$A$65,'Annual incl tax'!$B31,'5.10.1 (Small incl tax)'!AC$36:AC$65)</f>
        <v>9.512374508985026</v>
      </c>
      <c r="AC31" s="95"/>
      <c r="AD31" s="95">
        <f xml:space="preserve"> AVERAGEIF('5.10.1 (Small incl tax)'!$A$36:$A$65,'Annual incl tax'!$B31,'5.10.1 (Small incl tax)'!AE$36:AE$65)</f>
        <v>5.1279992223173139</v>
      </c>
      <c r="AE31" s="95">
        <f xml:space="preserve"> AVERAGEIF('5.10.1 (Small incl tax)'!$A$36:$A$65,'Annual incl tax'!$B31,'5.10.1 (Small incl tax)'!AF$36:AF$65)</f>
        <v>8.8808985673312613</v>
      </c>
      <c r="AF31" s="95">
        <f xml:space="preserve"> AVERAGEIF('5.10.1 (Small incl tax)'!$A$36:$A$65,'Annual incl tax'!$B31,'5.10.1 (Small incl tax)'!AG$36:AG$65)</f>
        <v>10.990321051329541</v>
      </c>
      <c r="AG31" s="95">
        <f xml:space="preserve"> AVERAGEIF('5.10.1 (Small incl tax)'!$A$36:$A$65,'Annual incl tax'!$B31,'5.10.1 (Small incl tax)'!AH$36:AH$65)</f>
        <v>7.2351185354891561</v>
      </c>
      <c r="AH31" s="95">
        <f>MEDIAN(C31:Q31,U31:AG31)</f>
        <v>10.990321051329541</v>
      </c>
      <c r="AI31" s="56">
        <f>(Q31-AH31)/AH31*100</f>
        <v>5.3793780355634944</v>
      </c>
      <c r="AJ31" s="57">
        <f>RANK(Q31,(C31:Q31,U31:AG31),1)</f>
        <v>14</v>
      </c>
    </row>
    <row r="32" spans="1:36" ht="13" customHeight="1" x14ac:dyDescent="0.25">
      <c r="A32" s="94" t="s">
        <v>33</v>
      </c>
      <c r="B32" s="96">
        <v>2023</v>
      </c>
      <c r="C32" s="95">
        <f xml:space="preserve"> AVERAGEIF('5.10.1 (Small incl tax)'!$A$36:$A$67,'Annual incl tax'!$B32,'5.10.1 (Small incl tax)'!D$36:D$67)</f>
        <v>16.876648856282316</v>
      </c>
      <c r="D32" s="95">
        <f xml:space="preserve"> AVERAGEIF('5.10.1 (Small incl tax)'!$A$36:$A$67,'Annual incl tax'!$B32,'5.10.1 (Small incl tax)'!E$36:E$67)</f>
        <v>10.40901647959048</v>
      </c>
      <c r="E32" s="95">
        <f xml:space="preserve"> AVERAGEIF('5.10.1 (Small incl tax)'!$A$36:$A$67,'Annual incl tax'!$B32,'5.10.1 (Small incl tax)'!F$36:F$67)</f>
        <v>13.236104159347848</v>
      </c>
      <c r="F32" s="95"/>
      <c r="G32" s="95">
        <f xml:space="preserve"> AVERAGEIF('5.10.1 (Small incl tax)'!$A$36:$A$67,'Annual incl tax'!$B32,'5.10.1 (Small incl tax)'!H$36:H$67)</f>
        <v>14.553658601728795</v>
      </c>
      <c r="H32" s="95">
        <f xml:space="preserve"> AVERAGEIF('5.10.1 (Small incl tax)'!$A$36:$A$67,'Annual incl tax'!$B32,'5.10.1 (Small incl tax)'!I$36:I$67)</f>
        <v>12.504291197298143</v>
      </c>
      <c r="I32" s="95">
        <f xml:space="preserve"> AVERAGEIF('5.10.1 (Small incl tax)'!$A$36:$A$67,'Annual incl tax'!$B32,'5.10.1 (Small incl tax)'!J$36:J$67)</f>
        <v>10.597125311307934</v>
      </c>
      <c r="J32" s="95">
        <f xml:space="preserve"> AVERAGEIF('5.10.1 (Small incl tax)'!$A$36:$A$67,'Annual incl tax'!$B32,'5.10.1 (Small incl tax)'!K$36:K$67)</f>
        <v>14.969083285858115</v>
      </c>
      <c r="K32" s="95">
        <f xml:space="preserve"> AVERAGEIF('5.10.1 (Small incl tax)'!$A$36:$A$67,'Annual incl tax'!$B32,'5.10.1 (Small incl tax)'!L$36:L$67)</f>
        <v>13.830757091527346</v>
      </c>
      <c r="L32" s="95">
        <f xml:space="preserve"> AVERAGEIF('5.10.1 (Small incl tax)'!$A$36:$A$67,'Annual incl tax'!$B32,'5.10.1 (Small incl tax)'!M$36:M$67)</f>
        <v>7.0209412261789694</v>
      </c>
      <c r="M32" s="95">
        <f xml:space="preserve"> AVERAGEIF('5.10.1 (Small incl tax)'!$A$36:$A$67,'Annual incl tax'!$B32,'5.10.1 (Small incl tax)'!N$36:N$67)</f>
        <v>16.828125086909104</v>
      </c>
      <c r="N32" s="95">
        <f xml:space="preserve"> AVERAGEIF('5.10.1 (Small incl tax)'!$A$36:$A$67,'Annual incl tax'!$B32,'5.10.1 (Small incl tax)'!O$36:O$67)</f>
        <v>15.220577103994914</v>
      </c>
      <c r="O32" s="95">
        <f xml:space="preserve"> AVERAGEIF('5.10.1 (Small incl tax)'!$A$36:$A$67,'Annual incl tax'!$B32,'5.10.1 (Small incl tax)'!P$36:P$67)</f>
        <v>10.573894908986439</v>
      </c>
      <c r="P32" s="95">
        <f xml:space="preserve"> AVERAGEIF('5.10.1 (Small incl tax)'!$A$36:$A$67,'Annual incl tax'!$B32,'5.10.1 (Small incl tax)'!Q$36:Q$67)</f>
        <v>32.328376965475201</v>
      </c>
      <c r="Q32" s="95">
        <f xml:space="preserve"> AVERAGEIF('5.10.1 (Small incl tax)'!$A$36:$A$67,'Annual incl tax'!$B32,'5.10.1 (Small incl tax)'!R$36:R$67)</f>
        <v>13.25682609539353</v>
      </c>
      <c r="R32" s="55">
        <f>MEDIAN(C32:Q32)</f>
        <v>13.543791593460437</v>
      </c>
      <c r="S32" s="56">
        <f>(Q32-R32)/R32*100</f>
        <v>-2.1187973551325707</v>
      </c>
      <c r="T32" s="57">
        <f>RANK(Q32,(C32:Q32),1)</f>
        <v>7</v>
      </c>
      <c r="U32" s="95">
        <f xml:space="preserve"> AVERAGEIF('5.10.1 (Small incl tax)'!$A$36:$A$67,'Annual incl tax'!$B32,'5.10.1 (Small incl tax)'!V$36:V$67)</f>
        <v>7.1941776160571997</v>
      </c>
      <c r="V32" s="95">
        <f xml:space="preserve"> AVERAGEIF('5.10.1 (Small incl tax)'!$A$36:$A$67,'Annual incl tax'!$B32,'5.10.1 (Small incl tax)'!W$36:W$67)</f>
        <v>4.6076205626512365</v>
      </c>
      <c r="W32" s="95"/>
      <c r="X32" s="95">
        <f xml:space="preserve"> AVERAGEIF('5.10.1 (Small incl tax)'!$A$36:$A$67,'Annual incl tax'!$B32,'5.10.1 (Small incl tax)'!Y$36:Y$67)</f>
        <v>14.070871196255125</v>
      </c>
      <c r="Y32" s="95">
        <f xml:space="preserve"> AVERAGEIF('5.10.1 (Small incl tax)'!$A$36:$A$67,'Annual incl tax'!$B32,'5.10.1 (Small incl tax)'!Z$36:Z$67)</f>
        <v>8.8390066246779391</v>
      </c>
      <c r="Z32" s="95">
        <f xml:space="preserve"> AVERAGEIF('5.10.1 (Small incl tax)'!$A$36:$A$67,'Annual incl tax'!$B32,'5.10.1 (Small incl tax)'!AA$36:AA$67)</f>
        <v>2.8973407966826508</v>
      </c>
      <c r="AA32" s="95">
        <f xml:space="preserve"> AVERAGEIF('5.10.1 (Small incl tax)'!$A$36:$A$67,'Annual incl tax'!$B32,'5.10.1 (Small incl tax)'!AB$36:AB$67)</f>
        <v>20.6198372080121</v>
      </c>
      <c r="AB32" s="95">
        <f xml:space="preserve"> AVERAGEIF('5.10.1 (Small incl tax)'!$A$36:$A$67,'Annual incl tax'!$B32,'5.10.1 (Small incl tax)'!AC$36:AC$67)</f>
        <v>17.401987816345152</v>
      </c>
      <c r="AC32" s="95"/>
      <c r="AD32" s="95">
        <f xml:space="preserve"> AVERAGEIF('5.10.1 (Small incl tax)'!$A$36:$A$67,'Annual incl tax'!$B32,'5.10.1 (Small incl tax)'!AE$36:AE$67)</f>
        <v>6.7609412530244475</v>
      </c>
      <c r="AE32" s="95">
        <f xml:space="preserve"> AVERAGEIF('5.10.1 (Small incl tax)'!$A$36:$A$67,'Annual incl tax'!$B32,'5.10.1 (Small incl tax)'!AF$36:AF$67)</f>
        <v>4.9991956744201662</v>
      </c>
      <c r="AF32" s="95">
        <f xml:space="preserve"> AVERAGEIF('5.10.1 (Small incl tax)'!$A$36:$A$67,'Annual incl tax'!$B32,'5.10.1 (Small incl tax)'!AG$36:AG$67)</f>
        <v>13.497967255015597</v>
      </c>
      <c r="AG32" s="95">
        <f xml:space="preserve"> AVERAGEIF('5.10.1 (Small incl tax)'!$A$36:$A$67,'Annual incl tax'!$B32,'5.10.1 (Small incl tax)'!AH$36:AH$67)</f>
        <v>9.2812369554214875</v>
      </c>
      <c r="AH32" s="95">
        <f>MEDIAN(C32:Q32,U32:AG32)</f>
        <v>13.236104159347848</v>
      </c>
      <c r="AI32" s="56">
        <f>(Q32-AH32)/AH32*100</f>
        <v>0.15655615728172714</v>
      </c>
      <c r="AJ32" s="57">
        <f>RANK(Q32,(C32:Q32,U32:AG32),1)</f>
        <v>14</v>
      </c>
    </row>
    <row r="33" spans="1:36" ht="13" customHeight="1" x14ac:dyDescent="0.25">
      <c r="A33" s="94" t="s">
        <v>33</v>
      </c>
      <c r="B33" s="96">
        <v>2024</v>
      </c>
      <c r="C33" s="95">
        <f xml:space="preserve"> AVERAGEIF('5.10.1 (Small incl tax)'!$A$36:$A$69,'Annual incl tax'!$B33,'5.10.1 (Small incl tax)'!D$36:D$69)</f>
        <v>13.188675834796577</v>
      </c>
      <c r="D33" s="95">
        <f xml:space="preserve"> AVERAGEIF('5.10.1 (Small incl tax)'!$A$36:$A$69,'Annual incl tax'!$B33,'5.10.1 (Small incl tax)'!E$36:E$69)</f>
        <v>9.0531226739481525</v>
      </c>
      <c r="E33" s="95">
        <f xml:space="preserve"> AVERAGEIF('5.10.1 (Small incl tax)'!$A$36:$A$69,'Annual incl tax'!$B33,'5.10.1 (Small incl tax)'!F$36:F$69)</f>
        <v>11.227572040267834</v>
      </c>
      <c r="F33" s="95"/>
      <c r="G33" s="95">
        <f xml:space="preserve"> AVERAGEIF('5.10.1 (Small incl tax)'!$A$36:$A$69,'Annual incl tax'!$B33,'5.10.1 (Small incl tax)'!H$36:H$69)</f>
        <v>15.602963831746099</v>
      </c>
      <c r="H33" s="95">
        <f xml:space="preserve"> AVERAGEIF('5.10.1 (Small incl tax)'!$A$36:$A$69,'Annual incl tax'!$B33,'5.10.1 (Small incl tax)'!I$36:I$69)</f>
        <v>13.262618421481498</v>
      </c>
      <c r="I33" s="95">
        <f xml:space="preserve"> AVERAGEIF('5.10.1 (Small incl tax)'!$A$36:$A$69,'Annual incl tax'!$B33,'5.10.1 (Small incl tax)'!J$36:J$69)</f>
        <v>8.2453369957952241</v>
      </c>
      <c r="J33" s="95">
        <f xml:space="preserve"> AVERAGEIF('5.10.1 (Small incl tax)'!$A$36:$A$69,'Annual incl tax'!$B33,'5.10.1 (Small incl tax)'!K$36:K$69)</f>
        <v>12.81332461968357</v>
      </c>
      <c r="K33" s="95">
        <f xml:space="preserve"> AVERAGEIF('5.10.1 (Small incl tax)'!$A$36:$A$69,'Annual incl tax'!$B33,'5.10.1 (Small incl tax)'!L$36:L$69)</f>
        <v>16.282134943358638</v>
      </c>
      <c r="L33" s="95">
        <f xml:space="preserve"> AVERAGEIF('5.10.1 (Small incl tax)'!$A$36:$A$69,'Annual incl tax'!$B33,'5.10.1 (Small incl tax)'!M$36:M$69)</f>
        <v>6.917060131300607</v>
      </c>
      <c r="M33" s="95">
        <f xml:space="preserve"> AVERAGEIF('5.10.1 (Small incl tax)'!$A$36:$A$69,'Annual incl tax'!$B33,'5.10.1 (Small incl tax)'!N$36:N$69)</f>
        <v>17.692375265043513</v>
      </c>
      <c r="N33" s="95">
        <f xml:space="preserve"> AVERAGEIF('5.10.1 (Small incl tax)'!$A$36:$A$69,'Annual incl tax'!$B33,'5.10.1 (Small incl tax)'!O$36:O$69)</f>
        <v>13.086999632269819</v>
      </c>
      <c r="O33" s="95">
        <f xml:space="preserve"> AVERAGEIF('5.10.1 (Small incl tax)'!$A$36:$A$69,'Annual incl tax'!$B33,'5.10.1 (Small incl tax)'!P$36:P$69)</f>
        <v>10.46216378455534</v>
      </c>
      <c r="P33" s="95">
        <f xml:space="preserve"> AVERAGEIF('5.10.1 (Small incl tax)'!$A$36:$A$69,'Annual incl tax'!$B33,'5.10.1 (Small incl tax)'!Q$36:Q$69)</f>
        <v>69.053793159069556</v>
      </c>
      <c r="Q33" s="95">
        <f xml:space="preserve"> AVERAGEIF('5.10.1 (Small incl tax)'!$A$36:$A$69,'Annual incl tax'!$B33,'5.10.1 (Small incl tax)'!R$36:R$69)</f>
        <v>10.068062233881314</v>
      </c>
      <c r="R33" s="55">
        <f>MEDIAN(C33:Q33)</f>
        <v>12.950162125976695</v>
      </c>
      <c r="S33" s="56">
        <f>(Q33-R33)/R33*100</f>
        <v>-22.255318999552788</v>
      </c>
      <c r="T33" s="57">
        <f>RANK(Q33,(C33:Q33),1)</f>
        <v>4</v>
      </c>
      <c r="U33" s="95">
        <f xml:space="preserve"> AVERAGEIF('5.10.1 (Small incl tax)'!$A$36:$A$69,'Annual incl tax'!$B33,'5.10.1 (Small incl tax)'!V$36:V$69)</f>
        <v>5.5617860505721657</v>
      </c>
      <c r="V33" s="95">
        <f xml:space="preserve"> AVERAGEIF('5.10.1 (Small incl tax)'!$A$36:$A$69,'Annual incl tax'!$B33,'5.10.1 (Small incl tax)'!W$36:W$69)</f>
        <v>4.3992461796568216</v>
      </c>
      <c r="W33" s="95"/>
      <c r="X33" s="95">
        <f xml:space="preserve"> AVERAGEIF('5.10.1 (Small incl tax)'!$A$36:$A$69,'Annual incl tax'!$B33,'5.10.1 (Small incl tax)'!Y$36:Y$69)</f>
        <v>15.328216812525611</v>
      </c>
      <c r="Y33" s="95">
        <f xml:space="preserve"> AVERAGEIF('5.10.1 (Small incl tax)'!$A$36:$A$69,'Annual incl tax'!$B33,'5.10.1 (Small incl tax)'!Z$36:Z$69)</f>
        <v>6.492115375073098</v>
      </c>
      <c r="Z33" s="95">
        <f xml:space="preserve"> AVERAGEIF('5.10.1 (Small incl tax)'!$A$36:$A$69,'Annual incl tax'!$B33,'5.10.1 (Small incl tax)'!AA$36:AA$69)</f>
        <v>2.6411735227826254</v>
      </c>
      <c r="AA33" s="95">
        <f xml:space="preserve"> AVERAGEIF('5.10.1 (Small incl tax)'!$A$36:$A$69,'Annual incl tax'!$B33,'5.10.1 (Small incl tax)'!AB$36:AB$69)</f>
        <v>21.520918022076518</v>
      </c>
      <c r="AB33" s="95">
        <f xml:space="preserve"> AVERAGEIF('5.10.1 (Small incl tax)'!$A$36:$A$69,'Annual incl tax'!$B33,'5.10.1 (Small incl tax)'!AC$36:AC$69)</f>
        <v>8.1952281243262313</v>
      </c>
      <c r="AC33" s="95"/>
      <c r="AD33" s="95"/>
      <c r="AE33" s="95">
        <f xml:space="preserve"> AVERAGEIF('5.10.1 (Small incl tax)'!$A$36:$A$69,'Annual incl tax'!$B33,'5.10.1 (Small incl tax)'!AF$36:AF$69)</f>
        <v>4.7638408221263928</v>
      </c>
      <c r="AF33" s="95">
        <f xml:space="preserve"> AVERAGEIF('5.10.1 (Small incl tax)'!$A$36:$A$69,'Annual incl tax'!$B33,'5.10.1 (Small incl tax)'!AG$36:AG$69)</f>
        <v>13.3136640888494</v>
      </c>
      <c r="AG33" s="95">
        <f xml:space="preserve"> AVERAGEIF('5.10.1 (Small incl tax)'!$A$36:$A$69,'Annual incl tax'!$B33,'5.10.1 (Small incl tax)'!AH$36:AH$69)</f>
        <v>8.1424329029362728</v>
      </c>
      <c r="AH33" s="95">
        <f>MEDIAN(C33:Q33,U33:AG33)</f>
        <v>10.844867912411587</v>
      </c>
      <c r="AI33" s="56">
        <f>(Q33-AH33)/AH33*100</f>
        <v>-7.1628874118535402</v>
      </c>
      <c r="AJ33" s="57">
        <f>RANK(Q33,(C33:Q33,U33:AG33),1)</f>
        <v>11</v>
      </c>
    </row>
    <row r="34" spans="1:36" ht="13" customHeight="1" x14ac:dyDescent="0.25">
      <c r="A34" s="94" t="s">
        <v>36</v>
      </c>
      <c r="B34" s="96">
        <v>2008</v>
      </c>
      <c r="C34" s="95">
        <f>AVERAGEIF('5.10.2 (Medium incl tax)'!$A$36:$A$63,'Annual incl tax'!$B34,'5.10.2 (Medium incl tax)'!D$36:D$63)</f>
        <v>4.7887795086393083</v>
      </c>
      <c r="D34" s="95">
        <f>AVERAGEIF('5.10.2 (Medium incl tax)'!$A$36:$A$63,'Annual incl tax'!$B34,'5.10.2 (Medium incl tax)'!E$36:E$63)</f>
        <v>5.248105189584833</v>
      </c>
      <c r="E34" s="95">
        <f>AVERAGEIF('5.10.2 (Medium incl tax)'!$A$36:$A$63,'Annual incl tax'!$B34,'5.10.2 (Medium incl tax)'!F$36:F$63)</f>
        <v>7.7003676388888884</v>
      </c>
      <c r="F34" s="95"/>
      <c r="G34" s="95">
        <f>AVERAGEIF('5.10.2 (Medium incl tax)'!$A$36:$A$63,'Annual incl tax'!$B34,'5.10.2 (Medium incl tax)'!H$36:H$63)</f>
        <v>4.3809263288936879</v>
      </c>
      <c r="H34" s="95">
        <f>AVERAGEIF('5.10.2 (Medium incl tax)'!$A$36:$A$63,'Annual incl tax'!$B34,'5.10.2 (Medium incl tax)'!I$36:I$63)</f>
        <v>5.6012793106551477</v>
      </c>
      <c r="I34" s="95"/>
      <c r="J34" s="95">
        <f>AVERAGEIF('5.10.2 (Medium incl tax)'!$A$36:$A$63,'Annual incl tax'!$B34,'5.10.2 (Medium incl tax)'!K$36:K$63)</f>
        <v>4.7624891978641717</v>
      </c>
      <c r="K34" s="95">
        <f>AVERAGEIF('5.10.2 (Medium incl tax)'!$A$36:$A$63,'Annual incl tax'!$B34,'5.10.2 (Medium incl tax)'!L$36:L$63)</f>
        <v>5.3798672450203977</v>
      </c>
      <c r="L34" s="95">
        <f>AVERAGEIF('5.10.2 (Medium incl tax)'!$A$36:$A$63,'Annual incl tax'!$B34,'5.10.2 (Medium incl tax)'!M$36:M$63)</f>
        <v>4.2619826853851697</v>
      </c>
      <c r="M34" s="95">
        <f>AVERAGEIF('5.10.2 (Medium incl tax)'!$A$36:$A$63,'Annual incl tax'!$B34,'5.10.2 (Medium incl tax)'!N$36:N$63)</f>
        <v>5.7998218652507791</v>
      </c>
      <c r="N34" s="95">
        <f>AVERAGEIF('5.10.2 (Medium incl tax)'!$A$36:$A$63,'Annual incl tax'!$B34,'5.10.2 (Medium incl tax)'!O$36:O$63)</f>
        <v>4.9957328581713458</v>
      </c>
      <c r="O34" s="95">
        <f>AVERAGEIF('5.10.2 (Medium incl tax)'!$A$36:$A$63,'Annual incl tax'!$B34,'5.10.2 (Medium incl tax)'!P$36:P$63)</f>
        <v>4.8996227714782812</v>
      </c>
      <c r="P34" s="95">
        <f>AVERAGEIF('5.10.2 (Medium incl tax)'!$A$36:$A$63,'Annual incl tax'!$B34,'5.10.2 (Medium incl tax)'!Q$36:Q$63)</f>
        <v>7.7531448463222938</v>
      </c>
      <c r="Q34" s="95">
        <f>AVERAGEIF('5.10.2 (Medium incl tax)'!$A$36:$A$63,'Annual incl tax'!$B34,'5.10.2 (Medium incl tax)'!R$36:R$63)</f>
        <v>3.4886427243520521</v>
      </c>
      <c r="R34" s="55">
        <f t="shared" si="0"/>
        <v>4.9957328581713458</v>
      </c>
      <c r="S34" s="56">
        <f t="shared" si="1"/>
        <v>-30.167548518015707</v>
      </c>
      <c r="T34" s="57">
        <f t="shared" si="2"/>
        <v>1</v>
      </c>
      <c r="U34" s="95">
        <f>AVERAGEIF('5.10.2 (Medium incl tax)'!$A$36:$A$63,'Annual incl tax'!$B34,'5.10.2 (Medium incl tax)'!V$36:V$63)</f>
        <v>2.9652579841612674</v>
      </c>
      <c r="V34" s="95">
        <f>AVERAGEIF('5.10.2 (Medium incl tax)'!$A$36:$A$63,'Annual incl tax'!$B34,'5.10.2 (Medium incl tax)'!W$36:W$63)</f>
        <v>2.1875851700863933</v>
      </c>
      <c r="W34" s="95"/>
      <c r="X34" s="95">
        <f>AVERAGEIF('5.10.2 (Medium incl tax)'!$A$36:$A$63,'Annual incl tax'!$B34,'5.10.2 (Medium incl tax)'!Y$36:Y$63)</f>
        <v>3.8644016210103196</v>
      </c>
      <c r="Y34" s="95">
        <f>AVERAGEIF('5.10.2 (Medium incl tax)'!$A$36:$A$63,'Annual incl tax'!$B34,'5.10.2 (Medium incl tax)'!Z$36:Z$63)</f>
        <v>2.8143678247840169</v>
      </c>
      <c r="Z34" s="95">
        <f>AVERAGEIF('5.10.2 (Medium incl tax)'!$A$36:$A$63,'Annual incl tax'!$B34,'5.10.2 (Medium incl tax)'!AA$36:AA$63)</f>
        <v>3.4708016792356613</v>
      </c>
      <c r="AA34" s="95">
        <f>AVERAGEIF('5.10.2 (Medium incl tax)'!$A$36:$A$63,'Annual incl tax'!$B34,'5.10.2 (Medium incl tax)'!AB$36:AB$63)</f>
        <v>3.2577156480681548</v>
      </c>
      <c r="AB34" s="95">
        <f>AVERAGEIF('5.10.2 (Medium incl tax)'!$A$36:$A$63,'Annual incl tax'!$B34,'5.10.2 (Medium incl tax)'!AC$36:AC$63)</f>
        <v>2.8404132076433886</v>
      </c>
      <c r="AC34" s="95"/>
      <c r="AD34" s="95">
        <f>AVERAGEIF('5.10.2 (Medium incl tax)'!$A$36:$A$63,'Annual incl tax'!$B34,'5.10.2 (Medium incl tax)'!AE$36:AE$63)</f>
        <v>3.7179365870230381</v>
      </c>
      <c r="AE34" s="95">
        <f>AVERAGEIF('5.10.2 (Medium incl tax)'!$A$36:$A$63,'Annual incl tax'!$B34,'5.10.2 (Medium incl tax)'!AF$36:AF$63)</f>
        <v>2.6515099871010324</v>
      </c>
      <c r="AF34" s="95">
        <f>AVERAGEIF('5.10.2 (Medium incl tax)'!$A$36:$A$63,'Annual incl tax'!$B34,'5.10.2 (Medium incl tax)'!AG$36:AG$63)</f>
        <v>3.5603001130909524</v>
      </c>
      <c r="AG34" s="95">
        <f>AVERAGEIF('5.10.2 (Medium incl tax)'!$A$36:$A$63,'Annual incl tax'!$B34,'5.10.2 (Medium incl tax)'!AH$36:AH$63)</f>
        <v>5.0742705813534918</v>
      </c>
      <c r="AH34" s="95">
        <f t="shared" si="3"/>
        <v>4.3214545071394284</v>
      </c>
      <c r="AI34" s="56">
        <f t="shared" si="4"/>
        <v>-19.271561957010004</v>
      </c>
      <c r="AJ34" s="57">
        <f>RANK(Q34,(C34:Q34,U34:AG34),1)</f>
        <v>8</v>
      </c>
    </row>
    <row r="35" spans="1:36" ht="13" customHeight="1" x14ac:dyDescent="0.25">
      <c r="A35" s="94" t="s">
        <v>36</v>
      </c>
      <c r="B35" s="96">
        <v>2009</v>
      </c>
      <c r="C35" s="95">
        <f>AVERAGEIF('5.10.2 (Medium incl tax)'!$A$36:$A$63,'Annual incl tax'!$B35,'5.10.2 (Medium incl tax)'!D$36:D$63)</f>
        <v>5.6534058563630714</v>
      </c>
      <c r="D35" s="95">
        <f>AVERAGEIF('5.10.2 (Medium incl tax)'!$A$36:$A$63,'Annual incl tax'!$B35,'5.10.2 (Medium incl tax)'!E$36:E$63)</f>
        <v>4.9954444319565603</v>
      </c>
      <c r="E35" s="95">
        <f>AVERAGEIF('5.10.2 (Medium incl tax)'!$A$36:$A$63,'Annual incl tax'!$B35,'5.10.2 (Medium incl tax)'!F$36:F$63)</f>
        <v>7.3642651856196624</v>
      </c>
      <c r="F35" s="95"/>
      <c r="G35" s="95">
        <f>AVERAGEIF('5.10.2 (Medium incl tax)'!$A$36:$A$63,'Annual incl tax'!$B35,'5.10.2 (Medium incl tax)'!H$36:H$63)</f>
        <v>5.0480192279760736</v>
      </c>
      <c r="H35" s="95">
        <f>AVERAGEIF('5.10.2 (Medium incl tax)'!$A$36:$A$63,'Annual incl tax'!$B35,'5.10.2 (Medium incl tax)'!I$36:I$63)</f>
        <v>5.5079965793390233</v>
      </c>
      <c r="I35" s="95"/>
      <c r="J35" s="95">
        <f>AVERAGEIF('5.10.2 (Medium incl tax)'!$A$36:$A$63,'Annual incl tax'!$B35,'5.10.2 (Medium incl tax)'!K$36:K$63)</f>
        <v>5.3209605065973626</v>
      </c>
      <c r="K35" s="95">
        <f>AVERAGEIF('5.10.2 (Medium incl tax)'!$A$36:$A$63,'Annual incl tax'!$B35,'5.10.2 (Medium incl tax)'!L$36:L$63)</f>
        <v>5.7561987723599337</v>
      </c>
      <c r="L35" s="95">
        <f>AVERAGEIF('5.10.2 (Medium incl tax)'!$A$36:$A$63,'Annual incl tax'!$B35,'5.10.2 (Medium incl tax)'!M$36:M$63)</f>
        <v>4.2490200416271318</v>
      </c>
      <c r="M35" s="95">
        <f>AVERAGEIF('5.10.2 (Medium incl tax)'!$A$36:$A$63,'Annual incl tax'!$B35,'5.10.2 (Medium incl tax)'!N$36:N$63)</f>
        <v>6.6106087436426728</v>
      </c>
      <c r="N35" s="95">
        <f>AVERAGEIF('5.10.2 (Medium incl tax)'!$A$36:$A$63,'Annual incl tax'!$B35,'5.10.2 (Medium incl tax)'!O$36:O$63)</f>
        <v>5.3384203306344995</v>
      </c>
      <c r="O35" s="95">
        <f>AVERAGEIF('5.10.2 (Medium incl tax)'!$A$36:$A$63,'Annual incl tax'!$B35,'5.10.2 (Medium incl tax)'!P$36:P$63)</f>
        <v>5.1083321857436061</v>
      </c>
      <c r="P35" s="95">
        <f>AVERAGEIF('5.10.2 (Medium incl tax)'!$A$36:$A$63,'Annual incl tax'!$B35,'5.10.2 (Medium incl tax)'!Q$36:Q$63)</f>
        <v>8.0773745244039645</v>
      </c>
      <c r="Q35" s="95">
        <f>AVERAGEIF('5.10.2 (Medium incl tax)'!$A$36:$A$63,'Annual incl tax'!$B35,'5.10.2 (Medium incl tax)'!R$36:R$63)</f>
        <v>3.7963875292568261</v>
      </c>
      <c r="R35" s="55">
        <f t="shared" si="0"/>
        <v>5.3384203306344995</v>
      </c>
      <c r="S35" s="56">
        <f t="shared" si="1"/>
        <v>-28.88556362878969</v>
      </c>
      <c r="T35" s="57">
        <f t="shared" si="2"/>
        <v>1</v>
      </c>
      <c r="U35" s="95">
        <f>AVERAGEIF('5.10.2 (Medium incl tax)'!$A$36:$A$63,'Annual incl tax'!$B35,'5.10.2 (Medium incl tax)'!V$36:V$63)</f>
        <v>3.6587739928786949</v>
      </c>
      <c r="V35" s="95">
        <f>AVERAGEIF('5.10.2 (Medium incl tax)'!$A$36:$A$63,'Annual incl tax'!$B35,'5.10.2 (Medium incl tax)'!W$36:W$63)</f>
        <v>2.8794356684124542</v>
      </c>
      <c r="W35" s="95"/>
      <c r="X35" s="95">
        <f>AVERAGEIF('5.10.2 (Medium incl tax)'!$A$36:$A$63,'Annual incl tax'!$B35,'5.10.2 (Medium incl tax)'!Y$36:Y$63)</f>
        <v>4.3068800505633886</v>
      </c>
      <c r="Y35" s="95">
        <f>AVERAGEIF('5.10.2 (Medium incl tax)'!$A$36:$A$63,'Annual incl tax'!$B35,'5.10.2 (Medium incl tax)'!Z$36:Z$63)</f>
        <v>3.3724917206959191</v>
      </c>
      <c r="Z35" s="95">
        <f>AVERAGEIF('5.10.2 (Medium incl tax)'!$A$36:$A$63,'Annual incl tax'!$B35,'5.10.2 (Medium incl tax)'!AA$36:AA$63)</f>
        <v>4.2660885113010636</v>
      </c>
      <c r="AA35" s="95">
        <f>AVERAGEIF('5.10.2 (Medium incl tax)'!$A$36:$A$63,'Annual incl tax'!$B35,'5.10.2 (Medium incl tax)'!AB$36:AB$63)</f>
        <v>4.0204664698368635</v>
      </c>
      <c r="AB35" s="95">
        <f>AVERAGEIF('5.10.2 (Medium incl tax)'!$A$36:$A$63,'Annual incl tax'!$B35,'5.10.2 (Medium incl tax)'!AC$36:AC$63)</f>
        <v>3.7011152408653611</v>
      </c>
      <c r="AC35" s="95"/>
      <c r="AD35" s="95">
        <f>AVERAGEIF('5.10.2 (Medium incl tax)'!$A$36:$A$63,'Annual incl tax'!$B35,'5.10.2 (Medium incl tax)'!AE$36:AE$63)</f>
        <v>3.7794408034413056</v>
      </c>
      <c r="AE35" s="95">
        <f>AVERAGEIF('5.10.2 (Medium incl tax)'!$A$36:$A$63,'Annual incl tax'!$B35,'5.10.2 (Medium incl tax)'!AF$36:AF$63)</f>
        <v>2.4962509991506652</v>
      </c>
      <c r="AF35" s="95">
        <f>AVERAGEIF('5.10.2 (Medium incl tax)'!$A$36:$A$63,'Annual incl tax'!$B35,'5.10.2 (Medium incl tax)'!AG$36:AG$63)</f>
        <v>4.1747249968174822</v>
      </c>
      <c r="AG35" s="95">
        <f>AVERAGEIF('5.10.2 (Medium incl tax)'!$A$36:$A$63,'Annual incl tax'!$B35,'5.10.2 (Medium incl tax)'!AH$36:AH$63)</f>
        <v>5.3309895128645337</v>
      </c>
      <c r="AH35" s="95">
        <f t="shared" si="3"/>
        <v>4.6511622412599749</v>
      </c>
      <c r="AI35" s="56">
        <f t="shared" si="4"/>
        <v>-18.377658479004054</v>
      </c>
      <c r="AJ35" s="57">
        <f>RANK(Q35,(C35:Q35,U35:AG35),1)</f>
        <v>7</v>
      </c>
    </row>
    <row r="36" spans="1:36" ht="13" customHeight="1" x14ac:dyDescent="0.25">
      <c r="A36" s="94" t="s">
        <v>36</v>
      </c>
      <c r="B36" s="96">
        <v>2010</v>
      </c>
      <c r="C36" s="95">
        <f>AVERAGEIF('5.10.2 (Medium incl tax)'!$A$36:$A$63,'Annual incl tax'!$B36,'5.10.2 (Medium incl tax)'!D$36:D$63)</f>
        <v>5.2524682255346562</v>
      </c>
      <c r="D36" s="95">
        <f>AVERAGEIF('5.10.2 (Medium incl tax)'!$A$36:$A$63,'Annual incl tax'!$B36,'5.10.2 (Medium incl tax)'!E$36:E$63)</f>
        <v>4.8575590757199958</v>
      </c>
      <c r="E36" s="95">
        <f>AVERAGEIF('5.10.2 (Medium incl tax)'!$A$36:$A$63,'Annual incl tax'!$B36,'5.10.2 (Medium incl tax)'!F$36:F$63)</f>
        <v>8.2333348699266224</v>
      </c>
      <c r="F36" s="95"/>
      <c r="G36" s="95">
        <f>AVERAGEIF('5.10.2 (Medium incl tax)'!$A$36:$A$63,'Annual incl tax'!$B36,'5.10.2 (Medium incl tax)'!H$36:H$63)</f>
        <v>4.6981335089829654</v>
      </c>
      <c r="H36" s="95">
        <f>AVERAGEIF('5.10.2 (Medium incl tax)'!$A$36:$A$63,'Annual incl tax'!$B36,'5.10.2 (Medium incl tax)'!I$36:I$63)</f>
        <v>4.874029685343416</v>
      </c>
      <c r="I36" s="95"/>
      <c r="J36" s="95">
        <f>AVERAGEIF('5.10.2 (Medium incl tax)'!$A$36:$A$63,'Annual incl tax'!$B36,'5.10.2 (Medium incl tax)'!K$36:K$63)</f>
        <v>4.3876062718436009</v>
      </c>
      <c r="K36" s="95">
        <f>AVERAGEIF('5.10.2 (Medium incl tax)'!$A$36:$A$63,'Annual incl tax'!$B36,'5.10.2 (Medium incl tax)'!L$36:L$63)</f>
        <v>6.0146014327343185</v>
      </c>
      <c r="L36" s="95">
        <f>AVERAGEIF('5.10.2 (Medium incl tax)'!$A$36:$A$63,'Annual incl tax'!$B36,'5.10.2 (Medium incl tax)'!M$36:M$63)</f>
        <v>3.8898128683486761</v>
      </c>
      <c r="M36" s="95">
        <f>AVERAGEIF('5.10.2 (Medium incl tax)'!$A$36:$A$63,'Annual incl tax'!$B36,'5.10.2 (Medium incl tax)'!N$36:N$63)</f>
        <v>6.0025730546459357</v>
      </c>
      <c r="N36" s="95">
        <f>AVERAGEIF('5.10.2 (Medium incl tax)'!$A$36:$A$63,'Annual incl tax'!$B36,'5.10.2 (Medium incl tax)'!O$36:O$63)</f>
        <v>5.2467589535389108</v>
      </c>
      <c r="O36" s="95">
        <f>AVERAGEIF('5.10.2 (Medium incl tax)'!$A$36:$A$63,'Annual incl tax'!$B36,'5.10.2 (Medium incl tax)'!P$36:P$63)</f>
        <v>4.6070205564650557</v>
      </c>
      <c r="P36" s="95">
        <f>AVERAGEIF('5.10.2 (Medium incl tax)'!$A$36:$A$63,'Annual incl tax'!$B36,'5.10.2 (Medium incl tax)'!Q$36:Q$63)</f>
        <v>8.8564484857588468</v>
      </c>
      <c r="Q36" s="95">
        <f>AVERAGEIF('5.10.2 (Medium incl tax)'!$A$36:$A$63,'Annual incl tax'!$B36,'5.10.2 (Medium incl tax)'!R$36:R$63)</f>
        <v>3.5489189938748016</v>
      </c>
      <c r="R36" s="55">
        <f t="shared" si="0"/>
        <v>4.874029685343416</v>
      </c>
      <c r="S36" s="56">
        <f t="shared" si="1"/>
        <v>-27.187169078049006</v>
      </c>
      <c r="T36" s="57">
        <f t="shared" si="2"/>
        <v>1</v>
      </c>
      <c r="U36" s="95">
        <f>AVERAGEIF('5.10.2 (Medium incl tax)'!$A$36:$A$63,'Annual incl tax'!$B36,'5.10.2 (Medium incl tax)'!V$36:V$63)</f>
        <v>3.4232236101354871</v>
      </c>
      <c r="V36" s="95">
        <f>AVERAGEIF('5.10.2 (Medium incl tax)'!$A$36:$A$63,'Annual incl tax'!$B36,'5.10.2 (Medium incl tax)'!W$36:W$63)</f>
        <v>3.2709757857989792</v>
      </c>
      <c r="W36" s="95"/>
      <c r="X36" s="95">
        <f>AVERAGEIF('5.10.2 (Medium incl tax)'!$A$36:$A$63,'Annual incl tax'!$B36,'5.10.2 (Medium incl tax)'!Y$36:Y$63)</f>
        <v>4.2277440860031117</v>
      </c>
      <c r="Y36" s="95">
        <f>AVERAGEIF('5.10.2 (Medium incl tax)'!$A$36:$A$63,'Annual incl tax'!$B36,'5.10.2 (Medium incl tax)'!Z$36:Z$63)</f>
        <v>3.2730183047407726</v>
      </c>
      <c r="Z36" s="95">
        <f>AVERAGEIF('5.10.2 (Medium incl tax)'!$A$36:$A$63,'Annual incl tax'!$B36,'5.10.2 (Medium incl tax)'!AA$36:AA$63)</f>
        <v>4.6705608409872115</v>
      </c>
      <c r="AA36" s="95">
        <f>AVERAGEIF('5.10.2 (Medium incl tax)'!$A$36:$A$63,'Annual incl tax'!$B36,'5.10.2 (Medium incl tax)'!AB$36:AB$63)</f>
        <v>3.0844078890902269</v>
      </c>
      <c r="AB36" s="95">
        <f>AVERAGEIF('5.10.2 (Medium incl tax)'!$A$36:$A$63,'Annual incl tax'!$B36,'5.10.2 (Medium incl tax)'!AC$36:AC$63)</f>
        <v>3.5503366384927242</v>
      </c>
      <c r="AC36" s="95"/>
      <c r="AD36" s="95">
        <f>AVERAGEIF('5.10.2 (Medium incl tax)'!$A$36:$A$63,'Annual incl tax'!$B36,'5.10.2 (Medium incl tax)'!AE$36:AE$63)</f>
        <v>3.9873011563103029</v>
      </c>
      <c r="AE36" s="95">
        <f>AVERAGEIF('5.10.2 (Medium incl tax)'!$A$36:$A$63,'Annual incl tax'!$B36,'5.10.2 (Medium incl tax)'!AF$36:AF$63)</f>
        <v>2.3731890962997699</v>
      </c>
      <c r="AF36" s="95">
        <f>AVERAGEIF('5.10.2 (Medium incl tax)'!$A$36:$A$63,'Annual incl tax'!$B36,'5.10.2 (Medium incl tax)'!AG$36:AG$63)</f>
        <v>3.783527630551542</v>
      </c>
      <c r="AG36" s="95">
        <f>AVERAGEIF('5.10.2 (Medium incl tax)'!$A$36:$A$63,'Annual incl tax'!$B36,'5.10.2 (Medium incl tax)'!AH$36:AH$63)</f>
        <v>5.3788920427068749</v>
      </c>
      <c r="AH36" s="95">
        <f t="shared" si="3"/>
        <v>4.4973134141543287</v>
      </c>
      <c r="AI36" s="56">
        <f t="shared" si="4"/>
        <v>-21.088021512902774</v>
      </c>
      <c r="AJ36" s="57">
        <f>RANK(Q36,(C36:Q36,U36:AG36),1)</f>
        <v>6</v>
      </c>
    </row>
    <row r="37" spans="1:36" ht="13" customHeight="1" x14ac:dyDescent="0.25">
      <c r="A37" s="94" t="s">
        <v>36</v>
      </c>
      <c r="B37" s="96">
        <v>2011</v>
      </c>
      <c r="C37" s="95">
        <f>AVERAGEIF('5.10.2 (Medium incl tax)'!$A$36:$A$63,'Annual incl tax'!$B37,'5.10.2 (Medium incl tax)'!D$36:D$63)</f>
        <v>6.141551541106014</v>
      </c>
      <c r="D37" s="95">
        <f>AVERAGEIF('5.10.2 (Medium incl tax)'!$A$36:$A$63,'Annual incl tax'!$B37,'5.10.2 (Medium incl tax)'!E$36:E$63)</f>
        <v>5.9212098930905626</v>
      </c>
      <c r="E37" s="95">
        <f>AVERAGEIF('5.10.2 (Medium incl tax)'!$A$36:$A$63,'Annual incl tax'!$B37,'5.10.2 (Medium incl tax)'!F$36:F$63)</f>
        <v>8.9392052758787663</v>
      </c>
      <c r="F37" s="95"/>
      <c r="G37" s="95">
        <f>AVERAGEIF('5.10.2 (Medium incl tax)'!$A$36:$A$63,'Annual incl tax'!$B37,'5.10.2 (Medium incl tax)'!H$36:H$63)</f>
        <v>5.3199057898214521</v>
      </c>
      <c r="H37" s="95">
        <f>AVERAGEIF('5.10.2 (Medium incl tax)'!$A$36:$A$63,'Annual incl tax'!$B37,'5.10.2 (Medium incl tax)'!I$36:I$63)</f>
        <v>5.3277377202228955</v>
      </c>
      <c r="I37" s="95"/>
      <c r="J37" s="95">
        <f>AVERAGEIF('5.10.2 (Medium incl tax)'!$A$36:$A$63,'Annual incl tax'!$B37,'5.10.2 (Medium incl tax)'!K$36:K$63)</f>
        <v>4.8918662968732409</v>
      </c>
      <c r="K37" s="95">
        <f>AVERAGEIF('5.10.2 (Medium incl tax)'!$A$36:$A$63,'Annual incl tax'!$B37,'5.10.2 (Medium incl tax)'!L$36:L$63)</f>
        <v>6.8082715343117446</v>
      </c>
      <c r="L37" s="95">
        <f>AVERAGEIF('5.10.2 (Medium incl tax)'!$A$36:$A$63,'Annual incl tax'!$B37,'5.10.2 (Medium incl tax)'!M$36:M$63)</f>
        <v>4.7294850443358918</v>
      </c>
      <c r="M37" s="95">
        <f>AVERAGEIF('5.10.2 (Medium incl tax)'!$A$36:$A$63,'Annual incl tax'!$B37,'5.10.2 (Medium incl tax)'!N$36:N$63)</f>
        <v>6.4022919010126227</v>
      </c>
      <c r="N37" s="95">
        <f>AVERAGEIF('5.10.2 (Medium incl tax)'!$A$36:$A$63,'Annual incl tax'!$B37,'5.10.2 (Medium incl tax)'!O$36:O$63)</f>
        <v>5.8508761226496855</v>
      </c>
      <c r="O37" s="95">
        <f>AVERAGEIF('5.10.2 (Medium incl tax)'!$A$36:$A$63,'Annual incl tax'!$B37,'5.10.2 (Medium incl tax)'!P$36:P$63)</f>
        <v>4.668665766297063</v>
      </c>
      <c r="P37" s="95">
        <f>AVERAGEIF('5.10.2 (Medium incl tax)'!$A$36:$A$63,'Annual incl tax'!$B37,'5.10.2 (Medium incl tax)'!Q$36:Q$63)</f>
        <v>10.201179735358139</v>
      </c>
      <c r="Q37" s="95">
        <f>AVERAGEIF('5.10.2 (Medium incl tax)'!$A$36:$A$63,'Annual incl tax'!$B37,'5.10.2 (Medium incl tax)'!R$36:R$63)</f>
        <v>4.1125168356257422</v>
      </c>
      <c r="R37" s="55">
        <f t="shared" si="0"/>
        <v>5.8508761226496855</v>
      </c>
      <c r="S37" s="56">
        <f t="shared" si="1"/>
        <v>-29.711093699189323</v>
      </c>
      <c r="T37" s="57">
        <f t="shared" si="2"/>
        <v>1</v>
      </c>
      <c r="U37" s="95">
        <f>AVERAGEIF('5.10.2 (Medium incl tax)'!$A$36:$A$63,'Annual incl tax'!$B37,'5.10.2 (Medium incl tax)'!V$36:V$63)</f>
        <v>3.9124059581771746</v>
      </c>
      <c r="V37" s="95">
        <f>AVERAGEIF('5.10.2 (Medium incl tax)'!$A$36:$A$63,'Annual incl tax'!$B37,'5.10.2 (Medium incl tax)'!W$36:W$63)</f>
        <v>3.240038517740838</v>
      </c>
      <c r="W37" s="95"/>
      <c r="X37" s="95">
        <f>AVERAGEIF('5.10.2 (Medium incl tax)'!$A$36:$A$63,'Annual incl tax'!$B37,'5.10.2 (Medium incl tax)'!Y$36:Y$63)</f>
        <v>4.9442019843875222</v>
      </c>
      <c r="Y37" s="95">
        <f>AVERAGEIF('5.10.2 (Medium incl tax)'!$A$36:$A$63,'Annual incl tax'!$B37,'5.10.2 (Medium incl tax)'!Z$36:Z$63)</f>
        <v>3.714292575780159</v>
      </c>
      <c r="Z37" s="95">
        <f>AVERAGEIF('5.10.2 (Medium incl tax)'!$A$36:$A$63,'Annual incl tax'!$B37,'5.10.2 (Medium incl tax)'!AA$36:AA$63)</f>
        <v>4.9035599978653774</v>
      </c>
      <c r="AA37" s="95">
        <f>AVERAGEIF('5.10.2 (Medium incl tax)'!$A$36:$A$63,'Annual incl tax'!$B37,'5.10.2 (Medium incl tax)'!AB$36:AB$63)</f>
        <v>3.660311918279632</v>
      </c>
      <c r="AB37" s="95">
        <f>AVERAGEIF('5.10.2 (Medium incl tax)'!$A$36:$A$63,'Annual incl tax'!$B37,'5.10.2 (Medium incl tax)'!AC$36:AC$63)</f>
        <v>4.2268099972411122</v>
      </c>
      <c r="AC37" s="95"/>
      <c r="AD37" s="95">
        <f>AVERAGEIF('5.10.2 (Medium incl tax)'!$A$36:$A$63,'Annual incl tax'!$B37,'5.10.2 (Medium incl tax)'!AE$36:AE$63)</f>
        <v>4.1813967813165025</v>
      </c>
      <c r="AE37" s="95">
        <f>AVERAGEIF('5.10.2 (Medium incl tax)'!$A$36:$A$63,'Annual incl tax'!$B37,'5.10.2 (Medium incl tax)'!AF$36:AF$63)</f>
        <v>2.4330317921590812</v>
      </c>
      <c r="AF37" s="95">
        <f>AVERAGEIF('5.10.2 (Medium incl tax)'!$A$36:$A$63,'Annual incl tax'!$B37,'5.10.2 (Medium incl tax)'!AG$36:AG$63)</f>
        <v>4.2390659448584493</v>
      </c>
      <c r="AG37" s="95">
        <f>AVERAGEIF('5.10.2 (Medium incl tax)'!$A$36:$A$63,'Annual incl tax'!$B37,'5.10.2 (Medium incl tax)'!AH$36:AH$63)</f>
        <v>6.336648851455271</v>
      </c>
      <c r="AH37" s="95">
        <f t="shared" si="3"/>
        <v>4.8977131473693092</v>
      </c>
      <c r="AI37" s="56">
        <f t="shared" si="4"/>
        <v>-16.031896685605538</v>
      </c>
      <c r="AJ37" s="57">
        <f>RANK(Q37,(C37:Q37,U37:AG37),1)</f>
        <v>6</v>
      </c>
    </row>
    <row r="38" spans="1:36" ht="13" customHeight="1" x14ac:dyDescent="0.25">
      <c r="A38" s="94" t="s">
        <v>36</v>
      </c>
      <c r="B38" s="96">
        <v>2012</v>
      </c>
      <c r="C38" s="95">
        <f>AVERAGEIF('5.10.2 (Medium incl tax)'!$A$36:$A$63,'Annual incl tax'!$B38,'5.10.2 (Medium incl tax)'!D$36:D$63)</f>
        <v>6.1653435136707166</v>
      </c>
      <c r="D38" s="95">
        <f>AVERAGEIF('5.10.2 (Medium incl tax)'!$A$36:$A$63,'Annual incl tax'!$B38,'5.10.2 (Medium incl tax)'!E$36:E$63)</f>
        <v>5.7646747038293009</v>
      </c>
      <c r="E38" s="95">
        <f>AVERAGEIF('5.10.2 (Medium incl tax)'!$A$36:$A$63,'Annual incl tax'!$B38,'5.10.2 (Medium incl tax)'!F$36:F$63)</f>
        <v>7.844879801536135</v>
      </c>
      <c r="F38" s="95"/>
      <c r="G38" s="95">
        <f>AVERAGEIF('5.10.2 (Medium incl tax)'!$A$36:$A$63,'Annual incl tax'!$B38,'5.10.2 (Medium incl tax)'!H$36:H$63)</f>
        <v>5.3355101164941949</v>
      </c>
      <c r="H38" s="95">
        <f>AVERAGEIF('5.10.2 (Medium incl tax)'!$A$36:$A$63,'Annual incl tax'!$B38,'5.10.2 (Medium incl tax)'!I$36:I$63)</f>
        <v>5.2106169422679169</v>
      </c>
      <c r="I38" s="95">
        <f>AVERAGEIF('5.10.2 (Medium incl tax)'!$A$36:$A$63,'Annual incl tax'!$B38,'5.10.2 (Medium incl tax)'!J$36:J$63)</f>
        <v>8.1294959349930398</v>
      </c>
      <c r="J38" s="95">
        <f>AVERAGEIF('5.10.2 (Medium incl tax)'!$A$36:$A$63,'Annual incl tax'!$B38,'5.10.2 (Medium incl tax)'!K$36:K$63)</f>
        <v>5.2123124630976534</v>
      </c>
      <c r="K38" s="95">
        <f>AVERAGEIF('5.10.2 (Medium incl tax)'!$A$36:$A$63,'Annual incl tax'!$B38,'5.10.2 (Medium incl tax)'!L$36:L$63)</f>
        <v>7.0299223758177263</v>
      </c>
      <c r="L38" s="95">
        <f>AVERAGEIF('5.10.2 (Medium incl tax)'!$A$36:$A$63,'Annual incl tax'!$B38,'5.10.2 (Medium incl tax)'!M$36:M$63)</f>
        <v>4.7492243311272038</v>
      </c>
      <c r="M38" s="95">
        <f>AVERAGEIF('5.10.2 (Medium incl tax)'!$A$36:$A$63,'Annual incl tax'!$B38,'5.10.2 (Medium incl tax)'!N$36:N$63)</f>
        <v>6.4180539887425816</v>
      </c>
      <c r="N38" s="95">
        <f>AVERAGEIF('5.10.2 (Medium incl tax)'!$A$36:$A$63,'Annual incl tax'!$B38,'5.10.2 (Medium incl tax)'!O$36:O$63)</f>
        <v>6.4451873490339731</v>
      </c>
      <c r="O38" s="95">
        <f>AVERAGEIF('5.10.2 (Medium incl tax)'!$A$36:$A$63,'Annual incl tax'!$B38,'5.10.2 (Medium incl tax)'!P$36:P$63)</f>
        <v>6.1687564569977322</v>
      </c>
      <c r="P38" s="95">
        <f>AVERAGEIF('5.10.2 (Medium incl tax)'!$A$36:$A$63,'Annual incl tax'!$B38,'5.10.2 (Medium incl tax)'!Q$36:Q$63)</f>
        <v>9.8928316203654401</v>
      </c>
      <c r="Q38" s="95">
        <f>AVERAGEIF('5.10.2 (Medium incl tax)'!$A$36:$A$63,'Annual incl tax'!$B38,'5.10.2 (Medium incl tax)'!R$36:R$63)</f>
        <v>4.4543924759581888</v>
      </c>
      <c r="R38" s="55">
        <f t="shared" si="0"/>
        <v>6.1670499853342244</v>
      </c>
      <c r="S38" s="56">
        <f t="shared" si="1"/>
        <v>-27.771098230902663</v>
      </c>
      <c r="T38" s="57">
        <f t="shared" si="2"/>
        <v>1</v>
      </c>
      <c r="U38" s="95">
        <f>AVERAGEIF('5.10.2 (Medium incl tax)'!$A$36:$A$63,'Annual incl tax'!$B38,'5.10.2 (Medium incl tax)'!V$36:V$63)</f>
        <v>4.2525468349981557</v>
      </c>
      <c r="V38" s="95">
        <f>AVERAGEIF('5.10.2 (Medium incl tax)'!$A$36:$A$63,'Annual incl tax'!$B38,'5.10.2 (Medium incl tax)'!W$36:W$63)</f>
        <v>3.4614172557634832</v>
      </c>
      <c r="W38" s="95"/>
      <c r="X38" s="95">
        <f>AVERAGEIF('5.10.2 (Medium incl tax)'!$A$36:$A$63,'Annual incl tax'!$B38,'5.10.2 (Medium incl tax)'!Y$36:Y$63)</f>
        <v>5.350745503620935</v>
      </c>
      <c r="Y38" s="95">
        <f>AVERAGEIF('5.10.2 (Medium incl tax)'!$A$36:$A$63,'Annual incl tax'!$B38,'5.10.2 (Medium incl tax)'!Z$36:Z$63)</f>
        <v>4.1230303108654027</v>
      </c>
      <c r="Z38" s="95">
        <f>AVERAGEIF('5.10.2 (Medium incl tax)'!$A$36:$A$63,'Annual incl tax'!$B38,'5.10.2 (Medium incl tax)'!AA$36:AA$63)</f>
        <v>4.0534295531856044</v>
      </c>
      <c r="AA38" s="95">
        <f>AVERAGEIF('5.10.2 (Medium incl tax)'!$A$36:$A$63,'Annual incl tax'!$B38,'5.10.2 (Medium incl tax)'!AB$36:AB$63)</f>
        <v>4.3464393446665568</v>
      </c>
      <c r="AB38" s="95">
        <f>AVERAGEIF('5.10.2 (Medium incl tax)'!$A$36:$A$63,'Annual incl tax'!$B38,'5.10.2 (Medium incl tax)'!AC$36:AC$63)</f>
        <v>4.5381555256788069</v>
      </c>
      <c r="AC38" s="95"/>
      <c r="AD38" s="95">
        <f>AVERAGEIF('5.10.2 (Medium incl tax)'!$A$36:$A$63,'Annual incl tax'!$B38,'5.10.2 (Medium incl tax)'!AE$36:AE$63)</f>
        <v>4.2282799558002653</v>
      </c>
      <c r="AE38" s="95">
        <f>AVERAGEIF('5.10.2 (Medium incl tax)'!$A$36:$A$63,'Annual incl tax'!$B38,'5.10.2 (Medium incl tax)'!AF$36:AF$63)</f>
        <v>2.2069721003808311</v>
      </c>
      <c r="AF38" s="95">
        <f>AVERAGEIF('5.10.2 (Medium incl tax)'!$A$36:$A$63,'Annual incl tax'!$B38,'5.10.2 (Medium incl tax)'!AG$36:AG$63)</f>
        <v>4.175191975355256</v>
      </c>
      <c r="AG38" s="95">
        <f>AVERAGEIF('5.10.2 (Medium incl tax)'!$A$36:$A$63,'Annual incl tax'!$B38,'5.10.2 (Medium incl tax)'!AH$36:AH$63)</f>
        <v>6.1972274830151157</v>
      </c>
      <c r="AH38" s="95">
        <f t="shared" si="3"/>
        <v>5.2123124630976534</v>
      </c>
      <c r="AI38" s="56">
        <f t="shared" si="4"/>
        <v>-14.540954566814982</v>
      </c>
      <c r="AJ38" s="57">
        <f>RANK(Q38,(C38:Q38,U38:AG38),1)</f>
        <v>9</v>
      </c>
    </row>
    <row r="39" spans="1:36" ht="13" customHeight="1" x14ac:dyDescent="0.25">
      <c r="A39" s="94" t="s">
        <v>36</v>
      </c>
      <c r="B39" s="96">
        <v>2013</v>
      </c>
      <c r="C39" s="95">
        <f>AVERAGEIF('5.10.2 (Medium incl tax)'!$A$36:$A$63,'Annual incl tax'!$B39,'5.10.2 (Medium incl tax)'!D$36:D$63)</f>
        <v>6.4627930715652848</v>
      </c>
      <c r="D39" s="95">
        <f>AVERAGEIF('5.10.2 (Medium incl tax)'!$A$36:$A$63,'Annual incl tax'!$B39,'5.10.2 (Medium incl tax)'!E$36:E$63)</f>
        <v>5.6356814736850751</v>
      </c>
      <c r="E39" s="95">
        <f>AVERAGEIF('5.10.2 (Medium incl tax)'!$A$36:$A$63,'Annual incl tax'!$B39,'5.10.2 (Medium incl tax)'!F$36:F$63)</f>
        <v>8.3651992144454717</v>
      </c>
      <c r="F39" s="95"/>
      <c r="G39" s="95">
        <f>AVERAGEIF('5.10.2 (Medium incl tax)'!$A$36:$A$63,'Annual incl tax'!$B39,'5.10.2 (Medium incl tax)'!H$36:H$63)</f>
        <v>5.9716244837707446</v>
      </c>
      <c r="H39" s="95">
        <f>AVERAGEIF('5.10.2 (Medium incl tax)'!$A$36:$A$63,'Annual incl tax'!$B39,'5.10.2 (Medium incl tax)'!I$36:I$63)</f>
        <v>5.7287656740754604</v>
      </c>
      <c r="I39" s="95">
        <f>AVERAGEIF('5.10.2 (Medium incl tax)'!$A$36:$A$63,'Annual incl tax'!$B39,'5.10.2 (Medium incl tax)'!J$36:J$63)</f>
        <v>7.0456750368037238</v>
      </c>
      <c r="J39" s="95">
        <f>AVERAGEIF('5.10.2 (Medium incl tax)'!$A$36:$A$63,'Annual incl tax'!$B39,'5.10.2 (Medium incl tax)'!K$36:K$63)</f>
        <v>5.8415524686276745</v>
      </c>
      <c r="K39" s="95">
        <f>AVERAGEIF('5.10.2 (Medium incl tax)'!$A$36:$A$63,'Annual incl tax'!$B39,'5.10.2 (Medium incl tax)'!L$36:L$63)</f>
        <v>7.5592948745431325</v>
      </c>
      <c r="L39" s="95">
        <f>AVERAGEIF('5.10.2 (Medium incl tax)'!$A$36:$A$63,'Annual incl tax'!$B39,'5.10.2 (Medium incl tax)'!M$36:M$63)</f>
        <v>5.0523082968908115</v>
      </c>
      <c r="M39" s="95">
        <f>AVERAGEIF('5.10.2 (Medium incl tax)'!$A$36:$A$63,'Annual incl tax'!$B39,'5.10.2 (Medium incl tax)'!N$36:N$63)</f>
        <v>7.0200353253804826</v>
      </c>
      <c r="N39" s="95">
        <f>AVERAGEIF('5.10.2 (Medium incl tax)'!$A$36:$A$63,'Annual incl tax'!$B39,'5.10.2 (Medium incl tax)'!O$36:O$63)</f>
        <v>7.5135584573609489</v>
      </c>
      <c r="O39" s="95">
        <f>AVERAGEIF('5.10.2 (Medium incl tax)'!$A$36:$A$63,'Annual incl tax'!$B39,'5.10.2 (Medium incl tax)'!P$36:P$63)</f>
        <v>6.8955291629508189</v>
      </c>
      <c r="P39" s="95">
        <f>AVERAGEIF('5.10.2 (Medium incl tax)'!$A$36:$A$63,'Annual incl tax'!$B39,'5.10.2 (Medium incl tax)'!Q$36:Q$63)</f>
        <v>10.408912898261821</v>
      </c>
      <c r="Q39" s="95">
        <f>AVERAGEIF('5.10.2 (Medium incl tax)'!$A$36:$A$63,'Annual incl tax'!$B39,'5.10.2 (Medium incl tax)'!R$36:R$63)</f>
        <v>4.7481713375968653</v>
      </c>
      <c r="R39" s="55">
        <f t="shared" si="0"/>
        <v>6.6791611172580518</v>
      </c>
      <c r="S39" s="56">
        <f t="shared" si="1"/>
        <v>-28.910663266855014</v>
      </c>
      <c r="T39" s="57">
        <f t="shared" si="2"/>
        <v>1</v>
      </c>
      <c r="U39" s="95">
        <f>AVERAGEIF('5.10.2 (Medium incl tax)'!$A$36:$A$63,'Annual incl tax'!$B39,'5.10.2 (Medium incl tax)'!V$36:V$63)</f>
        <v>4.3766098727149778</v>
      </c>
      <c r="V39" s="95">
        <f>AVERAGEIF('5.10.2 (Medium incl tax)'!$A$36:$A$63,'Annual incl tax'!$B39,'5.10.2 (Medium incl tax)'!W$36:W$63)</f>
        <v>3.9618902204288773</v>
      </c>
      <c r="W39" s="95"/>
      <c r="X39" s="95">
        <f>AVERAGEIF('5.10.2 (Medium incl tax)'!$A$36:$A$63,'Annual incl tax'!$B39,'5.10.2 (Medium incl tax)'!Y$36:Y$63)</f>
        <v>5.1646651086806825</v>
      </c>
      <c r="Y39" s="95">
        <f>AVERAGEIF('5.10.2 (Medium incl tax)'!$A$36:$A$63,'Annual incl tax'!$B39,'5.10.2 (Medium incl tax)'!Z$36:Z$63)</f>
        <v>4.2466877238290346</v>
      </c>
      <c r="Z39" s="95">
        <f>AVERAGEIF('5.10.2 (Medium incl tax)'!$A$36:$A$63,'Annual incl tax'!$B39,'5.10.2 (Medium incl tax)'!AA$36:AA$63)</f>
        <v>3.6193878705749958</v>
      </c>
      <c r="AA39" s="95">
        <f>AVERAGEIF('5.10.2 (Medium incl tax)'!$A$36:$A$63,'Annual incl tax'!$B39,'5.10.2 (Medium incl tax)'!AB$36:AB$63)</f>
        <v>4.2868226858450384</v>
      </c>
      <c r="AB39" s="95">
        <f>AVERAGEIF('5.10.2 (Medium incl tax)'!$A$36:$A$63,'Annual incl tax'!$B39,'5.10.2 (Medium incl tax)'!AC$36:AC$63)</f>
        <v>5.1652971268597874</v>
      </c>
      <c r="AC39" s="95"/>
      <c r="AD39" s="95">
        <f>AVERAGEIF('5.10.2 (Medium incl tax)'!$A$36:$A$63,'Annual incl tax'!$B39,'5.10.2 (Medium incl tax)'!AE$36:AE$63)</f>
        <v>4.1561269865032777</v>
      </c>
      <c r="AE39" s="95">
        <f>AVERAGEIF('5.10.2 (Medium incl tax)'!$A$36:$A$63,'Annual incl tax'!$B39,'5.10.2 (Medium incl tax)'!AF$36:AF$63)</f>
        <v>2.5108148668465828</v>
      </c>
      <c r="AF39" s="95">
        <f>AVERAGEIF('5.10.2 (Medium incl tax)'!$A$36:$A$63,'Annual incl tax'!$B39,'5.10.2 (Medium incl tax)'!AG$36:AG$63)</f>
        <v>4.3164581981707197</v>
      </c>
      <c r="AG39" s="95">
        <f>AVERAGEIF('5.10.2 (Medium incl tax)'!$A$36:$A$63,'Annual incl tax'!$B39,'5.10.2 (Medium incl tax)'!AH$36:AH$63)</f>
        <v>5.85094650019448</v>
      </c>
      <c r="AH39" s="95">
        <f t="shared" si="3"/>
        <v>5.6356814736850751</v>
      </c>
      <c r="AI39" s="56">
        <f t="shared" si="4"/>
        <v>-15.748053544762925</v>
      </c>
      <c r="AJ39" s="57">
        <f>RANK(Q39,(C39:Q39,U39:AG39),1)</f>
        <v>9</v>
      </c>
    </row>
    <row r="40" spans="1:36" ht="13" customHeight="1" x14ac:dyDescent="0.25">
      <c r="A40" s="94" t="s">
        <v>36</v>
      </c>
      <c r="B40" s="96">
        <v>2014</v>
      </c>
      <c r="C40" s="95">
        <f>AVERAGEIF('5.10.2 (Medium incl tax)'!$A$36:$A$63,'Annual incl tax'!$B40,'5.10.2 (Medium incl tax)'!D$36:D$63)</f>
        <v>5.9601046156268085</v>
      </c>
      <c r="D40" s="95">
        <f>AVERAGEIF('5.10.2 (Medium incl tax)'!$A$36:$A$63,'Annual incl tax'!$B40,'5.10.2 (Medium incl tax)'!E$36:E$63)</f>
        <v>5.2728929296852645</v>
      </c>
      <c r="E40" s="95">
        <f>AVERAGEIF('5.10.2 (Medium incl tax)'!$A$36:$A$63,'Annual incl tax'!$B40,'5.10.2 (Medium incl tax)'!F$36:F$63)</f>
        <v>7.2009201266665537</v>
      </c>
      <c r="F40" s="95"/>
      <c r="G40" s="95">
        <f>AVERAGEIF('5.10.2 (Medium incl tax)'!$A$36:$A$63,'Annual incl tax'!$B40,'5.10.2 (Medium incl tax)'!H$36:H$63)</f>
        <v>5.891822448936904</v>
      </c>
      <c r="H40" s="95">
        <f>AVERAGEIF('5.10.2 (Medium incl tax)'!$A$36:$A$63,'Annual incl tax'!$B40,'5.10.2 (Medium incl tax)'!I$36:I$63)</f>
        <v>5.4810651060512043</v>
      </c>
      <c r="I40" s="95">
        <f>AVERAGEIF('5.10.2 (Medium incl tax)'!$A$36:$A$63,'Annual incl tax'!$B40,'5.10.2 (Medium incl tax)'!J$36:J$63)</f>
        <v>6.1259020542277884</v>
      </c>
      <c r="J40" s="95">
        <f>AVERAGEIF('5.10.2 (Medium incl tax)'!$A$36:$A$63,'Annual incl tax'!$B40,'5.10.2 (Medium incl tax)'!K$36:K$63)</f>
        <v>5.7450063156923674</v>
      </c>
      <c r="K40" s="95">
        <f>AVERAGEIF('5.10.2 (Medium incl tax)'!$A$36:$A$63,'Annual incl tax'!$B40,'5.10.2 (Medium incl tax)'!L$36:L$63)</f>
        <v>7.0342727930120947</v>
      </c>
      <c r="L40" s="95">
        <f>AVERAGEIF('5.10.2 (Medium incl tax)'!$A$36:$A$63,'Annual incl tax'!$B40,'5.10.2 (Medium incl tax)'!M$36:M$63)</f>
        <v>4.2172007317234712</v>
      </c>
      <c r="M40" s="95">
        <f>AVERAGEIF('5.10.2 (Medium incl tax)'!$A$36:$A$63,'Annual incl tax'!$B40,'5.10.2 (Medium incl tax)'!N$36:N$63)</f>
        <v>6.4846487254645817</v>
      </c>
      <c r="N40" s="95">
        <f>AVERAGEIF('5.10.2 (Medium incl tax)'!$A$36:$A$63,'Annual incl tax'!$B40,'5.10.2 (Medium incl tax)'!O$36:O$63)</f>
        <v>7.9492980426759381</v>
      </c>
      <c r="O40" s="95">
        <f>AVERAGEIF('5.10.2 (Medium incl tax)'!$A$36:$A$63,'Annual incl tax'!$B40,'5.10.2 (Medium incl tax)'!P$36:P$63)</f>
        <v>6.883751989021615</v>
      </c>
      <c r="P40" s="95">
        <f>AVERAGEIF('5.10.2 (Medium incl tax)'!$A$36:$A$63,'Annual incl tax'!$B40,'5.10.2 (Medium incl tax)'!Q$36:Q$63)</f>
        <v>9.3675789681084858</v>
      </c>
      <c r="Q40" s="95">
        <f>AVERAGEIF('5.10.2 (Medium incl tax)'!$A$36:$A$63,'Annual incl tax'!$B40,'5.10.2 (Medium incl tax)'!R$36:R$63)</f>
        <v>5.017612532791806</v>
      </c>
      <c r="R40" s="55">
        <f t="shared" si="0"/>
        <v>6.0430033349272989</v>
      </c>
      <c r="S40" s="56">
        <f t="shared" si="1"/>
        <v>-16.968231611075705</v>
      </c>
      <c r="T40" s="57">
        <f t="shared" si="2"/>
        <v>2</v>
      </c>
      <c r="U40" s="95">
        <f>AVERAGEIF('5.10.2 (Medium incl tax)'!$A$36:$A$63,'Annual incl tax'!$B40,'5.10.2 (Medium incl tax)'!V$36:V$63)</f>
        <v>3.928720231537957</v>
      </c>
      <c r="V40" s="95">
        <f>AVERAGEIF('5.10.2 (Medium incl tax)'!$A$36:$A$63,'Annual incl tax'!$B40,'5.10.2 (Medium incl tax)'!W$36:W$63)</f>
        <v>3.7861890727076144</v>
      </c>
      <c r="W40" s="95"/>
      <c r="X40" s="95">
        <f>AVERAGEIF('5.10.2 (Medium incl tax)'!$A$36:$A$63,'Annual incl tax'!$B40,'5.10.2 (Medium incl tax)'!Y$36:Y$63)</f>
        <v>4.4769528525462192</v>
      </c>
      <c r="Y40" s="95">
        <f>AVERAGEIF('5.10.2 (Medium incl tax)'!$A$36:$A$63,'Annual incl tax'!$B40,'5.10.2 (Medium incl tax)'!Z$36:Z$63)</f>
        <v>3.9689341008650096</v>
      </c>
      <c r="Z40" s="95">
        <f>AVERAGEIF('5.10.2 (Medium incl tax)'!$A$36:$A$63,'Annual incl tax'!$B40,'5.10.2 (Medium incl tax)'!AA$36:AA$63)</f>
        <v>2.8867442848714591</v>
      </c>
      <c r="AA40" s="95">
        <f>AVERAGEIF('5.10.2 (Medium incl tax)'!$A$36:$A$63,'Annual incl tax'!$B40,'5.10.2 (Medium incl tax)'!AB$36:AB$63)</f>
        <v>3.9194848000387457</v>
      </c>
      <c r="AB40" s="95">
        <f>AVERAGEIF('5.10.2 (Medium incl tax)'!$A$36:$A$63,'Annual incl tax'!$B40,'5.10.2 (Medium incl tax)'!AC$36:AC$63)</f>
        <v>4.2718510365488855</v>
      </c>
      <c r="AC40" s="95"/>
      <c r="AD40" s="95">
        <f>AVERAGEIF('5.10.2 (Medium incl tax)'!$A$36:$A$63,'Annual incl tax'!$B40,'5.10.2 (Medium incl tax)'!AE$36:AE$63)</f>
        <v>3.988048085861724</v>
      </c>
      <c r="AE40" s="95">
        <f>AVERAGEIF('5.10.2 (Medium incl tax)'!$A$36:$A$63,'Annual incl tax'!$B40,'5.10.2 (Medium incl tax)'!AF$36:AF$63)</f>
        <v>2.5289582382332032</v>
      </c>
      <c r="AF40" s="95">
        <f>AVERAGEIF('5.10.2 (Medium incl tax)'!$A$36:$A$63,'Annual incl tax'!$B40,'5.10.2 (Medium incl tax)'!AG$36:AG$63)</f>
        <v>4.1380572157622186</v>
      </c>
      <c r="AG40" s="95">
        <f>AVERAGEIF('5.10.2 (Medium incl tax)'!$A$36:$A$63,'Annual incl tax'!$B40,'5.10.2 (Medium incl tax)'!AH$36:AH$63)</f>
        <v>5.2487036089323515</v>
      </c>
      <c r="AH40" s="95">
        <f t="shared" si="3"/>
        <v>5.2487036089323515</v>
      </c>
      <c r="AI40" s="56">
        <f t="shared" si="4"/>
        <v>-4.4028219796459842</v>
      </c>
      <c r="AJ40" s="57">
        <f>RANK(Q40,(C40:Q40,U40:AG40),1)</f>
        <v>12</v>
      </c>
    </row>
    <row r="41" spans="1:36" ht="13" customHeight="1" x14ac:dyDescent="0.25">
      <c r="A41" s="94" t="s">
        <v>36</v>
      </c>
      <c r="B41" s="96">
        <v>2015</v>
      </c>
      <c r="C41" s="95">
        <f>AVERAGEIF('5.10.2 (Medium incl tax)'!$A$36:$A$63,'Annual incl tax'!$B41,'5.10.2 (Medium incl tax)'!D$36:D$63)</f>
        <v>5.2309576436796341</v>
      </c>
      <c r="D41" s="95">
        <f>AVERAGEIF('5.10.2 (Medium incl tax)'!$A$36:$A$63,'Annual incl tax'!$B41,'5.10.2 (Medium incl tax)'!E$36:E$63)</f>
        <v>4.3725859148245227</v>
      </c>
      <c r="E41" s="95">
        <f>AVERAGEIF('5.10.2 (Medium incl tax)'!$A$36:$A$63,'Annual incl tax'!$B41,'5.10.2 (Medium incl tax)'!F$36:F$63)</f>
        <v>6.5382714081609361</v>
      </c>
      <c r="F41" s="95"/>
      <c r="G41" s="95">
        <f>AVERAGEIF('5.10.2 (Medium incl tax)'!$A$36:$A$63,'Annual incl tax'!$B41,'5.10.2 (Medium incl tax)'!H$36:H$63)</f>
        <v>5.2039387689309384</v>
      </c>
      <c r="H41" s="95">
        <f>AVERAGEIF('5.10.2 (Medium incl tax)'!$A$36:$A$63,'Annual incl tax'!$B41,'5.10.2 (Medium incl tax)'!I$36:I$63)</f>
        <v>4.9253069947852346</v>
      </c>
      <c r="I41" s="95">
        <f>AVERAGEIF('5.10.2 (Medium incl tax)'!$A$36:$A$63,'Annual incl tax'!$B41,'5.10.2 (Medium incl tax)'!J$36:J$63)</f>
        <v>5.1918808644231067</v>
      </c>
      <c r="J41" s="95">
        <f>AVERAGEIF('5.10.2 (Medium incl tax)'!$A$36:$A$63,'Annual incl tax'!$B41,'5.10.2 (Medium incl tax)'!K$36:K$63)</f>
        <v>5.0690406636144054</v>
      </c>
      <c r="K41" s="95">
        <f>AVERAGEIF('5.10.2 (Medium incl tax)'!$A$36:$A$63,'Annual incl tax'!$B41,'5.10.2 (Medium incl tax)'!L$36:L$63)</f>
        <v>6.0607907425452847</v>
      </c>
      <c r="L41" s="95">
        <f>AVERAGEIF('5.10.2 (Medium incl tax)'!$A$36:$A$63,'Annual incl tax'!$B41,'5.10.2 (Medium incl tax)'!M$36:M$63)</f>
        <v>3.550261533179369</v>
      </c>
      <c r="M41" s="95">
        <f>AVERAGEIF('5.10.2 (Medium incl tax)'!$A$36:$A$63,'Annual incl tax'!$B41,'5.10.2 (Medium incl tax)'!N$36:N$63)</f>
        <v>5.6571738997390684</v>
      </c>
      <c r="N41" s="95">
        <f>AVERAGEIF('5.10.2 (Medium incl tax)'!$A$36:$A$63,'Annual incl tax'!$B41,'5.10.2 (Medium incl tax)'!O$36:O$63)</f>
        <v>7.1067082967654152</v>
      </c>
      <c r="O41" s="95">
        <f>AVERAGEIF('5.10.2 (Medium incl tax)'!$A$36:$A$63,'Annual incl tax'!$B41,'5.10.2 (Medium incl tax)'!P$36:P$63)</f>
        <v>6.1161486193781744</v>
      </c>
      <c r="P41" s="95">
        <f>AVERAGEIF('5.10.2 (Medium incl tax)'!$A$36:$A$63,'Annual incl tax'!$B41,'5.10.2 (Medium incl tax)'!Q$36:Q$63)</f>
        <v>8.3614375243550008</v>
      </c>
      <c r="Q41" s="95">
        <f>AVERAGEIF('5.10.2 (Medium incl tax)'!$A$36:$A$63,'Annual incl tax'!$B41,'5.10.2 (Medium incl tax)'!R$36:R$63)</f>
        <v>4.7284201406534327</v>
      </c>
      <c r="R41" s="55">
        <f t="shared" si="0"/>
        <v>5.2174482063052867</v>
      </c>
      <c r="S41" s="56">
        <f t="shared" si="1"/>
        <v>-9.3729357018027226</v>
      </c>
      <c r="T41" s="57">
        <f t="shared" si="2"/>
        <v>3</v>
      </c>
      <c r="U41" s="95">
        <f>AVERAGEIF('5.10.2 (Medium incl tax)'!$A$36:$A$63,'Annual incl tax'!$B41,'5.10.2 (Medium incl tax)'!V$36:V$63)</f>
        <v>3.15327220287721</v>
      </c>
      <c r="V41" s="95">
        <f>AVERAGEIF('5.10.2 (Medium incl tax)'!$A$36:$A$63,'Annual incl tax'!$B41,'5.10.2 (Medium incl tax)'!W$36:W$63)</f>
        <v>3.3832966195292959</v>
      </c>
      <c r="W41" s="95"/>
      <c r="X41" s="95">
        <f>AVERAGEIF('5.10.2 (Medium incl tax)'!$A$36:$A$63,'Annual incl tax'!$B41,'5.10.2 (Medium incl tax)'!Y$36:Y$63)</f>
        <v>4.1992462212974671</v>
      </c>
      <c r="Y41" s="95">
        <f>AVERAGEIF('5.10.2 (Medium incl tax)'!$A$36:$A$63,'Annual incl tax'!$B41,'5.10.2 (Medium incl tax)'!Z$36:Z$63)</f>
        <v>3.0511991037754376</v>
      </c>
      <c r="Z41" s="95">
        <f>AVERAGEIF('5.10.2 (Medium incl tax)'!$A$36:$A$63,'Annual incl tax'!$B41,'5.10.2 (Medium incl tax)'!AA$36:AA$63)</f>
        <v>2.5589503768675481</v>
      </c>
      <c r="AA41" s="95">
        <f>AVERAGEIF('5.10.2 (Medium incl tax)'!$A$36:$A$63,'Annual incl tax'!$B41,'5.10.2 (Medium incl tax)'!AB$36:AB$63)</f>
        <v>3.5610557745518294</v>
      </c>
      <c r="AB41" s="95">
        <f>AVERAGEIF('5.10.2 (Medium incl tax)'!$A$36:$A$63,'Annual incl tax'!$B41,'5.10.2 (Medium incl tax)'!AC$36:AC$63)</f>
        <v>3.1174775882943253</v>
      </c>
      <c r="AC41" s="95"/>
      <c r="AD41" s="95">
        <f>AVERAGEIF('5.10.2 (Medium incl tax)'!$A$36:$A$63,'Annual incl tax'!$B41,'5.10.2 (Medium incl tax)'!AE$36:AE$63)</f>
        <v>3.626137138570436</v>
      </c>
      <c r="AE41" s="95">
        <f>AVERAGEIF('5.10.2 (Medium incl tax)'!$A$36:$A$63,'Annual incl tax'!$B41,'5.10.2 (Medium incl tax)'!AF$36:AF$63)</f>
        <v>2.3620003395789775</v>
      </c>
      <c r="AF41" s="95">
        <f>AVERAGEIF('5.10.2 (Medium incl tax)'!$A$36:$A$63,'Annual incl tax'!$B41,'5.10.2 (Medium incl tax)'!AG$36:AG$63)</f>
        <v>3.5970365791266983</v>
      </c>
      <c r="AG41" s="95">
        <f>AVERAGEIF('5.10.2 (Medium incl tax)'!$A$36:$A$63,'Annual incl tax'!$B41,'5.10.2 (Medium incl tax)'!AH$36:AH$63)</f>
        <v>4.4941658119761749</v>
      </c>
      <c r="AH41" s="95">
        <f t="shared" si="3"/>
        <v>4.4941658119761749</v>
      </c>
      <c r="AI41" s="56">
        <f t="shared" si="4"/>
        <v>5.21240956559748</v>
      </c>
      <c r="AJ41" s="57">
        <f>RANK(Q41,(C41:Q41,U41:AG41),1)</f>
        <v>14</v>
      </c>
    </row>
    <row r="42" spans="1:36" ht="13" customHeight="1" x14ac:dyDescent="0.25">
      <c r="A42" s="94" t="s">
        <v>36</v>
      </c>
      <c r="B42" s="96">
        <v>2016</v>
      </c>
      <c r="C42" s="95">
        <f>AVERAGEIF('5.10.2 (Medium incl tax)'!$A$36:$A$63,'Annual incl tax'!$B42,'5.10.2 (Medium incl tax)'!D$36:D$63)</f>
        <v>5.5819422684302964</v>
      </c>
      <c r="D42" s="95">
        <f>AVERAGEIF('5.10.2 (Medium incl tax)'!$A$36:$A$63,'Annual incl tax'!$B42,'5.10.2 (Medium incl tax)'!E$36:E$63)</f>
        <v>4.4237474797743062</v>
      </c>
      <c r="E42" s="95">
        <f>AVERAGEIF('5.10.2 (Medium incl tax)'!$A$36:$A$63,'Annual incl tax'!$B42,'5.10.2 (Medium incl tax)'!F$36:F$63)</f>
        <v>6.9291876563174863</v>
      </c>
      <c r="F42" s="95"/>
      <c r="G42" s="95">
        <f>AVERAGEIF('5.10.2 (Medium incl tax)'!$A$36:$A$63,'Annual incl tax'!$B42,'5.10.2 (Medium incl tax)'!H$36:H$63)</f>
        <v>5.4348235460908665</v>
      </c>
      <c r="H42" s="95">
        <f>AVERAGEIF('5.10.2 (Medium incl tax)'!$A$36:$A$63,'Annual incl tax'!$B42,'5.10.2 (Medium incl tax)'!I$36:I$63)</f>
        <v>5.3315597732732165</v>
      </c>
      <c r="I42" s="95">
        <f>AVERAGEIF('5.10.2 (Medium incl tax)'!$A$36:$A$63,'Annual incl tax'!$B42,'5.10.2 (Medium incl tax)'!J$36:J$63)</f>
        <v>4.9969243849192067</v>
      </c>
      <c r="J42" s="95">
        <f>AVERAGEIF('5.10.2 (Medium incl tax)'!$A$36:$A$63,'Annual incl tax'!$B42,'5.10.2 (Medium incl tax)'!K$36:K$63)</f>
        <v>5.4512023517165993</v>
      </c>
      <c r="K42" s="95">
        <f>AVERAGEIF('5.10.2 (Medium incl tax)'!$A$36:$A$63,'Annual incl tax'!$B42,'5.10.2 (Medium incl tax)'!L$36:L$63)</f>
        <v>6.4461901406995956</v>
      </c>
      <c r="L42" s="95">
        <f>AVERAGEIF('5.10.2 (Medium incl tax)'!$A$36:$A$63,'Annual incl tax'!$B42,'5.10.2 (Medium incl tax)'!M$36:M$63)</f>
        <v>3.5633111140341236</v>
      </c>
      <c r="M42" s="95">
        <f>AVERAGEIF('5.10.2 (Medium incl tax)'!$A$36:$A$63,'Annual incl tax'!$B42,'5.10.2 (Medium incl tax)'!N$36:N$63)</f>
        <v>6.5041463225346128</v>
      </c>
      <c r="N42" s="95">
        <f>AVERAGEIF('5.10.2 (Medium incl tax)'!$A$36:$A$63,'Annual incl tax'!$B42,'5.10.2 (Medium incl tax)'!O$36:O$63)</f>
        <v>7.0558575244050532</v>
      </c>
      <c r="O42" s="95">
        <f>AVERAGEIF('5.10.2 (Medium incl tax)'!$A$36:$A$63,'Annual incl tax'!$B42,'5.10.2 (Medium incl tax)'!P$36:P$63)</f>
        <v>6.3176145193474706</v>
      </c>
      <c r="P42" s="95">
        <f>AVERAGEIF('5.10.2 (Medium incl tax)'!$A$36:$A$63,'Annual incl tax'!$B42,'5.10.2 (Medium incl tax)'!Q$36:Q$63)</f>
        <v>9.3016916345902381</v>
      </c>
      <c r="Q42" s="95">
        <f>AVERAGEIF('5.10.2 (Medium incl tax)'!$A$36:$A$63,'Annual incl tax'!$B42,'5.10.2 (Medium incl tax)'!R$36:R$63)</f>
        <v>4.3053163200602151</v>
      </c>
      <c r="R42" s="55">
        <f t="shared" si="0"/>
        <v>5.5165723100734478</v>
      </c>
      <c r="S42" s="56">
        <f t="shared" si="1"/>
        <v>-21.95667747890186</v>
      </c>
      <c r="T42" s="57">
        <f t="shared" si="2"/>
        <v>2</v>
      </c>
      <c r="U42" s="95">
        <f>AVERAGEIF('5.10.2 (Medium incl tax)'!$A$36:$A$63,'Annual incl tax'!$B42,'5.10.2 (Medium incl tax)'!V$36:V$63)</f>
        <v>2.7687937770399711</v>
      </c>
      <c r="V42" s="95">
        <f>AVERAGEIF('5.10.2 (Medium incl tax)'!$A$36:$A$63,'Annual incl tax'!$B42,'5.10.2 (Medium incl tax)'!W$36:W$63)</f>
        <v>3.2558613412839894</v>
      </c>
      <c r="W42" s="95"/>
      <c r="X42" s="95">
        <f>AVERAGEIF('5.10.2 (Medium incl tax)'!$A$36:$A$63,'Annual incl tax'!$B42,'5.10.2 (Medium incl tax)'!Y$36:Y$63)</f>
        <v>4.6884897493416346</v>
      </c>
      <c r="Y42" s="95">
        <f>AVERAGEIF('5.10.2 (Medium incl tax)'!$A$36:$A$63,'Annual incl tax'!$B42,'5.10.2 (Medium incl tax)'!Z$36:Z$63)</f>
        <v>2.7561944917481966</v>
      </c>
      <c r="Z42" s="95">
        <f>AVERAGEIF('5.10.2 (Medium incl tax)'!$A$36:$A$63,'Annual incl tax'!$B42,'5.10.2 (Medium incl tax)'!AA$36:AA$63)</f>
        <v>2.8859002400738456</v>
      </c>
      <c r="AA42" s="95">
        <f>AVERAGEIF('5.10.2 (Medium incl tax)'!$A$36:$A$63,'Annual incl tax'!$B42,'5.10.2 (Medium incl tax)'!AB$36:AB$63)</f>
        <v>3.394967911151797</v>
      </c>
      <c r="AB42" s="95">
        <f>AVERAGEIF('5.10.2 (Medium incl tax)'!$A$36:$A$63,'Annual incl tax'!$B42,'5.10.2 (Medium incl tax)'!AC$36:AC$63)</f>
        <v>3.2705116439864081</v>
      </c>
      <c r="AC42" s="95"/>
      <c r="AD42" s="95">
        <f>AVERAGEIF('5.10.2 (Medium incl tax)'!$A$36:$A$63,'Annual incl tax'!$B42,'5.10.2 (Medium incl tax)'!AE$36:AE$63)</f>
        <v>3.4207795245148467</v>
      </c>
      <c r="AE42" s="95">
        <f>AVERAGEIF('5.10.2 (Medium incl tax)'!$A$36:$A$63,'Annual incl tax'!$B42,'5.10.2 (Medium incl tax)'!AF$36:AF$63)</f>
        <v>2.6802122931198991</v>
      </c>
      <c r="AF42" s="95">
        <f>AVERAGEIF('5.10.2 (Medium incl tax)'!$A$36:$A$63,'Annual incl tax'!$B42,'5.10.2 (Medium incl tax)'!AG$36:AG$63)</f>
        <v>3.7026762259989425</v>
      </c>
      <c r="AG42" s="95">
        <f>AVERAGEIF('5.10.2 (Medium incl tax)'!$A$36:$A$63,'Annual incl tax'!$B42,'5.10.2 (Medium incl tax)'!AH$36:AH$63)</f>
        <v>4.7507745218997917</v>
      </c>
      <c r="AH42" s="95">
        <f t="shared" si="3"/>
        <v>4.6884897493416346</v>
      </c>
      <c r="AI42" s="56">
        <f t="shared" si="4"/>
        <v>-8.17264086660796</v>
      </c>
      <c r="AJ42" s="57">
        <f>RANK(Q42,(C42:Q42,U42:AG42),1)</f>
        <v>11</v>
      </c>
    </row>
    <row r="43" spans="1:36" ht="13" customHeight="1" x14ac:dyDescent="0.25">
      <c r="A43" s="94" t="s">
        <v>36</v>
      </c>
      <c r="B43" s="96">
        <v>2017</v>
      </c>
      <c r="C43" s="95">
        <f>AVERAGEIF('5.10.2 (Medium incl tax)'!$A$36:$A$63,'Annual incl tax'!$B43,'5.10.2 (Medium incl tax)'!D$36:D$63)</f>
        <v>6.0159113116824567</v>
      </c>
      <c r="D43" s="95">
        <f>AVERAGEIF('5.10.2 (Medium incl tax)'!$A$36:$A$63,'Annual incl tax'!$B43,'5.10.2 (Medium incl tax)'!E$36:E$63)</f>
        <v>4.7101418051737536</v>
      </c>
      <c r="E43" s="95">
        <f>AVERAGEIF('5.10.2 (Medium incl tax)'!$A$36:$A$63,'Annual incl tax'!$B43,'5.10.2 (Medium incl tax)'!F$36:F$63)</f>
        <v>7.7268651658219385</v>
      </c>
      <c r="F43" s="95"/>
      <c r="G43" s="95">
        <f>AVERAGEIF('5.10.2 (Medium incl tax)'!$A$36:$A$63,'Annual incl tax'!$B43,'5.10.2 (Medium incl tax)'!H$36:H$63)</f>
        <v>5.8518926094883756</v>
      </c>
      <c r="H43" s="95">
        <f>AVERAGEIF('5.10.2 (Medium incl tax)'!$A$36:$A$63,'Annual incl tax'!$B43,'5.10.2 (Medium incl tax)'!I$36:I$63)</f>
        <v>5.3475656744791715</v>
      </c>
      <c r="I43" s="95">
        <f>AVERAGEIF('5.10.2 (Medium incl tax)'!$A$36:$A$63,'Annual incl tax'!$B43,'5.10.2 (Medium incl tax)'!J$36:J$63)</f>
        <v>4.8201445296319294</v>
      </c>
      <c r="J43" s="95">
        <f>AVERAGEIF('5.10.2 (Medium incl tax)'!$A$36:$A$63,'Annual incl tax'!$B43,'5.10.2 (Medium incl tax)'!K$36:K$63)</f>
        <v>5.616465859650889</v>
      </c>
      <c r="K43" s="95">
        <f>AVERAGEIF('5.10.2 (Medium incl tax)'!$A$36:$A$63,'Annual incl tax'!$B43,'5.10.2 (Medium incl tax)'!L$36:L$63)</f>
        <v>6.930521216929951</v>
      </c>
      <c r="L43" s="95">
        <f>AVERAGEIF('5.10.2 (Medium incl tax)'!$A$36:$A$63,'Annual incl tax'!$B43,'5.10.2 (Medium incl tax)'!M$36:M$63)</f>
        <v>3.5752454263153375</v>
      </c>
      <c r="M43" s="95">
        <f>AVERAGEIF('5.10.2 (Medium incl tax)'!$A$36:$A$63,'Annual incl tax'!$B43,'5.10.2 (Medium incl tax)'!N$36:N$63)</f>
        <v>6.9211188938495543</v>
      </c>
      <c r="N43" s="95">
        <f>AVERAGEIF('5.10.2 (Medium incl tax)'!$A$36:$A$63,'Annual incl tax'!$B43,'5.10.2 (Medium incl tax)'!O$36:O$63)</f>
        <v>6.8927469084819624</v>
      </c>
      <c r="O43" s="95">
        <f>AVERAGEIF('5.10.2 (Medium incl tax)'!$A$36:$A$63,'Annual incl tax'!$B43,'5.10.2 (Medium incl tax)'!P$36:P$63)</f>
        <v>6.7311167425039296</v>
      </c>
      <c r="P43" s="95">
        <f>AVERAGEIF('5.10.2 (Medium incl tax)'!$A$36:$A$63,'Annual incl tax'!$B43,'5.10.2 (Medium incl tax)'!Q$36:Q$63)</f>
        <v>10.237029589293885</v>
      </c>
      <c r="Q43" s="95">
        <f>AVERAGEIF('5.10.2 (Medium incl tax)'!$A$36:$A$63,'Annual incl tax'!$B43,'5.10.2 (Medium incl tax)'!R$36:R$63)</f>
        <v>4.1562421627957722</v>
      </c>
      <c r="R43" s="55">
        <f t="shared" si="0"/>
        <v>5.9339019605854162</v>
      </c>
      <c r="S43" s="56">
        <f t="shared" si="1"/>
        <v>-29.95768736317758</v>
      </c>
      <c r="T43" s="57">
        <f t="shared" si="2"/>
        <v>2</v>
      </c>
      <c r="U43" s="95">
        <f>AVERAGEIF('5.10.2 (Medium incl tax)'!$A$36:$A$63,'Annual incl tax'!$B43,'5.10.2 (Medium incl tax)'!V$36:V$63)</f>
        <v>3.0938693614377559</v>
      </c>
      <c r="V43" s="95">
        <f>AVERAGEIF('5.10.2 (Medium incl tax)'!$A$36:$A$63,'Annual incl tax'!$B43,'5.10.2 (Medium incl tax)'!W$36:W$63)</f>
        <v>3.1785091182221885</v>
      </c>
      <c r="W43" s="95"/>
      <c r="X43" s="95">
        <f>AVERAGEIF('5.10.2 (Medium incl tax)'!$A$36:$A$63,'Annual incl tax'!$B43,'5.10.2 (Medium incl tax)'!Y$36:Y$63)</f>
        <v>4.8931282847489435</v>
      </c>
      <c r="Y43" s="95">
        <f>AVERAGEIF('5.10.2 (Medium incl tax)'!$A$36:$A$63,'Annual incl tax'!$B43,'5.10.2 (Medium incl tax)'!Z$36:Z$63)</f>
        <v>3.6421913545307572</v>
      </c>
      <c r="Z43" s="95">
        <f>AVERAGEIF('5.10.2 (Medium incl tax)'!$A$36:$A$63,'Annual incl tax'!$B43,'5.10.2 (Medium incl tax)'!AA$36:AA$63)</f>
        <v>3.1439201530309608</v>
      </c>
      <c r="AA43" s="95">
        <f>AVERAGEIF('5.10.2 (Medium incl tax)'!$A$36:$A$63,'Annual incl tax'!$B43,'5.10.2 (Medium incl tax)'!AB$36:AB$63)</f>
        <v>3.3807820979947714</v>
      </c>
      <c r="AB43" s="95">
        <f>AVERAGEIF('5.10.2 (Medium incl tax)'!$A$36:$A$63,'Annual incl tax'!$B43,'5.10.2 (Medium incl tax)'!AC$36:AC$63)</f>
        <v>3.333760115609314</v>
      </c>
      <c r="AC43" s="95"/>
      <c r="AD43" s="95">
        <f>AVERAGEIF('5.10.2 (Medium incl tax)'!$A$36:$A$63,'Annual incl tax'!$B43,'5.10.2 (Medium incl tax)'!AE$36:AE$63)</f>
        <v>3.7673164486076827</v>
      </c>
      <c r="AE43" s="95">
        <f>AVERAGEIF('5.10.2 (Medium incl tax)'!$A$36:$A$63,'Annual incl tax'!$B43,'5.10.2 (Medium incl tax)'!AF$36:AF$63)</f>
        <v>2.6786443026409694</v>
      </c>
      <c r="AF43" s="95">
        <f>AVERAGEIF('5.10.2 (Medium incl tax)'!$A$36:$A$63,'Annual incl tax'!$B43,'5.10.2 (Medium incl tax)'!AG$36:AG$63)</f>
        <v>3.7979204361423089</v>
      </c>
      <c r="AG43" s="95">
        <f>AVERAGEIF('5.10.2 (Medium incl tax)'!$A$36:$A$63,'Annual incl tax'!$B43,'5.10.2 (Medium incl tax)'!AH$36:AH$63)</f>
        <v>4.7542952822126487</v>
      </c>
      <c r="AH43" s="95">
        <f t="shared" si="3"/>
        <v>4.7542952822126487</v>
      </c>
      <c r="AI43" s="56">
        <f t="shared" si="4"/>
        <v>-12.579216979946239</v>
      </c>
      <c r="AJ43" s="57">
        <f>RANK(Q43,(C43:Q43,U43:AG43),1)</f>
        <v>11</v>
      </c>
    </row>
    <row r="44" spans="1:36" ht="13" customHeight="1" x14ac:dyDescent="0.25">
      <c r="A44" s="94" t="s">
        <v>36</v>
      </c>
      <c r="B44" s="96">
        <v>2018</v>
      </c>
      <c r="C44" s="95">
        <f>AVERAGEIF('5.10.2 (Medium incl tax)'!$A$36:$A$63,'Annual incl tax'!$B44,'5.10.2 (Medium incl tax)'!D$36:D$63)</f>
        <v>6.0603139773623305</v>
      </c>
      <c r="D44" s="95">
        <f>AVERAGEIF('5.10.2 (Medium incl tax)'!$A$36:$A$63,'Annual incl tax'!$B44,'5.10.2 (Medium incl tax)'!E$36:E$63)</f>
        <v>5.1372790546816409</v>
      </c>
      <c r="E44" s="95">
        <f>AVERAGEIF('5.10.2 (Medium incl tax)'!$A$36:$A$63,'Annual incl tax'!$B44,'5.10.2 (Medium incl tax)'!F$36:F$63)</f>
        <v>7.8960857684221706</v>
      </c>
      <c r="F44" s="95"/>
      <c r="G44" s="95">
        <f>AVERAGEIF('5.10.2 (Medium incl tax)'!$A$36:$A$63,'Annual incl tax'!$B44,'5.10.2 (Medium incl tax)'!H$36:H$63)</f>
        <v>6.3184434935175036</v>
      </c>
      <c r="H44" s="95">
        <f>AVERAGEIF('5.10.2 (Medium incl tax)'!$A$36:$A$63,'Annual incl tax'!$B44,'5.10.2 (Medium incl tax)'!I$36:I$63)</f>
        <v>5.3783955425970049</v>
      </c>
      <c r="I44" s="95">
        <f>AVERAGEIF('5.10.2 (Medium incl tax)'!$A$36:$A$63,'Annual incl tax'!$B44,'5.10.2 (Medium incl tax)'!J$36:J$63)</f>
        <v>5.2486517221585789</v>
      </c>
      <c r="J44" s="95">
        <f>AVERAGEIF('5.10.2 (Medium incl tax)'!$A$36:$A$63,'Annual incl tax'!$B44,'5.10.2 (Medium incl tax)'!K$36:K$63)</f>
        <v>6.1643864928196983</v>
      </c>
      <c r="K44" s="95">
        <f>AVERAGEIF('5.10.2 (Medium incl tax)'!$A$36:$A$63,'Annual incl tax'!$B44,'5.10.2 (Medium incl tax)'!L$36:L$63)</f>
        <v>7.3700573485750347</v>
      </c>
      <c r="L44" s="95">
        <f>AVERAGEIF('5.10.2 (Medium incl tax)'!$A$36:$A$63,'Annual incl tax'!$B44,'5.10.2 (Medium incl tax)'!M$36:M$63)</f>
        <v>3.7157738086213006</v>
      </c>
      <c r="M44" s="95">
        <f>AVERAGEIF('5.10.2 (Medium incl tax)'!$A$36:$A$63,'Annual incl tax'!$B44,'5.10.2 (Medium incl tax)'!N$36:N$63)</f>
        <v>7.4140970724670705</v>
      </c>
      <c r="N44" s="95">
        <f>AVERAGEIF('5.10.2 (Medium incl tax)'!$A$36:$A$63,'Annual incl tax'!$B44,'5.10.2 (Medium incl tax)'!O$36:O$63)</f>
        <v>6.825327813762776</v>
      </c>
      <c r="O44" s="95">
        <f>AVERAGEIF('5.10.2 (Medium incl tax)'!$A$36:$A$63,'Annual incl tax'!$B44,'5.10.2 (Medium incl tax)'!P$36:P$63)</f>
        <v>6.8165273435769658</v>
      </c>
      <c r="P44" s="95">
        <f>AVERAGEIF('5.10.2 (Medium incl tax)'!$A$36:$A$63,'Annual incl tax'!$B44,'5.10.2 (Medium incl tax)'!Q$36:Q$63)</f>
        <v>10.51079263756076</v>
      </c>
      <c r="Q44" s="95">
        <f>AVERAGEIF('5.10.2 (Medium incl tax)'!$A$36:$A$63,'Annual incl tax'!$B44,'5.10.2 (Medium incl tax)'!R$36:R$63)</f>
        <v>4.3488763840508451</v>
      </c>
      <c r="R44" s="55">
        <f t="shared" si="0"/>
        <v>6.2414149931686005</v>
      </c>
      <c r="S44" s="56">
        <f t="shared" si="1"/>
        <v>-30.322268446965804</v>
      </c>
      <c r="T44" s="57">
        <f t="shared" si="2"/>
        <v>2</v>
      </c>
      <c r="U44" s="95">
        <f>AVERAGEIF('5.10.2 (Medium incl tax)'!$A$36:$A$63,'Annual incl tax'!$B44,'5.10.2 (Medium incl tax)'!V$36:V$63)</f>
        <v>3.610587448317883</v>
      </c>
      <c r="V44" s="95">
        <f>AVERAGEIF('5.10.2 (Medium incl tax)'!$A$36:$A$63,'Annual incl tax'!$B44,'5.10.2 (Medium incl tax)'!W$36:W$63)</f>
        <v>3.2197672526578494</v>
      </c>
      <c r="W44" s="95"/>
      <c r="X44" s="95">
        <f>AVERAGEIF('5.10.2 (Medium incl tax)'!$A$36:$A$63,'Annual incl tax'!$B44,'5.10.2 (Medium incl tax)'!Y$36:Y$63)</f>
        <v>5.0597929842902687</v>
      </c>
      <c r="Y44" s="95">
        <f>AVERAGEIF('5.10.2 (Medium incl tax)'!$A$36:$A$63,'Annual incl tax'!$B44,'5.10.2 (Medium incl tax)'!Z$36:Z$63)</f>
        <v>3.6539964190141028</v>
      </c>
      <c r="Z44" s="95">
        <f>AVERAGEIF('5.10.2 (Medium incl tax)'!$A$36:$A$63,'Annual incl tax'!$B44,'5.10.2 (Medium incl tax)'!AA$36:AA$63)</f>
        <v>3.1179652679565879</v>
      </c>
      <c r="AA44" s="95">
        <f>AVERAGEIF('5.10.2 (Medium incl tax)'!$A$36:$A$63,'Annual incl tax'!$B44,'5.10.2 (Medium incl tax)'!AB$36:AB$63)</f>
        <v>3.6947939607485427</v>
      </c>
      <c r="AB44" s="95">
        <f>AVERAGEIF('5.10.2 (Medium incl tax)'!$A$36:$A$63,'Annual incl tax'!$B44,'5.10.2 (Medium incl tax)'!AC$36:AC$63)</f>
        <v>3.5562551382253265</v>
      </c>
      <c r="AC44" s="95"/>
      <c r="AD44" s="95">
        <f>AVERAGEIF('5.10.2 (Medium incl tax)'!$A$36:$A$63,'Annual incl tax'!$B44,'5.10.2 (Medium incl tax)'!AE$36:AE$63)</f>
        <v>3.8619509473192526</v>
      </c>
      <c r="AE44" s="95">
        <f>AVERAGEIF('5.10.2 (Medium incl tax)'!$A$36:$A$63,'Annual incl tax'!$B44,'5.10.2 (Medium incl tax)'!AF$36:AF$63)</f>
        <v>2.9863373900822454</v>
      </c>
      <c r="AF44" s="95">
        <f>AVERAGEIF('5.10.2 (Medium incl tax)'!$A$36:$A$63,'Annual incl tax'!$B44,'5.10.2 (Medium incl tax)'!AG$36:AG$63)</f>
        <v>3.9195710146839176</v>
      </c>
      <c r="AG44" s="95">
        <f>AVERAGEIF('5.10.2 (Medium incl tax)'!$A$36:$A$63,'Annual incl tax'!$B44,'5.10.2 (Medium incl tax)'!AH$36:AH$63)</f>
        <v>4.9722020962574529</v>
      </c>
      <c r="AH44" s="95">
        <f t="shared" si="3"/>
        <v>5.0597929842902687</v>
      </c>
      <c r="AI44" s="56">
        <f t="shared" si="4"/>
        <v>-14.050310011628728</v>
      </c>
      <c r="AJ44" s="57">
        <f>RANK(Q44,(C44:Q44,U44:AG44),1)</f>
        <v>11</v>
      </c>
    </row>
    <row r="45" spans="1:36" ht="13" customHeight="1" x14ac:dyDescent="0.25">
      <c r="A45" s="94" t="s">
        <v>36</v>
      </c>
      <c r="B45" s="96">
        <v>2019</v>
      </c>
      <c r="C45" s="95">
        <f>AVERAGEIF('5.10.2 (Medium incl tax)'!$A$36:$A$63,'Annual incl tax'!$B45,'5.10.2 (Medium incl tax)'!D$36:D$63)</f>
        <v>5.8531345918783515</v>
      </c>
      <c r="D45" s="95">
        <f>AVERAGEIF('5.10.2 (Medium incl tax)'!$A$36:$A$63,'Annual incl tax'!$B45,'5.10.2 (Medium incl tax)'!E$36:E$63)</f>
        <v>4.9450314443411312</v>
      </c>
      <c r="E45" s="95">
        <f>AVERAGEIF('5.10.2 (Medium incl tax)'!$A$36:$A$63,'Annual incl tax'!$B45,'5.10.2 (Medium incl tax)'!F$36:F$63)</f>
        <v>7.1323313439964746</v>
      </c>
      <c r="F45" s="95"/>
      <c r="G45" s="95">
        <f>AVERAGEIF('5.10.2 (Medium incl tax)'!$A$36:$A$63,'Annual incl tax'!$B45,'5.10.2 (Medium incl tax)'!H$36:H$63)</f>
        <v>6.9210057462801426</v>
      </c>
      <c r="H45" s="95">
        <f>AVERAGEIF('5.10.2 (Medium incl tax)'!$A$36:$A$63,'Annual incl tax'!$B45,'5.10.2 (Medium incl tax)'!I$36:I$63)</f>
        <v>5.3518180659918819</v>
      </c>
      <c r="I45" s="95">
        <f>AVERAGEIF('5.10.2 (Medium incl tax)'!$A$36:$A$63,'Annual incl tax'!$B45,'5.10.2 (Medium incl tax)'!J$36:J$63)</f>
        <v>5.0111003362232243</v>
      </c>
      <c r="J45" s="95">
        <f>AVERAGEIF('5.10.2 (Medium incl tax)'!$A$36:$A$63,'Annual incl tax'!$B45,'5.10.2 (Medium incl tax)'!K$36:K$63)</f>
        <v>6.3502416945115385</v>
      </c>
      <c r="K45" s="95">
        <f>AVERAGEIF('5.10.2 (Medium incl tax)'!$A$36:$A$63,'Annual incl tax'!$B45,'5.10.2 (Medium incl tax)'!L$36:L$63)</f>
        <v>7.4750903506076618</v>
      </c>
      <c r="L45" s="95">
        <f>AVERAGEIF('5.10.2 (Medium incl tax)'!$A$36:$A$63,'Annual incl tax'!$B45,'5.10.2 (Medium incl tax)'!M$36:M$63)</f>
        <v>3.781308944140175</v>
      </c>
      <c r="M45" s="95">
        <f>AVERAGEIF('5.10.2 (Medium incl tax)'!$A$36:$A$63,'Annual incl tax'!$B45,'5.10.2 (Medium incl tax)'!N$36:N$63)</f>
        <v>8.2756001488261877</v>
      </c>
      <c r="N45" s="95">
        <f>AVERAGEIF('5.10.2 (Medium incl tax)'!$A$36:$A$63,'Annual incl tax'!$B45,'5.10.2 (Medium incl tax)'!O$36:O$63)</f>
        <v>6.7394389566819397</v>
      </c>
      <c r="O45" s="95">
        <f>AVERAGEIF('5.10.2 (Medium incl tax)'!$A$36:$A$63,'Annual incl tax'!$B45,'5.10.2 (Medium incl tax)'!P$36:P$63)</f>
        <v>7.7143863083674145</v>
      </c>
      <c r="P45" s="95">
        <f>AVERAGEIF('5.10.2 (Medium incl tax)'!$A$36:$A$63,'Annual incl tax'!$B45,'5.10.2 (Medium incl tax)'!Q$36:Q$63)</f>
        <v>10.03694161162997</v>
      </c>
      <c r="Q45" s="95">
        <f>AVERAGEIF('5.10.2 (Medium incl tax)'!$A$36:$A$63,'Annual incl tax'!$B45,'5.10.2 (Medium incl tax)'!R$36:R$63)</f>
        <v>4.3745047609305949</v>
      </c>
      <c r="R45" s="55">
        <f t="shared" si="0"/>
        <v>6.5448403255967396</v>
      </c>
      <c r="S45" s="56">
        <f t="shared" si="1"/>
        <v>-33.161016261588621</v>
      </c>
      <c r="T45" s="57">
        <f t="shared" si="2"/>
        <v>2</v>
      </c>
      <c r="U45" s="95">
        <f>AVERAGEIF('5.10.2 (Medium incl tax)'!$A$36:$A$63,'Annual incl tax'!$B45,'5.10.2 (Medium incl tax)'!V$36:V$63)</f>
        <v>3.9090790590790321</v>
      </c>
      <c r="V45" s="95">
        <f>AVERAGEIF('5.10.2 (Medium incl tax)'!$A$36:$A$63,'Annual incl tax'!$B45,'5.10.2 (Medium incl tax)'!W$36:W$63)</f>
        <v>3.4272112781444504</v>
      </c>
      <c r="W45" s="95"/>
      <c r="X45" s="95">
        <f>AVERAGEIF('5.10.2 (Medium incl tax)'!$A$36:$A$63,'Annual incl tax'!$B45,'5.10.2 (Medium incl tax)'!Y$36:Y$63)</f>
        <v>5.1509053000267571</v>
      </c>
      <c r="Y45" s="95">
        <f>AVERAGEIF('5.10.2 (Medium incl tax)'!$A$36:$A$63,'Annual incl tax'!$B45,'5.10.2 (Medium incl tax)'!Z$36:Z$63)</f>
        <v>3.966016999380352</v>
      </c>
      <c r="Z45" s="95">
        <f>AVERAGEIF('5.10.2 (Medium incl tax)'!$A$36:$A$63,'Annual incl tax'!$B45,'5.10.2 (Medium incl tax)'!AA$36:AA$63)</f>
        <v>2.9832283064894156</v>
      </c>
      <c r="AA45" s="95">
        <f>AVERAGEIF('5.10.2 (Medium incl tax)'!$A$36:$A$63,'Annual incl tax'!$B45,'5.10.2 (Medium incl tax)'!AB$36:AB$63)</f>
        <v>3.4949181027340805</v>
      </c>
      <c r="AB45" s="95">
        <f>AVERAGEIF('5.10.2 (Medium incl tax)'!$A$36:$A$63,'Annual incl tax'!$B45,'5.10.2 (Medium incl tax)'!AC$36:AC$63)</f>
        <v>3.7547864400441107</v>
      </c>
      <c r="AC45" s="95"/>
      <c r="AD45" s="95">
        <f>AVERAGEIF('5.10.2 (Medium incl tax)'!$A$36:$A$63,'Annual incl tax'!$B45,'5.10.2 (Medium incl tax)'!AE$36:AE$63)</f>
        <v>4.1152694059087498</v>
      </c>
      <c r="AE45" s="95">
        <f>AVERAGEIF('5.10.2 (Medium incl tax)'!$A$36:$A$63,'Annual incl tax'!$B45,'5.10.2 (Medium incl tax)'!AF$36:AF$63)</f>
        <v>2.9787815148780643</v>
      </c>
      <c r="AF45" s="95">
        <f>AVERAGEIF('5.10.2 (Medium incl tax)'!$A$36:$A$63,'Annual incl tax'!$B45,'5.10.2 (Medium incl tax)'!AG$36:AG$63)</f>
        <v>4.0809610375943022</v>
      </c>
      <c r="AG45" s="95">
        <f>AVERAGEIF('5.10.2 (Medium incl tax)'!$A$36:$A$63,'Annual incl tax'!$B45,'5.10.2 (Medium incl tax)'!AH$36:AH$63)</f>
        <v>4.9707627205769658</v>
      </c>
      <c r="AH45" s="95">
        <f t="shared" si="3"/>
        <v>4.9707627205769658</v>
      </c>
      <c r="AI45" s="56">
        <f t="shared" si="4"/>
        <v>-11.995301187443564</v>
      </c>
      <c r="AJ45" s="57">
        <f>RANK(Q45,(C45:Q45,U45:AG45),1)</f>
        <v>11</v>
      </c>
    </row>
    <row r="46" spans="1:36" ht="13" customHeight="1" x14ac:dyDescent="0.25">
      <c r="A46" s="94" t="s">
        <v>36</v>
      </c>
      <c r="B46" s="96">
        <v>2020</v>
      </c>
      <c r="C46" s="95">
        <f>AVERAGEIF('5.10.2 (Medium incl tax)'!$A$36:$A$63,'Annual incl tax'!$B46,'5.10.2 (Medium incl tax)'!D$36:D$63)</f>
        <v>5.7995028521775378</v>
      </c>
      <c r="D46" s="95">
        <f>AVERAGEIF('5.10.2 (Medium incl tax)'!$A$36:$A$63,'Annual incl tax'!$B46,'5.10.2 (Medium incl tax)'!E$36:E$63)</f>
        <v>4.4204846386037868</v>
      </c>
      <c r="E46" s="95">
        <f>AVERAGEIF('5.10.2 (Medium incl tax)'!$A$36:$A$63,'Annual incl tax'!$B46,'5.10.2 (Medium incl tax)'!F$36:F$63)</f>
        <v>6.6569668588181132</v>
      </c>
      <c r="F46" s="95"/>
      <c r="G46" s="95">
        <f>AVERAGEIF('5.10.2 (Medium incl tax)'!$A$36:$A$63,'Annual incl tax'!$B46,'5.10.2 (Medium incl tax)'!H$36:H$63)</f>
        <v>6.5438502417781095</v>
      </c>
      <c r="H46" s="95">
        <f>AVERAGEIF('5.10.2 (Medium incl tax)'!$A$36:$A$63,'Annual incl tax'!$B46,'5.10.2 (Medium incl tax)'!I$36:I$63)</f>
        <v>5.4137177067223874</v>
      </c>
      <c r="I46" s="95">
        <f>AVERAGEIF('5.10.2 (Medium incl tax)'!$A$36:$A$63,'Annual incl tax'!$B46,'5.10.2 (Medium incl tax)'!J$36:J$63)</f>
        <v>4.449525235690456</v>
      </c>
      <c r="J46" s="95">
        <f>AVERAGEIF('5.10.2 (Medium incl tax)'!$A$36:$A$63,'Annual incl tax'!$B46,'5.10.2 (Medium incl tax)'!K$36:K$63)</f>
        <v>6.094774989995388</v>
      </c>
      <c r="K46" s="95">
        <f>AVERAGEIF('5.10.2 (Medium incl tax)'!$A$36:$A$63,'Annual incl tax'!$B46,'5.10.2 (Medium incl tax)'!L$36:L$63)</f>
        <v>7.2388621708869731</v>
      </c>
      <c r="L46" s="95">
        <f>AVERAGEIF('5.10.2 (Medium incl tax)'!$A$36:$A$63,'Annual incl tax'!$B46,'5.10.2 (Medium incl tax)'!M$36:M$63)</f>
        <v>3.4563907375983391</v>
      </c>
      <c r="M46" s="95">
        <f>AVERAGEIF('5.10.2 (Medium incl tax)'!$A$36:$A$63,'Annual incl tax'!$B46,'5.10.2 (Medium incl tax)'!N$36:N$63)</f>
        <v>8.9173793339913594</v>
      </c>
      <c r="N46" s="95">
        <f>AVERAGEIF('5.10.2 (Medium incl tax)'!$A$36:$A$63,'Annual incl tax'!$B46,'5.10.2 (Medium incl tax)'!O$36:O$63)</f>
        <v>6.9727789351734417</v>
      </c>
      <c r="O46" s="95">
        <f>AVERAGEIF('5.10.2 (Medium incl tax)'!$A$36:$A$63,'Annual incl tax'!$B46,'5.10.2 (Medium incl tax)'!P$36:P$63)</f>
        <v>7.1634839495358005</v>
      </c>
      <c r="P46" s="95">
        <f>AVERAGEIF('5.10.2 (Medium incl tax)'!$A$36:$A$63,'Annual incl tax'!$B46,'5.10.2 (Medium incl tax)'!Q$36:Q$63)</f>
        <v>12.113778378489515</v>
      </c>
      <c r="Q46" s="95">
        <f>AVERAGEIF('5.10.2 (Medium incl tax)'!$A$36:$A$63,'Annual incl tax'!$B46,'5.10.2 (Medium incl tax)'!R$36:R$63)</f>
        <v>4.0115353639627127</v>
      </c>
      <c r="R46" s="55">
        <f t="shared" si="0"/>
        <v>6.3193126158867488</v>
      </c>
      <c r="S46" s="56">
        <f t="shared" si="1"/>
        <v>-36.519434821475443</v>
      </c>
      <c r="T46" s="57">
        <f t="shared" si="2"/>
        <v>2</v>
      </c>
      <c r="U46" s="95">
        <f>AVERAGEIF('5.10.2 (Medium incl tax)'!$A$36:$A$63,'Annual incl tax'!$B46,'5.10.2 (Medium incl tax)'!V$36:V$63)</f>
        <v>3.3050446746487827</v>
      </c>
      <c r="V46" s="95">
        <f>AVERAGEIF('5.10.2 (Medium incl tax)'!$A$36:$A$63,'Annual incl tax'!$B46,'5.10.2 (Medium incl tax)'!W$36:W$63)</f>
        <v>3.4055323914532929</v>
      </c>
      <c r="W46" s="95"/>
      <c r="X46" s="95">
        <f>AVERAGEIF('5.10.2 (Medium incl tax)'!$A$36:$A$63,'Annual incl tax'!$B46,'5.10.2 (Medium incl tax)'!Y$36:Y$63)</f>
        <v>5.0284733464791262</v>
      </c>
      <c r="Y46" s="95">
        <f>AVERAGEIF('5.10.2 (Medium incl tax)'!$A$36:$A$63,'Annual incl tax'!$B46,'5.10.2 (Medium incl tax)'!Z$36:Z$63)</f>
        <v>3.7866494099661008</v>
      </c>
      <c r="Z46" s="95">
        <f>AVERAGEIF('5.10.2 (Medium incl tax)'!$A$36:$A$63,'Annual incl tax'!$B46,'5.10.2 (Medium incl tax)'!AA$36:AA$63)</f>
        <v>2.7874704043842589</v>
      </c>
      <c r="AA46" s="95">
        <f>AVERAGEIF('5.10.2 (Medium incl tax)'!$A$36:$A$63,'Annual incl tax'!$B46,'5.10.2 (Medium incl tax)'!AB$36:AB$63)</f>
        <v>2.6433969244541617</v>
      </c>
      <c r="AB46" s="95">
        <f>AVERAGEIF('5.10.2 (Medium incl tax)'!$A$36:$A$63,'Annual incl tax'!$B46,'5.10.2 (Medium incl tax)'!AC$36:AC$63)</f>
        <v>2.9123803263242616</v>
      </c>
      <c r="AC46" s="95"/>
      <c r="AD46" s="95">
        <f>AVERAGEIF('5.10.2 (Medium incl tax)'!$A$36:$A$63,'Annual incl tax'!$B46,'5.10.2 (Medium incl tax)'!AE$36:AE$63)</f>
        <v>3.7528421159106058</v>
      </c>
      <c r="AE46" s="95">
        <f>AVERAGEIF('5.10.2 (Medium incl tax)'!$A$36:$A$63,'Annual incl tax'!$B46,'5.10.2 (Medium incl tax)'!AF$36:AF$63)</f>
        <v>2.8635856510444424</v>
      </c>
      <c r="AF46" s="95">
        <f>AVERAGEIF('5.10.2 (Medium incl tax)'!$A$36:$A$63,'Annual incl tax'!$B46,'5.10.2 (Medium incl tax)'!AG$36:AG$63)</f>
        <v>4.1685522888232365</v>
      </c>
      <c r="AG46" s="95">
        <f>AVERAGEIF('5.10.2 (Medium incl tax)'!$A$36:$A$63,'Annual incl tax'!$B46,'5.10.2 (Medium incl tax)'!AH$36:AH$63)</f>
        <v>5.0446399681978651</v>
      </c>
      <c r="AH46" s="95">
        <f t="shared" si="3"/>
        <v>4.449525235690456</v>
      </c>
      <c r="AI46" s="56">
        <f t="shared" si="4"/>
        <v>-9.8435192189617542</v>
      </c>
      <c r="AJ46" s="57">
        <f>RANK(Q46,(C46:Q46,U46:AG46),1)</f>
        <v>10</v>
      </c>
    </row>
    <row r="47" spans="1:36" ht="13" customHeight="1" x14ac:dyDescent="0.25">
      <c r="A47" s="94" t="s">
        <v>36</v>
      </c>
      <c r="B47" s="96">
        <v>2021</v>
      </c>
      <c r="C47" s="95">
        <f>AVERAGEIF('5.10.2 (Medium incl tax)'!$A$36:$A$63,'Annual incl tax'!$B47,'5.10.2 (Medium incl tax)'!D$36:D$63)</f>
        <v>5.7213661148666324</v>
      </c>
      <c r="D47" s="95">
        <f>AVERAGEIF('5.10.2 (Medium incl tax)'!$A$36:$A$63,'Annual incl tax'!$B47,'5.10.2 (Medium incl tax)'!E$36:E$63)</f>
        <v>4.9109666092746096</v>
      </c>
      <c r="E47" s="95">
        <f>AVERAGEIF('5.10.2 (Medium incl tax)'!$A$36:$A$63,'Annual incl tax'!$B47,'5.10.2 (Medium incl tax)'!F$36:F$63)</f>
        <v>9.1967487541908586</v>
      </c>
      <c r="F47" s="95"/>
      <c r="G47" s="95">
        <f>AVERAGEIF('5.10.2 (Medium incl tax)'!$A$36:$A$63,'Annual incl tax'!$B47,'5.10.2 (Medium incl tax)'!H$36:H$63)</f>
        <v>6.3562376014837998</v>
      </c>
      <c r="H47" s="95">
        <f>AVERAGEIF('5.10.2 (Medium incl tax)'!$A$36:$A$63,'Annual incl tax'!$B47,'5.10.2 (Medium incl tax)'!I$36:I$63)</f>
        <v>5.7563541965378899</v>
      </c>
      <c r="I47" s="95">
        <f>AVERAGEIF('5.10.2 (Medium incl tax)'!$A$36:$A$63,'Annual incl tax'!$B47,'5.10.2 (Medium incl tax)'!J$36:J$63)</f>
        <v>6.2678791799174052</v>
      </c>
      <c r="J47" s="95">
        <f>AVERAGEIF('5.10.2 (Medium incl tax)'!$A$36:$A$63,'Annual incl tax'!$B47,'5.10.2 (Medium incl tax)'!K$36:K$63)</f>
        <v>6.0266499422000237</v>
      </c>
      <c r="K47" s="95">
        <f>AVERAGEIF('5.10.2 (Medium incl tax)'!$A$36:$A$63,'Annual incl tax'!$B47,'5.10.2 (Medium incl tax)'!L$36:L$63)</f>
        <v>7.3324645008710494</v>
      </c>
      <c r="L47" s="95">
        <f>AVERAGEIF('5.10.2 (Medium incl tax)'!$A$36:$A$63,'Annual incl tax'!$B47,'5.10.2 (Medium incl tax)'!M$36:M$63)</f>
        <v>4.6231323243330831</v>
      </c>
      <c r="M47" s="95">
        <f>AVERAGEIF('5.10.2 (Medium incl tax)'!$A$36:$A$63,'Annual incl tax'!$B47,'5.10.2 (Medium incl tax)'!N$36:N$63)</f>
        <v>8.844539259677342</v>
      </c>
      <c r="N47" s="95">
        <f>AVERAGEIF('5.10.2 (Medium incl tax)'!$A$36:$A$63,'Annual incl tax'!$B47,'5.10.2 (Medium incl tax)'!O$36:O$63)</f>
        <v>6.6006528388674148</v>
      </c>
      <c r="O47" s="95">
        <f>AVERAGEIF('5.10.2 (Medium incl tax)'!$A$36:$A$63,'Annual incl tax'!$B47,'5.10.2 (Medium incl tax)'!P$36:P$63)</f>
        <v>7.6082722034161812</v>
      </c>
      <c r="P47" s="95">
        <f>AVERAGEIF('5.10.2 (Medium incl tax)'!$A$36:$A$63,'Annual incl tax'!$B47,'5.10.2 (Medium incl tax)'!Q$36:Q$63)</f>
        <v>15.00829247235713</v>
      </c>
      <c r="Q47" s="95">
        <f>AVERAGEIF('5.10.2 (Medium incl tax)'!$A$36:$A$63,'Annual incl tax'!$B47,'5.10.2 (Medium incl tax)'!R$36:R$63)</f>
        <v>4.0296221643883898</v>
      </c>
      <c r="R47" s="55">
        <f t="shared" ref="R47" si="10">MEDIAN(C47:Q47)</f>
        <v>6.3120583907006029</v>
      </c>
      <c r="S47" s="56">
        <f t="shared" ref="S47" si="11">(Q47-R47)/R47*100</f>
        <v>-36.159935238794191</v>
      </c>
      <c r="T47" s="57">
        <f t="shared" ref="T47" si="12">RANK(Q47,(C47:Q47),1)</f>
        <v>1</v>
      </c>
      <c r="U47" s="95">
        <f>AVERAGEIF('5.10.2 (Medium incl tax)'!$A$36:$A$63,'Annual incl tax'!$B47,'5.10.2 (Medium incl tax)'!V$36:V$63)</f>
        <v>4.6130248028941141</v>
      </c>
      <c r="V47" s="95">
        <f>AVERAGEIF('5.10.2 (Medium incl tax)'!$A$36:$A$63,'Annual incl tax'!$B47,'5.10.2 (Medium incl tax)'!W$36:W$63)</f>
        <v>3.318905324326848</v>
      </c>
      <c r="W47" s="95"/>
      <c r="X47" s="95">
        <f>AVERAGEIF('5.10.2 (Medium incl tax)'!$A$36:$A$63,'Annual incl tax'!$B47,'5.10.2 (Medium incl tax)'!Y$36:Y$63)</f>
        <v>4.7995794562191305</v>
      </c>
      <c r="Y47" s="95">
        <f>AVERAGEIF('5.10.2 (Medium incl tax)'!$A$36:$A$63,'Annual incl tax'!$B47,'5.10.2 (Medium incl tax)'!Z$36:Z$63)</f>
        <v>5.0828127354363595</v>
      </c>
      <c r="Z47" s="95">
        <f>AVERAGEIF('5.10.2 (Medium incl tax)'!$A$36:$A$63,'Annual incl tax'!$B47,'5.10.2 (Medium incl tax)'!AA$36:AA$63)</f>
        <v>2.6319277159391885</v>
      </c>
      <c r="AA47" s="95">
        <f>AVERAGEIF('5.10.2 (Medium incl tax)'!$A$36:$A$63,'Annual incl tax'!$B47,'5.10.2 (Medium incl tax)'!AB$36:AB$63)</f>
        <v>3.129350826863142</v>
      </c>
      <c r="AB47" s="95">
        <f>AVERAGEIF('5.10.2 (Medium incl tax)'!$A$36:$A$63,'Annual incl tax'!$B47,'5.10.2 (Medium incl tax)'!AC$36:AC$63)</f>
        <v>2.957501980117228</v>
      </c>
      <c r="AC47" s="95"/>
      <c r="AD47" s="95">
        <f>AVERAGEIF('5.10.2 (Medium incl tax)'!$A$36:$A$63,'Annual incl tax'!$B47,'5.10.2 (Medium incl tax)'!AE$36:AE$63)</f>
        <v>3.6469862600808707</v>
      </c>
      <c r="AE47" s="95">
        <f>AVERAGEIF('5.10.2 (Medium incl tax)'!$A$36:$A$63,'Annual incl tax'!$B47,'5.10.2 (Medium incl tax)'!AF$36:AF$63)</f>
        <v>3.3993150702326416</v>
      </c>
      <c r="AF47" s="95">
        <f>AVERAGEIF('5.10.2 (Medium incl tax)'!$A$36:$A$63,'Annual incl tax'!$B47,'5.10.2 (Medium incl tax)'!AG$36:AG$63)</f>
        <v>3.5860313938277288</v>
      </c>
      <c r="AG47" s="95">
        <f>AVERAGEIF('5.10.2 (Medium incl tax)'!$A$36:$A$63,'Annual incl tax'!$B47,'5.10.2 (Medium incl tax)'!AH$36:AH$63)</f>
        <v>4.8749813001412843</v>
      </c>
      <c r="AH47" s="95">
        <f t="shared" ref="AH47" si="13">MEDIAN(C47:Q47,U47:AG47)</f>
        <v>4.9109666092746096</v>
      </c>
      <c r="AI47" s="56">
        <f t="shared" ref="AI47" si="14">(Q47-AH47)/AH47*100</f>
        <v>-17.946455657461733</v>
      </c>
      <c r="AJ47" s="57">
        <f>RANK(Q47,(C47:Q47,U47:AG47),1)</f>
        <v>8</v>
      </c>
    </row>
    <row r="48" spans="1:36" ht="13" customHeight="1" x14ac:dyDescent="0.25">
      <c r="A48" s="94" t="s">
        <v>36</v>
      </c>
      <c r="B48" s="96">
        <v>2022</v>
      </c>
      <c r="C48" s="95">
        <f>AVERAGEIF('5.10.2 (Medium incl tax)'!$A$36:$A$65,'Annual incl tax'!$B48,'5.10.2 (Medium incl tax)'!D$36:D$65)</f>
        <v>8.5587772224607264</v>
      </c>
      <c r="D48" s="95">
        <f>AVERAGEIF('5.10.2 (Medium incl tax)'!$A$36:$A$65,'Annual incl tax'!$B48,'5.10.2 (Medium incl tax)'!E$36:E$65)</f>
        <v>9.8520993375660328</v>
      </c>
      <c r="E48" s="95">
        <f>AVERAGEIF('5.10.2 (Medium incl tax)'!$A$36:$A$65,'Annual incl tax'!$B48,'5.10.2 (Medium incl tax)'!F$36:F$65)</f>
        <v>15.346437595891496</v>
      </c>
      <c r="F48" s="95"/>
      <c r="G48" s="95">
        <f>AVERAGEIF('5.10.2 (Medium incl tax)'!$A$36:$A$65,'Annual incl tax'!$B48,'5.10.2 (Medium incl tax)'!H$36:H$65)</f>
        <v>7.9663977981561764</v>
      </c>
      <c r="H48" s="95">
        <f>AVERAGEIF('5.10.2 (Medium incl tax)'!$A$36:$A$65,'Annual incl tax'!$B48,'5.10.2 (Medium incl tax)'!I$36:I$65)</f>
        <v>7.4541291614167271</v>
      </c>
      <c r="I48" s="95">
        <f>AVERAGEIF('5.10.2 (Medium incl tax)'!$A$36:$A$65,'Annual incl tax'!$B48,'5.10.2 (Medium incl tax)'!J$36:J$65)</f>
        <v>10.35702927812615</v>
      </c>
      <c r="J48" s="95">
        <f>AVERAGEIF('5.10.2 (Medium incl tax)'!$A$36:$A$65,'Annual incl tax'!$B48,'5.10.2 (Medium incl tax)'!K$36:K$65)</f>
        <v>10.229116071923805</v>
      </c>
      <c r="K48" s="95">
        <f>AVERAGEIF('5.10.2 (Medium incl tax)'!$A$36:$A$65,'Annual incl tax'!$B48,'5.10.2 (Medium incl tax)'!L$36:L$65)</f>
        <v>9.8043825673642928</v>
      </c>
      <c r="L48" s="95">
        <f>AVERAGEIF('5.10.2 (Medium incl tax)'!$A$36:$A$65,'Annual incl tax'!$B48,'5.10.2 (Medium incl tax)'!M$36:M$65)</f>
        <v>7.4488275264710815</v>
      </c>
      <c r="M48" s="95">
        <f>AVERAGEIF('5.10.2 (Medium incl tax)'!$A$36:$A$65,'Annual incl tax'!$B48,'5.10.2 (Medium incl tax)'!N$36:N$65)</f>
        <v>13.544664021207602</v>
      </c>
      <c r="N48" s="95">
        <f>AVERAGEIF('5.10.2 (Medium incl tax)'!$A$36:$A$65,'Annual incl tax'!$B48,'5.10.2 (Medium incl tax)'!O$36:O$65)</f>
        <v>9.0347174119998677</v>
      </c>
      <c r="O48" s="95">
        <f>AVERAGEIF('5.10.2 (Medium incl tax)'!$A$36:$A$65,'Annual incl tax'!$B48,'5.10.2 (Medium incl tax)'!P$36:P$65)</f>
        <v>10.56907335016605</v>
      </c>
      <c r="P48" s="95">
        <f>AVERAGEIF('5.10.2 (Medium incl tax)'!$A$36:$A$65,'Annual incl tax'!$B48,'5.10.2 (Medium incl tax)'!Q$36:Q$65)</f>
        <v>21.201294311762069</v>
      </c>
      <c r="Q48" s="95">
        <f>AVERAGEIF('5.10.2 (Medium incl tax)'!$A$36:$A$65,'Annual incl tax'!$B48,'5.10.2 (Medium incl tax)'!R$36:R$65)</f>
        <v>9.0492416875137387</v>
      </c>
      <c r="R48" s="55">
        <f>MEDIAN(C48:Q48)</f>
        <v>9.8282409524651619</v>
      </c>
      <c r="S48" s="56">
        <f>(Q48-R48)/R48*100</f>
        <v>-7.9261311227420732</v>
      </c>
      <c r="T48" s="57">
        <f>RANK(Q48,(C48:Q48),1)</f>
        <v>6</v>
      </c>
      <c r="U48" s="95">
        <f>AVERAGEIF('5.10.2 (Medium incl tax)'!$A$36:$A$65,'Annual incl tax'!$B48,'5.10.2 (Medium incl tax)'!V$36:V$65)</f>
        <v>8.2785724535923055</v>
      </c>
      <c r="V48" s="95">
        <f>AVERAGEIF('5.10.2 (Medium incl tax)'!$A$36:$A$65,'Annual incl tax'!$B48,'5.10.2 (Medium incl tax)'!W$36:W$65)</f>
        <v>3.676479317647388</v>
      </c>
      <c r="W48" s="95"/>
      <c r="X48" s="95">
        <f>AVERAGEIF('5.10.2 (Medium incl tax)'!$A$36:$A$65,'Annual incl tax'!$B48,'5.10.2 (Medium incl tax)'!Y$36:Y$65)</f>
        <v>7.5305288045198759</v>
      </c>
      <c r="Y48" s="95">
        <f>AVERAGEIF('5.10.2 (Medium incl tax)'!$A$36:$A$65,'Annual incl tax'!$B48,'5.10.2 (Medium incl tax)'!Z$36:Z$65)</f>
        <v>9.3557692655950326</v>
      </c>
      <c r="Z48" s="95">
        <f>AVERAGEIF('5.10.2 (Medium incl tax)'!$A$36:$A$65,'Annual incl tax'!$B48,'5.10.2 (Medium incl tax)'!AA$36:AA$65)</f>
        <v>2.7312157901194576</v>
      </c>
      <c r="AA48" s="95">
        <f>AVERAGEIF('5.10.2 (Medium incl tax)'!$A$36:$A$65,'Annual incl tax'!$B48,'5.10.2 (Medium incl tax)'!AB$36:AB$65)</f>
        <v>6.7396662736591075</v>
      </c>
      <c r="AB48" s="95">
        <f>AVERAGEIF('5.10.2 (Medium incl tax)'!$A$36:$A$65,'Annual incl tax'!$B48,'5.10.2 (Medium incl tax)'!AC$36:AC$65)</f>
        <v>8.0297645835792757</v>
      </c>
      <c r="AC48" s="95"/>
      <c r="AD48" s="95">
        <f>AVERAGEIF('5.10.2 (Medium incl tax)'!$A$36:$A$65,'Annual incl tax'!$B48,'5.10.2 (Medium incl tax)'!AE$36:AE$65)</f>
        <v>4.6977295774599872</v>
      </c>
      <c r="AE48" s="95">
        <f>AVERAGEIF('5.10.2 (Medium incl tax)'!$A$36:$A$65,'Annual incl tax'!$B48,'5.10.2 (Medium incl tax)'!AF$36:AF$65)</f>
        <v>8.0315355352202147</v>
      </c>
      <c r="AF48" s="95">
        <f>AVERAGEIF('5.10.2 (Medium incl tax)'!$A$36:$A$65,'Annual incl tax'!$B48,'5.10.2 (Medium incl tax)'!AG$36:AG$65)</f>
        <v>4.2078878843860839</v>
      </c>
      <c r="AG48" s="95">
        <f>AVERAGEIF('5.10.2 (Medium incl tax)'!$A$36:$A$65,'Annual incl tax'!$B48,'5.10.2 (Medium incl tax)'!AH$36:AH$65)</f>
        <v>6.9743289704989682</v>
      </c>
      <c r="AH48" s="95">
        <f>MEDIAN(C48:Q48,U48:AG48)</f>
        <v>8.2785724535923055</v>
      </c>
      <c r="AI48" s="56">
        <f>(Q48-AH48)/AH48*100</f>
        <v>9.3092044339965661</v>
      </c>
      <c r="AJ48" s="57">
        <f>RANK(Q48,(C48:Q48,U48:AG48),1)</f>
        <v>16</v>
      </c>
    </row>
    <row r="49" spans="1:36" ht="13" customHeight="1" x14ac:dyDescent="0.25">
      <c r="A49" s="94" t="s">
        <v>36</v>
      </c>
      <c r="B49" s="96">
        <v>2023</v>
      </c>
      <c r="C49" s="95">
        <f>AVERAGEIF('5.10.2 (Medium incl tax)'!$A$36:$A$67,'Annual incl tax'!$B49,'5.10.2 (Medium incl tax)'!D$36:D$67)</f>
        <v>13.218637710998589</v>
      </c>
      <c r="D49" s="95">
        <f>AVERAGEIF('5.10.2 (Medium incl tax)'!$A$36:$A$67,'Annual incl tax'!$B49,'5.10.2 (Medium incl tax)'!E$36:E$67)</f>
        <v>9.3176192592078806</v>
      </c>
      <c r="E49" s="95">
        <f>AVERAGEIF('5.10.2 (Medium incl tax)'!$A$36:$A$67,'Annual incl tax'!$B49,'5.10.2 (Medium incl tax)'!F$36:F$67)</f>
        <v>12.525732574374132</v>
      </c>
      <c r="F49" s="95"/>
      <c r="G49" s="95">
        <f>AVERAGEIF('5.10.2 (Medium incl tax)'!$A$36:$A$67,'Annual incl tax'!$B49,'5.10.2 (Medium incl tax)'!H$36:H$67)</f>
        <v>9.6776088143713146</v>
      </c>
      <c r="H49" s="95">
        <f>AVERAGEIF('5.10.2 (Medium incl tax)'!$A$36:$A$67,'Annual incl tax'!$B49,'5.10.2 (Medium incl tax)'!I$36:I$67)</f>
        <v>10.337949962805849</v>
      </c>
      <c r="I49" s="95">
        <f>AVERAGEIF('5.10.2 (Medium incl tax)'!$A$36:$A$67,'Annual incl tax'!$B49,'5.10.2 (Medium incl tax)'!J$36:J$67)</f>
        <v>9.2038586056951761</v>
      </c>
      <c r="J49" s="95">
        <f>AVERAGEIF('5.10.2 (Medium incl tax)'!$A$36:$A$67,'Annual incl tax'!$B49,'5.10.2 (Medium incl tax)'!K$36:K$67)</f>
        <v>13.497076951690252</v>
      </c>
      <c r="K49" s="95">
        <f>AVERAGEIF('5.10.2 (Medium incl tax)'!$A$36:$A$67,'Annual incl tax'!$B49,'5.10.2 (Medium incl tax)'!L$36:L$67)</f>
        <v>10.117981634998179</v>
      </c>
      <c r="L49" s="95">
        <f>AVERAGEIF('5.10.2 (Medium incl tax)'!$A$36:$A$67,'Annual incl tax'!$B49,'5.10.2 (Medium incl tax)'!M$36:M$67)</f>
        <v>7.5073583298251982</v>
      </c>
      <c r="M49" s="95">
        <f>AVERAGEIF('5.10.2 (Medium incl tax)'!$A$36:$A$67,'Annual incl tax'!$B49,'5.10.2 (Medium incl tax)'!N$36:N$67)</f>
        <v>15.195075476131382</v>
      </c>
      <c r="N49" s="95">
        <f>AVERAGEIF('5.10.2 (Medium incl tax)'!$A$36:$A$67,'Annual incl tax'!$B49,'5.10.2 (Medium incl tax)'!O$36:O$67)</f>
        <v>12.098531298600065</v>
      </c>
      <c r="O49" s="95">
        <f>AVERAGEIF('5.10.2 (Medium incl tax)'!$A$36:$A$67,'Annual incl tax'!$B49,'5.10.2 (Medium incl tax)'!P$36:P$67)</f>
        <v>9.084074089716875</v>
      </c>
      <c r="P49" s="95">
        <f>AVERAGEIF('5.10.2 (Medium incl tax)'!$A$36:$A$67,'Annual incl tax'!$B49,'5.10.2 (Medium incl tax)'!Q$36:Q$67)</f>
        <v>18.537520161948887</v>
      </c>
      <c r="Q49" s="95">
        <f>AVERAGEIF('5.10.2 (Medium incl tax)'!$A$36:$A$67,'Annual incl tax'!$B49,'5.10.2 (Medium incl tax)'!R$36:R$67)</f>
        <v>10.688991425103993</v>
      </c>
      <c r="R49" s="55">
        <f>MEDIAN(C49:Q49)</f>
        <v>10.513470693954922</v>
      </c>
      <c r="S49" s="56">
        <f>(Q49-R49)/R49*100</f>
        <v>1.6694841908865772</v>
      </c>
      <c r="T49" s="57">
        <f>RANK(Q49,(C49:Q49),1)</f>
        <v>8</v>
      </c>
      <c r="U49" s="95">
        <f>AVERAGEIF('5.10.2 (Medium incl tax)'!$A$36:$A$67,'Annual incl tax'!$B49,'5.10.2 (Medium incl tax)'!V$36:V$67)</f>
        <v>6.8902507784933613</v>
      </c>
      <c r="V49" s="95">
        <f>AVERAGEIF('5.10.2 (Medium incl tax)'!$A$36:$A$67,'Annual incl tax'!$B49,'5.10.2 (Medium incl tax)'!W$36:W$67)</f>
        <v>3.9159565723028384</v>
      </c>
      <c r="W49" s="95"/>
      <c r="X49" s="95">
        <f>AVERAGEIF('5.10.2 (Medium incl tax)'!$A$36:$A$67,'Annual incl tax'!$B49,'5.10.2 (Medium incl tax)'!Y$36:Y$67)</f>
        <v>9.8481058094023304</v>
      </c>
      <c r="Y49" s="95">
        <f>AVERAGEIF('5.10.2 (Medium incl tax)'!$A$36:$A$67,'Annual incl tax'!$B49,'5.10.2 (Medium incl tax)'!Z$36:Z$67)</f>
        <v>8.2350621996040854</v>
      </c>
      <c r="Z49" s="95">
        <f>AVERAGEIF('5.10.2 (Medium incl tax)'!$A$36:$A$67,'Annual incl tax'!$B49,'5.10.2 (Medium incl tax)'!AA$36:AA$67)</f>
        <v>2.924340673117336</v>
      </c>
      <c r="AA49" s="95">
        <f>AVERAGEIF('5.10.2 (Medium incl tax)'!$A$36:$A$67,'Annual incl tax'!$B49,'5.10.2 (Medium incl tax)'!AB$36:AB$67)</f>
        <v>8.7362860664166284</v>
      </c>
      <c r="AB49" s="95">
        <f>AVERAGEIF('5.10.2 (Medium incl tax)'!$A$36:$A$67,'Annual incl tax'!$B49,'5.10.2 (Medium incl tax)'!AC$36:AC$67)</f>
        <v>14.386845758750159</v>
      </c>
      <c r="AC49" s="95"/>
      <c r="AD49" s="95">
        <f>AVERAGEIF('5.10.2 (Medium incl tax)'!$A$36:$A$67,'Annual incl tax'!$B49,'5.10.2 (Medium incl tax)'!AE$36:AE$67)</f>
        <v>6.1471950727769915</v>
      </c>
      <c r="AE49" s="95">
        <f>AVERAGEIF('5.10.2 (Medium incl tax)'!$A$36:$A$67,'Annual incl tax'!$B49,'5.10.2 (Medium incl tax)'!AF$36:AF$67)</f>
        <v>4.8125222187992289</v>
      </c>
      <c r="AF49" s="95">
        <f>AVERAGEIF('5.10.2 (Medium incl tax)'!$A$36:$A$67,'Annual incl tax'!$B49,'5.10.2 (Medium incl tax)'!AG$36:AG$67)</f>
        <v>5.1422162051165063</v>
      </c>
      <c r="AG49" s="95">
        <f>AVERAGEIF('5.10.2 (Medium incl tax)'!$A$36:$A$67,'Annual incl tax'!$B49,'5.10.2 (Medium incl tax)'!AH$36:AH$67)</f>
        <v>9.0379585156280591</v>
      </c>
      <c r="AH49" s="95">
        <f>MEDIAN(C49:Q49,U49:AG49)</f>
        <v>9.3176192592078806</v>
      </c>
      <c r="AI49" s="56">
        <f>(Q49-AH49)/AH49*100</f>
        <v>14.718053268176753</v>
      </c>
      <c r="AJ49" s="57">
        <f>RANK(Q49,(C49:Q49,U49:AG49),1)</f>
        <v>18</v>
      </c>
    </row>
    <row r="50" spans="1:36" ht="13" customHeight="1" x14ac:dyDescent="0.25">
      <c r="A50" s="94" t="s">
        <v>36</v>
      </c>
      <c r="B50" s="96">
        <v>2024</v>
      </c>
      <c r="C50" s="95">
        <f>AVERAGEIF('5.10.2 (Medium incl tax)'!$A$36:$A$69,'Annual incl tax'!$B50,'5.10.2 (Medium incl tax)'!D$36:D$69)</f>
        <v>10.720894396106649</v>
      </c>
      <c r="D50" s="95">
        <f>AVERAGEIF('5.10.2 (Medium incl tax)'!$A$36:$A$69,'Annual incl tax'!$B50,'5.10.2 (Medium incl tax)'!E$36:E$69)</f>
        <v>7.210551254036492</v>
      </c>
      <c r="E50" s="95">
        <f>AVERAGEIF('5.10.2 (Medium incl tax)'!$A$36:$A$69,'Annual incl tax'!$B50,'5.10.2 (Medium incl tax)'!F$36:F$69)</f>
        <v>10.733653437947861</v>
      </c>
      <c r="F50" s="95"/>
      <c r="G50" s="95">
        <f>AVERAGEIF('5.10.2 (Medium incl tax)'!$A$36:$A$69,'Annual incl tax'!$B50,'5.10.2 (Medium incl tax)'!H$36:H$69)</f>
        <v>10.803920359928085</v>
      </c>
      <c r="H50" s="95">
        <f>AVERAGEIF('5.10.2 (Medium incl tax)'!$A$36:$A$69,'Annual incl tax'!$B50,'5.10.2 (Medium incl tax)'!I$36:I$69)</f>
        <v>10.312249135689722</v>
      </c>
      <c r="I50" s="95">
        <f>AVERAGEIF('5.10.2 (Medium incl tax)'!$A$36:$A$69,'Annual incl tax'!$B50,'5.10.2 (Medium incl tax)'!J$36:J$69)</f>
        <v>7.0574731041529812</v>
      </c>
      <c r="J50" s="95">
        <f>AVERAGEIF('5.10.2 (Medium incl tax)'!$A$36:$A$69,'Annual incl tax'!$B50,'5.10.2 (Medium incl tax)'!K$36:K$69)</f>
        <v>11.081391908327106</v>
      </c>
      <c r="K50" s="95">
        <f>AVERAGEIF('5.10.2 (Medium incl tax)'!$A$36:$A$69,'Annual incl tax'!$B50,'5.10.2 (Medium incl tax)'!L$36:L$69)</f>
        <v>11.523943575880208</v>
      </c>
      <c r="L50" s="95">
        <f>AVERAGEIF('5.10.2 (Medium incl tax)'!$A$36:$A$69,'Annual incl tax'!$B50,'5.10.2 (Medium incl tax)'!M$36:M$69)</f>
        <v>6.8437919253358173</v>
      </c>
      <c r="M50" s="95">
        <f>AVERAGEIF('5.10.2 (Medium incl tax)'!$A$36:$A$69,'Annual incl tax'!$B50,'5.10.2 (Medium incl tax)'!N$36:N$69)</f>
        <v>13.957459160777425</v>
      </c>
      <c r="N50" s="95">
        <f>AVERAGEIF('5.10.2 (Medium incl tax)'!$A$36:$A$69,'Annual incl tax'!$B50,'5.10.2 (Medium incl tax)'!O$36:O$69)</f>
        <v>10.823459715271692</v>
      </c>
      <c r="O50" s="95">
        <f>AVERAGEIF('5.10.2 (Medium incl tax)'!$A$36:$A$69,'Annual incl tax'!$B50,'5.10.2 (Medium incl tax)'!P$36:P$69)</f>
        <v>7.4457630844354679</v>
      </c>
      <c r="P50" s="95">
        <f>AVERAGEIF('5.10.2 (Medium incl tax)'!$A$36:$A$69,'Annual incl tax'!$B50,'5.10.2 (Medium incl tax)'!Q$36:Q$69)</f>
        <v>15.461237110043335</v>
      </c>
      <c r="Q50" s="95">
        <f>AVERAGEIF('5.10.2 (Medium incl tax)'!$A$36:$A$69,'Annual incl tax'!$B50,'5.10.2 (Medium incl tax)'!R$36:R$69)</f>
        <v>7.0721269553213402</v>
      </c>
      <c r="R50" s="55">
        <f>MEDIAN(C50:Q50)</f>
        <v>10.727273917027254</v>
      </c>
      <c r="S50" s="56">
        <f>(Q50-R50)/R50*100</f>
        <v>-34.073400101251721</v>
      </c>
      <c r="T50" s="57">
        <f>RANK(Q50,(C50:Q50),1)</f>
        <v>3</v>
      </c>
      <c r="U50" s="95">
        <f>AVERAGEIF('5.10.2 (Medium incl tax)'!$A$36:$A$69,'Annual incl tax'!$B50,'5.10.2 (Medium incl tax)'!V$36:V$69)</f>
        <v>5.3674231578450868</v>
      </c>
      <c r="V50" s="95">
        <f>AVERAGEIF('5.10.2 (Medium incl tax)'!$A$36:$A$69,'Annual incl tax'!$B50,'5.10.2 (Medium incl tax)'!W$36:W$69)</f>
        <v>3.822875796090099</v>
      </c>
      <c r="W50" s="95"/>
      <c r="X50" s="95">
        <f>AVERAGEIF('5.10.2 (Medium incl tax)'!$A$36:$A$69,'Annual incl tax'!$B50,'5.10.2 (Medium incl tax)'!Y$36:Y$69)</f>
        <v>8.9527427139768392</v>
      </c>
      <c r="Y50" s="95">
        <f>AVERAGEIF('5.10.2 (Medium incl tax)'!$A$36:$A$69,'Annual incl tax'!$B50,'5.10.2 (Medium incl tax)'!Z$36:Z$69)</f>
        <v>6.2581170953790597</v>
      </c>
      <c r="Z50" s="95">
        <f>AVERAGEIF('5.10.2 (Medium incl tax)'!$A$36:$A$69,'Annual incl tax'!$B50,'5.10.2 (Medium incl tax)'!AA$36:AA$69)</f>
        <v>2.4964248441326728</v>
      </c>
      <c r="AA50" s="95">
        <f>AVERAGEIF('5.10.2 (Medium incl tax)'!$A$36:$A$69,'Annual incl tax'!$B50,'5.10.2 (Medium incl tax)'!AB$36:AB$69)</f>
        <v>7.6354753373013722</v>
      </c>
      <c r="AB50" s="95">
        <f>AVERAGEIF('5.10.2 (Medium incl tax)'!$A$36:$A$69,'Annual incl tax'!$B50,'5.10.2 (Medium incl tax)'!AC$36:AC$69)</f>
        <v>5.6579750154842881</v>
      </c>
      <c r="AC50" s="95"/>
      <c r="AD50" s="95"/>
      <c r="AE50" s="95">
        <f>AVERAGEIF('5.10.2 (Medium incl tax)'!$A$36:$A$69,'Annual incl tax'!$B50,'5.10.2 (Medium incl tax)'!AF$36:AF$69)</f>
        <v>4.7520535887739728</v>
      </c>
      <c r="AF50" s="95">
        <f>AVERAGEIF('5.10.2 (Medium incl tax)'!$A$36:$A$69,'Annual incl tax'!$B50,'5.10.2 (Medium incl tax)'!AG$36:AG$69)</f>
        <v>5.0166038782984552</v>
      </c>
      <c r="AG50" s="95">
        <f>AVERAGEIF('5.10.2 (Medium incl tax)'!$A$36:$A$69,'Annual incl tax'!$B50,'5.10.2 (Medium incl tax)'!AH$36:AH$69)</f>
        <v>7.9665166859559351</v>
      </c>
      <c r="AH50" s="95">
        <f>MEDIAN(C50:Q50,U50:AG50)</f>
        <v>7.54061921086842</v>
      </c>
      <c r="AI50" s="56">
        <f>(Q50-AH50)/AH50*100</f>
        <v>-6.2129149138287501</v>
      </c>
      <c r="AJ50" s="57">
        <f>RANK(Q50,(C50:Q50,U50:AG50),1)</f>
        <v>10</v>
      </c>
    </row>
    <row r="51" spans="1:36" ht="13" customHeight="1" x14ac:dyDescent="0.25">
      <c r="A51" s="94" t="s">
        <v>39</v>
      </c>
      <c r="B51" s="96">
        <v>2008</v>
      </c>
      <c r="C51" s="95">
        <f>AVERAGEIF('5.10.3 (Large incl tax)'!$A$36:$A$63,'Annual incl tax'!$B51,'5.10.3 (Large incl tax)'!D$36:D$63)</f>
        <v>4.2220619000479962</v>
      </c>
      <c r="D51" s="95">
        <f>AVERAGEIF('5.10.3 (Large incl tax)'!$A$36:$A$63,'Annual incl tax'!$B51,'5.10.3 (Large incl tax)'!E$36:E$63)</f>
        <v>4.9248037646988241</v>
      </c>
      <c r="E51" s="95">
        <f>AVERAGEIF('5.10.3 (Large incl tax)'!$A$36:$A$63,'Annual incl tax'!$B51,'5.10.3 (Large incl tax)'!F$36:F$63)</f>
        <v>7.7003676388888884</v>
      </c>
      <c r="F51" s="95"/>
      <c r="G51" s="95">
        <f>AVERAGEIF('5.10.3 (Large incl tax)'!$A$36:$A$63,'Annual incl tax'!$B51,'5.10.3 (Large incl tax)'!H$36:H$63)</f>
        <v>3.9515627789776824</v>
      </c>
      <c r="H51" s="95">
        <f>AVERAGEIF('5.10.3 (Large incl tax)'!$A$36:$A$63,'Annual incl tax'!$B51,'5.10.3 (Large incl tax)'!I$36:I$63)</f>
        <v>5.1281878299736032</v>
      </c>
      <c r="I51" s="95"/>
      <c r="J51" s="95">
        <f>AVERAGEIF('5.10.3 (Large incl tax)'!$A$36:$A$63,'Annual incl tax'!$B51,'5.10.3 (Large incl tax)'!K$36:K$63)</f>
        <v>4.539620680345573</v>
      </c>
      <c r="K51" s="95">
        <f>AVERAGEIF('5.10.3 (Large incl tax)'!$A$36:$A$63,'Annual incl tax'!$B51,'5.10.3 (Large incl tax)'!L$36:L$63)</f>
        <v>5.0692009905207582</v>
      </c>
      <c r="L51" s="95">
        <f>AVERAGEIF('5.10.3 (Large incl tax)'!$A$36:$A$63,'Annual incl tax'!$B51,'5.10.3 (Large incl tax)'!M$36:M$63)</f>
        <v>3.5249113600911928</v>
      </c>
      <c r="M51" s="95"/>
      <c r="N51" s="95">
        <f>AVERAGEIF('5.10.3 (Large incl tax)'!$A$36:$A$63,'Annual incl tax'!$B51,'5.10.3 (Large incl tax)'!O$36:O$63)</f>
        <v>4.5388287613990883</v>
      </c>
      <c r="O51" s="95">
        <f>AVERAGEIF('5.10.3 (Large incl tax)'!$A$36:$A$63,'Annual incl tax'!$B51,'5.10.3 (Large incl tax)'!P$36:P$63)</f>
        <v>4.1732089542836572</v>
      </c>
      <c r="P51" s="95">
        <f>AVERAGEIF('5.10.3 (Large incl tax)'!$A$36:$A$63,'Annual incl tax'!$B51,'5.10.3 (Large incl tax)'!Q$36:Q$63)</f>
        <v>7.4539414142368603</v>
      </c>
      <c r="Q51" s="95">
        <f>AVERAGEIF('5.10.3 (Large incl tax)'!$A$36:$A$63,'Annual incl tax'!$B51,'5.10.3 (Large incl tax)'!R$36:R$63)</f>
        <v>3.2265411317794577</v>
      </c>
      <c r="R51" s="55">
        <f t="shared" si="0"/>
        <v>4.5392247208723306</v>
      </c>
      <c r="S51" s="56">
        <f t="shared" si="1"/>
        <v>-28.918673778296807</v>
      </c>
      <c r="T51" s="57">
        <f t="shared" si="2"/>
        <v>1</v>
      </c>
      <c r="U51" s="95">
        <f>AVERAGEIF('5.10.3 (Large incl tax)'!$A$36:$A$63,'Annual incl tax'!$B51,'5.10.3 (Large incl tax)'!V$36:V$63)</f>
        <v>3.096615378569715</v>
      </c>
      <c r="V51" s="95">
        <f>AVERAGEIF('5.10.3 (Large incl tax)'!$A$36:$A$63,'Annual incl tax'!$B51,'5.10.3 (Large incl tax)'!W$36:W$63)</f>
        <v>2.1875851700863933</v>
      </c>
      <c r="W51" s="95"/>
      <c r="X51" s="95">
        <f>AVERAGEIF('5.10.3 (Large incl tax)'!$A$36:$A$63,'Annual incl tax'!$B51,'5.10.3 (Large incl tax)'!Y$36:Y$63)</f>
        <v>3.8741809937005041</v>
      </c>
      <c r="Y51" s="95">
        <f>AVERAGEIF('5.10.3 (Large incl tax)'!$A$36:$A$63,'Annual incl tax'!$B51,'5.10.3 (Large incl tax)'!Z$36:Z$63)</f>
        <v>2.7719717003539719</v>
      </c>
      <c r="Z51" s="95">
        <f>AVERAGEIF('5.10.3 (Large incl tax)'!$A$36:$A$63,'Annual incl tax'!$B51,'5.10.3 (Large incl tax)'!AA$36:AA$63)</f>
        <v>3.5072328292836579</v>
      </c>
      <c r="AA51" s="95">
        <f>AVERAGEIF('5.10.3 (Large incl tax)'!$A$36:$A$63,'Annual incl tax'!$B51,'5.10.3 (Large incl tax)'!AB$36:AB$63)</f>
        <v>3.2100740221982242</v>
      </c>
      <c r="AB51" s="95">
        <f>AVERAGEIF('5.10.3 (Large incl tax)'!$A$36:$A$63,'Annual incl tax'!$B51,'5.10.3 (Large incl tax)'!AC$36:AC$63)</f>
        <v>2.5520530388168945</v>
      </c>
      <c r="AC51" s="95"/>
      <c r="AD51" s="95">
        <f>AVERAGEIF('5.10.3 (Large incl tax)'!$A$36:$A$63,'Annual incl tax'!$B51,'5.10.3 (Large incl tax)'!AE$36:AE$63)</f>
        <v>3.4131407392308617</v>
      </c>
      <c r="AE51" s="95">
        <f>AVERAGEIF('5.10.3 (Large incl tax)'!$A$36:$A$63,'Annual incl tax'!$B51,'5.10.3 (Large incl tax)'!AF$36:AF$63)</f>
        <v>2.6052546592272621</v>
      </c>
      <c r="AF51" s="95">
        <f>AVERAGEIF('5.10.3 (Large incl tax)'!$A$36:$A$63,'Annual incl tax'!$B51,'5.10.3 (Large incl tax)'!AG$36:AG$63)</f>
        <v>3.328537728491721</v>
      </c>
      <c r="AG51" s="95">
        <f>AVERAGEIF('5.10.3 (Large incl tax)'!$A$36:$A$63,'Annual incl tax'!$B51,'5.10.3 (Large incl tax)'!AH$36:AH$63)</f>
        <v>4.7642167266618669</v>
      </c>
      <c r="AH51" s="95">
        <f t="shared" si="3"/>
        <v>3.8741809937005041</v>
      </c>
      <c r="AI51" s="56">
        <f t="shared" si="4"/>
        <v>-16.71681996721686</v>
      </c>
      <c r="AJ51" s="57">
        <f>RANK(Q51,(C51:Q51,U51:AG51),1)</f>
        <v>7</v>
      </c>
    </row>
    <row r="52" spans="1:36" ht="13" customHeight="1" x14ac:dyDescent="0.25">
      <c r="A52" s="94" t="s">
        <v>39</v>
      </c>
      <c r="B52" s="96">
        <v>2009</v>
      </c>
      <c r="C52" s="95">
        <f>AVERAGEIF('5.10.3 (Large incl tax)'!$A$36:$A$63,'Annual incl tax'!$B52,'5.10.3 (Large incl tax)'!D$36:D$63)</f>
        <v>5.0088890064670206</v>
      </c>
      <c r="D52" s="95">
        <f>AVERAGEIF('5.10.3 (Large incl tax)'!$A$36:$A$63,'Annual incl tax'!$B52,'5.10.3 (Large incl tax)'!E$36:E$63)</f>
        <v>4.6027183374750873</v>
      </c>
      <c r="E52" s="95">
        <f>AVERAGEIF('5.10.3 (Large incl tax)'!$A$36:$A$63,'Annual incl tax'!$B52,'5.10.3 (Large incl tax)'!F$36:F$63)</f>
        <v>7.3642651856196624</v>
      </c>
      <c r="F52" s="95"/>
      <c r="G52" s="95">
        <f>AVERAGEIF('5.10.3 (Large incl tax)'!$A$36:$A$63,'Annual incl tax'!$B52,'5.10.3 (Large incl tax)'!H$36:H$63)</f>
        <v>4.492379319742291</v>
      </c>
      <c r="H52" s="95">
        <f>AVERAGEIF('5.10.3 (Large incl tax)'!$A$36:$A$63,'Annual incl tax'!$B52,'5.10.3 (Large incl tax)'!I$36:I$63)</f>
        <v>4.9581663906815567</v>
      </c>
      <c r="I52" s="95"/>
      <c r="J52" s="95">
        <f>AVERAGEIF('5.10.3 (Large incl tax)'!$A$36:$A$63,'Annual incl tax'!$B52,'5.10.3 (Large incl tax)'!K$36:K$63)</f>
        <v>5.0230348765495112</v>
      </c>
      <c r="K52" s="95">
        <f>AVERAGEIF('5.10.3 (Large incl tax)'!$A$36:$A$63,'Annual incl tax'!$B52,'5.10.3 (Large incl tax)'!L$36:L$63)</f>
        <v>5.9531942974744947</v>
      </c>
      <c r="L52" s="95">
        <f>AVERAGEIF('5.10.3 (Large incl tax)'!$A$36:$A$63,'Annual incl tax'!$B52,'5.10.3 (Large incl tax)'!M$36:M$63)</f>
        <v>3.9478083110877433</v>
      </c>
      <c r="M52" s="95">
        <f>AVERAGEIF('5.10.3 (Large incl tax)'!$A$36:$A$63,'Annual incl tax'!$B52,'5.10.3 (Large incl tax)'!N$36:N$63)</f>
        <v>5.8990753393375179</v>
      </c>
      <c r="N52" s="95">
        <f>AVERAGEIF('5.10.3 (Large incl tax)'!$A$36:$A$63,'Annual incl tax'!$B52,'5.10.3 (Large incl tax)'!O$36:O$63)</f>
        <v>4.6143077539551065</v>
      </c>
      <c r="O52" s="95">
        <f>AVERAGEIF('5.10.3 (Large incl tax)'!$A$36:$A$63,'Annual incl tax'!$B52,'5.10.3 (Large incl tax)'!P$36:P$63)</f>
        <v>4.2127014228407722</v>
      </c>
      <c r="P52" s="95">
        <f>AVERAGEIF('5.10.3 (Large incl tax)'!$A$36:$A$63,'Annual incl tax'!$B52,'5.10.3 (Large incl tax)'!Q$36:Q$63)</f>
        <v>7.5102570225285055</v>
      </c>
      <c r="Q52" s="95">
        <f>AVERAGEIF('5.10.3 (Large incl tax)'!$A$36:$A$63,'Annual incl tax'!$B52,'5.10.3 (Large incl tax)'!R$36:R$63)</f>
        <v>3.3501837335121429</v>
      </c>
      <c r="R52" s="55">
        <f t="shared" si="0"/>
        <v>4.9581663906815567</v>
      </c>
      <c r="S52" s="56">
        <f t="shared" si="1"/>
        <v>-32.430994252058134</v>
      </c>
      <c r="T52" s="57">
        <f t="shared" si="2"/>
        <v>1</v>
      </c>
      <c r="U52" s="95">
        <f>AVERAGEIF('5.10.3 (Large incl tax)'!$A$36:$A$63,'Annual incl tax'!$B52,'5.10.3 (Large incl tax)'!V$36:V$63)</f>
        <v>3.7571824561232834</v>
      </c>
      <c r="V52" s="95">
        <f>AVERAGEIF('5.10.3 (Large incl tax)'!$A$36:$A$63,'Annual incl tax'!$B52,'5.10.3 (Large incl tax)'!W$36:W$63)</f>
        <v>2.8794356684124542</v>
      </c>
      <c r="W52" s="95"/>
      <c r="X52" s="95">
        <f>AVERAGEIF('5.10.3 (Large incl tax)'!$A$36:$A$63,'Annual incl tax'!$B52,'5.10.3 (Large incl tax)'!Y$36:Y$63)</f>
        <v>4.2215710678001441</v>
      </c>
      <c r="Y52" s="95">
        <f>AVERAGEIF('5.10.3 (Large incl tax)'!$A$36:$A$63,'Annual incl tax'!$B52,'5.10.3 (Large incl tax)'!Z$36:Z$63)</f>
        <v>3.3538287706102246</v>
      </c>
      <c r="Z52" s="95">
        <f>AVERAGEIF('5.10.3 (Large incl tax)'!$A$36:$A$63,'Annual incl tax'!$B52,'5.10.3 (Large incl tax)'!AA$36:AA$63)</f>
        <v>4.2213554709706216</v>
      </c>
      <c r="AA52" s="95">
        <f>AVERAGEIF('5.10.3 (Large incl tax)'!$A$36:$A$63,'Annual incl tax'!$B52,'5.10.3 (Large incl tax)'!AB$36:AB$63)</f>
        <v>3.9567377430087092</v>
      </c>
      <c r="AB52" s="95">
        <f>AVERAGEIF('5.10.3 (Large incl tax)'!$A$36:$A$63,'Annual incl tax'!$B52,'5.10.3 (Large incl tax)'!AC$36:AC$63)</f>
        <v>3.3539489575199308</v>
      </c>
      <c r="AC52" s="95"/>
      <c r="AD52" s="95">
        <f>AVERAGEIF('5.10.3 (Large incl tax)'!$A$36:$A$63,'Annual incl tax'!$B52,'5.10.3 (Large incl tax)'!AE$36:AE$63)</f>
        <v>3.478977674307056</v>
      </c>
      <c r="AE52" s="95">
        <f>AVERAGEIF('5.10.3 (Large incl tax)'!$A$36:$A$63,'Annual incl tax'!$B52,'5.10.3 (Large incl tax)'!AF$36:AF$63)</f>
        <v>2.4431792110832755</v>
      </c>
      <c r="AF52" s="95">
        <f>AVERAGEIF('5.10.3 (Large incl tax)'!$A$36:$A$63,'Annual incl tax'!$B52,'5.10.3 (Large incl tax)'!AG$36:AG$63)</f>
        <v>4.1828883270003292</v>
      </c>
      <c r="AG52" s="95">
        <f>AVERAGEIF('5.10.3 (Large incl tax)'!$A$36:$A$63,'Annual incl tax'!$B52,'5.10.3 (Large incl tax)'!AH$36:AH$63)</f>
        <v>5.1725837780278869</v>
      </c>
      <c r="AH52" s="95">
        <f t="shared" si="3"/>
        <v>4.2214632693853833</v>
      </c>
      <c r="AI52" s="56">
        <f t="shared" si="4"/>
        <v>-20.639277906120281</v>
      </c>
      <c r="AJ52" s="57">
        <f>RANK(Q52,(C52:Q52,U52:AG52),1)</f>
        <v>3</v>
      </c>
    </row>
    <row r="53" spans="1:36" ht="13" customHeight="1" x14ac:dyDescent="0.25">
      <c r="A53" s="94" t="s">
        <v>39</v>
      </c>
      <c r="B53" s="96">
        <v>2010</v>
      </c>
      <c r="C53" s="95">
        <f>AVERAGEIF('5.10.3 (Large incl tax)'!$A$36:$A$63,'Annual incl tax'!$B53,'5.10.3 (Large incl tax)'!D$36:D$63)</f>
        <v>4.6633148768139687</v>
      </c>
      <c r="D53" s="95">
        <f>AVERAGEIF('5.10.3 (Large incl tax)'!$A$36:$A$63,'Annual incl tax'!$B53,'5.10.3 (Large incl tax)'!E$36:E$63)</f>
        <v>4.3784479930991331</v>
      </c>
      <c r="E53" s="95">
        <f>AVERAGEIF('5.10.3 (Large incl tax)'!$A$36:$A$63,'Annual incl tax'!$B53,'5.10.3 (Large incl tax)'!F$36:F$63)</f>
        <v>8.2333348699266224</v>
      </c>
      <c r="F53" s="95"/>
      <c r="G53" s="95">
        <f>AVERAGEIF('5.10.3 (Large incl tax)'!$A$36:$A$63,'Annual incl tax'!$B53,'5.10.3 (Large incl tax)'!H$36:H$63)</f>
        <v>4.0543419215373699</v>
      </c>
      <c r="H53" s="95">
        <f>AVERAGEIF('5.10.3 (Large incl tax)'!$A$36:$A$63,'Annual incl tax'!$B53,'5.10.3 (Large incl tax)'!I$36:I$63)</f>
        <v>4.6262502715145679</v>
      </c>
      <c r="I53" s="95"/>
      <c r="J53" s="95">
        <f>AVERAGEIF('5.10.3 (Large incl tax)'!$A$36:$A$63,'Annual incl tax'!$B53,'5.10.3 (Large incl tax)'!K$36:K$63)</f>
        <v>4.1044938776479416</v>
      </c>
      <c r="K53" s="95">
        <f>AVERAGEIF('5.10.3 (Large incl tax)'!$A$36:$A$63,'Annual incl tax'!$B53,'5.10.3 (Large incl tax)'!L$36:L$63)</f>
        <v>5.6242105199550254</v>
      </c>
      <c r="L53" s="95">
        <f>AVERAGEIF('5.10.3 (Large incl tax)'!$A$36:$A$63,'Annual incl tax'!$B53,'5.10.3 (Large incl tax)'!M$36:M$63)</f>
        <v>3.9980977781059748</v>
      </c>
      <c r="M53" s="95">
        <f>AVERAGEIF('5.10.3 (Large incl tax)'!$A$36:$A$63,'Annual incl tax'!$B53,'5.10.3 (Large incl tax)'!N$36:N$63)</f>
        <v>5.2750367561256049</v>
      </c>
      <c r="N53" s="95">
        <f>AVERAGEIF('5.10.3 (Large incl tax)'!$A$36:$A$63,'Annual incl tax'!$B53,'5.10.3 (Large incl tax)'!O$36:O$63)</f>
        <v>4.4443544849088799</v>
      </c>
      <c r="O53" s="95">
        <f>AVERAGEIF('5.10.3 (Large incl tax)'!$A$36:$A$63,'Annual incl tax'!$B53,'5.10.3 (Large incl tax)'!P$36:P$63)</f>
        <v>4.095171011680188</v>
      </c>
      <c r="P53" s="95">
        <f>AVERAGEIF('5.10.3 (Large incl tax)'!$A$36:$A$63,'Annual incl tax'!$B53,'5.10.3 (Large incl tax)'!Q$36:Q$63)</f>
        <v>8.2750829547177585</v>
      </c>
      <c r="Q53" s="95">
        <f>AVERAGEIF('5.10.3 (Large incl tax)'!$A$36:$A$63,'Annual incl tax'!$B53,'5.10.3 (Large incl tax)'!R$36:R$63)</f>
        <v>3.1304577763502159</v>
      </c>
      <c r="R53" s="55">
        <f t="shared" si="0"/>
        <v>4.4443544849088799</v>
      </c>
      <c r="S53" s="56">
        <f t="shared" si="1"/>
        <v>-29.563274329716343</v>
      </c>
      <c r="T53" s="57">
        <f t="shared" si="2"/>
        <v>1</v>
      </c>
      <c r="U53" s="95">
        <f>AVERAGEIF('5.10.3 (Large incl tax)'!$A$36:$A$63,'Annual incl tax'!$B53,'5.10.3 (Large incl tax)'!V$36:V$63)</f>
        <v>3.4719785088560933</v>
      </c>
      <c r="V53" s="95">
        <f>AVERAGEIF('5.10.3 (Large incl tax)'!$A$36:$A$63,'Annual incl tax'!$B53,'5.10.3 (Large incl tax)'!W$36:W$63)</f>
        <v>3.2709757857989792</v>
      </c>
      <c r="W53" s="95"/>
      <c r="X53" s="95">
        <f>AVERAGEIF('5.10.3 (Large incl tax)'!$A$36:$A$63,'Annual incl tax'!$B53,'5.10.3 (Large incl tax)'!Y$36:Y$63)</f>
        <v>4.0486216123035801</v>
      </c>
      <c r="Y53" s="95">
        <f>AVERAGEIF('5.10.3 (Large incl tax)'!$A$36:$A$63,'Annual incl tax'!$B53,'5.10.3 (Large incl tax)'!Z$36:Z$63)</f>
        <v>3.2269175937620744</v>
      </c>
      <c r="Z53" s="95">
        <f>AVERAGEIF('5.10.3 (Large incl tax)'!$A$36:$A$63,'Annual incl tax'!$B53,'5.10.3 (Large incl tax)'!AA$36:AA$63)</f>
        <v>4.595586100935817</v>
      </c>
      <c r="AA53" s="95">
        <f>AVERAGEIF('5.10.3 (Large incl tax)'!$A$36:$A$63,'Annual incl tax'!$B53,'5.10.3 (Large incl tax)'!AB$36:AB$63)</f>
        <v>3.0498062089478113</v>
      </c>
      <c r="AB53" s="95">
        <f>AVERAGEIF('5.10.3 (Large incl tax)'!$A$36:$A$63,'Annual incl tax'!$B53,'5.10.3 (Large incl tax)'!AC$36:AC$63)</f>
        <v>3.1929939743255655</v>
      </c>
      <c r="AC53" s="95"/>
      <c r="AD53" s="95">
        <f>AVERAGEIF('5.10.3 (Large incl tax)'!$A$36:$A$63,'Annual incl tax'!$B53,'5.10.3 (Large incl tax)'!AE$36:AE$63)</f>
        <v>3.6090831194747279</v>
      </c>
      <c r="AE53" s="95">
        <f>AVERAGEIF('5.10.3 (Large incl tax)'!$A$36:$A$63,'Annual incl tax'!$B53,'5.10.3 (Large incl tax)'!AF$36:AF$63)</f>
        <v>2.3227076112237888</v>
      </c>
      <c r="AF53" s="95">
        <f>AVERAGEIF('5.10.3 (Large incl tax)'!$A$36:$A$63,'Annual incl tax'!$B53,'5.10.3 (Large incl tax)'!AG$36:AG$63)</f>
        <v>3.7475220049749511</v>
      </c>
      <c r="AG53" s="95">
        <f>AVERAGEIF('5.10.3 (Large incl tax)'!$A$36:$A$63,'Annual incl tax'!$B53,'5.10.3 (Large incl tax)'!AH$36:AH$63)</f>
        <v>5.152809261637147</v>
      </c>
      <c r="AH53" s="95">
        <f t="shared" si="3"/>
        <v>4.074756466608779</v>
      </c>
      <c r="AI53" s="56">
        <f t="shared" si="4"/>
        <v>-23.174358958547938</v>
      </c>
      <c r="AJ53" s="57">
        <f>RANK(Q53,(C53:Q53,U53:AG53),1)</f>
        <v>3</v>
      </c>
    </row>
    <row r="54" spans="1:36" ht="13" customHeight="1" x14ac:dyDescent="0.25">
      <c r="A54" s="94" t="s">
        <v>39</v>
      </c>
      <c r="B54" s="96">
        <v>2011</v>
      </c>
      <c r="C54" s="95">
        <f>AVERAGEIF('5.10.3 (Large incl tax)'!$A$36:$A$63,'Annual incl tax'!$B54,'5.10.3 (Large incl tax)'!D$36:D$63)</f>
        <v>5.4668059909649775</v>
      </c>
      <c r="D54" s="95">
        <f>AVERAGEIF('5.10.3 (Large incl tax)'!$A$36:$A$63,'Annual incl tax'!$B54,'5.10.3 (Large incl tax)'!E$36:E$63)</f>
        <v>5.4214158421209486</v>
      </c>
      <c r="E54" s="95">
        <f>AVERAGEIF('5.10.3 (Large incl tax)'!$A$36:$A$63,'Annual incl tax'!$B54,'5.10.3 (Large incl tax)'!F$36:F$63)</f>
        <v>8.9392052758787663</v>
      </c>
      <c r="F54" s="95"/>
      <c r="G54" s="95">
        <f>AVERAGEIF('5.10.3 (Large incl tax)'!$A$36:$A$63,'Annual incl tax'!$B54,'5.10.3 (Large incl tax)'!H$36:H$63)</f>
        <v>4.5795950734216007</v>
      </c>
      <c r="H54" s="95">
        <f>AVERAGEIF('5.10.3 (Large incl tax)'!$A$36:$A$63,'Annual incl tax'!$B54,'5.10.3 (Large incl tax)'!I$36:I$63)</f>
        <v>5.0778482667254465</v>
      </c>
      <c r="I54" s="95"/>
      <c r="J54" s="95">
        <f>AVERAGEIF('5.10.3 (Large incl tax)'!$A$36:$A$63,'Annual incl tax'!$B54,'5.10.3 (Large incl tax)'!K$36:K$63)</f>
        <v>4.5857541772347563</v>
      </c>
      <c r="K54" s="95">
        <f>AVERAGEIF('5.10.3 (Large incl tax)'!$A$36:$A$63,'Annual incl tax'!$B54,'5.10.3 (Large incl tax)'!L$36:L$63)</f>
        <v>6.2429902003818523</v>
      </c>
      <c r="L54" s="95">
        <f>AVERAGEIF('5.10.3 (Large incl tax)'!$A$36:$A$63,'Annual incl tax'!$B54,'5.10.3 (Large incl tax)'!M$36:M$63)</f>
        <v>4.4639598545600272</v>
      </c>
      <c r="M54" s="95">
        <f>AVERAGEIF('5.10.3 (Large incl tax)'!$A$36:$A$63,'Annual incl tax'!$B54,'5.10.3 (Large incl tax)'!N$36:N$63)</f>
        <v>5.835358293031554</v>
      </c>
      <c r="N54" s="95">
        <f>AVERAGEIF('5.10.3 (Large incl tax)'!$A$36:$A$63,'Annual incl tax'!$B54,'5.10.3 (Large incl tax)'!O$36:O$63)</f>
        <v>5.0356285336362854</v>
      </c>
      <c r="O54" s="95">
        <f>AVERAGEIF('5.10.3 (Large incl tax)'!$A$36:$A$63,'Annual incl tax'!$B54,'5.10.3 (Large incl tax)'!P$36:P$63)</f>
        <v>4.7325819036421439</v>
      </c>
      <c r="P54" s="95">
        <f>AVERAGEIF('5.10.3 (Large incl tax)'!$A$36:$A$63,'Annual incl tax'!$B54,'5.10.3 (Large incl tax)'!Q$36:Q$63)</f>
        <v>9.3393526863680698</v>
      </c>
      <c r="Q54" s="95">
        <f>AVERAGEIF('5.10.3 (Large incl tax)'!$A$36:$A$63,'Annual incl tax'!$B54,'5.10.3 (Large incl tax)'!R$36:R$63)</f>
        <v>3.5869709117319299</v>
      </c>
      <c r="R54" s="55">
        <f t="shared" si="0"/>
        <v>5.0778482667254465</v>
      </c>
      <c r="S54" s="56">
        <f t="shared" si="1"/>
        <v>-29.360415606804636</v>
      </c>
      <c r="T54" s="57">
        <f t="shared" si="2"/>
        <v>1</v>
      </c>
      <c r="U54" s="95">
        <f>AVERAGEIF('5.10.3 (Large incl tax)'!$A$36:$A$63,'Annual incl tax'!$B54,'5.10.3 (Large incl tax)'!V$36:V$63)</f>
        <v>3.9419443835619474</v>
      </c>
      <c r="V54" s="95">
        <f>AVERAGEIF('5.10.3 (Large incl tax)'!$A$36:$A$63,'Annual incl tax'!$B54,'5.10.3 (Large incl tax)'!W$36:W$63)</f>
        <v>3.240038517740838</v>
      </c>
      <c r="W54" s="95"/>
      <c r="X54" s="95">
        <f>AVERAGEIF('5.10.3 (Large incl tax)'!$A$36:$A$63,'Annual incl tax'!$B54,'5.10.3 (Large incl tax)'!Y$36:Y$63)</f>
        <v>4.6808568519284286</v>
      </c>
      <c r="Y54" s="95">
        <f>AVERAGEIF('5.10.3 (Large incl tax)'!$A$36:$A$63,'Annual incl tax'!$B54,'5.10.3 (Large incl tax)'!Z$36:Z$63)</f>
        <v>3.517537582817329</v>
      </c>
      <c r="Z54" s="95">
        <f>AVERAGEIF('5.10.3 (Large incl tax)'!$A$36:$A$63,'Annual incl tax'!$B54,'5.10.3 (Large incl tax)'!AA$36:AA$63)</f>
        <v>4.8149498606805654</v>
      </c>
      <c r="AA54" s="95">
        <f>AVERAGEIF('5.10.3 (Large incl tax)'!$A$36:$A$63,'Annual incl tax'!$B54,'5.10.3 (Large incl tax)'!AB$36:AB$63)</f>
        <v>3.6271604371136918</v>
      </c>
      <c r="AB54" s="95">
        <f>AVERAGEIF('5.10.3 (Large incl tax)'!$A$36:$A$63,'Annual incl tax'!$B54,'5.10.3 (Large incl tax)'!AC$36:AC$63)</f>
        <v>3.6464479469834075</v>
      </c>
      <c r="AC54" s="95"/>
      <c r="AD54" s="95">
        <f>AVERAGEIF('5.10.3 (Large incl tax)'!$A$36:$A$63,'Annual incl tax'!$B54,'5.10.3 (Large incl tax)'!AE$36:AE$63)</f>
        <v>3.8524261130603339</v>
      </c>
      <c r="AE54" s="95">
        <f>AVERAGEIF('5.10.3 (Large incl tax)'!$A$36:$A$63,'Annual incl tax'!$B54,'5.10.3 (Large incl tax)'!AF$36:AF$63)</f>
        <v>2.3737732511557068</v>
      </c>
      <c r="AF54" s="95">
        <f>AVERAGEIF('5.10.3 (Large incl tax)'!$A$36:$A$63,'Annual incl tax'!$B54,'5.10.3 (Large incl tax)'!AG$36:AG$63)</f>
        <v>4.464065862383034</v>
      </c>
      <c r="AG54" s="95">
        <f>AVERAGEIF('5.10.3 (Large incl tax)'!$A$36:$A$63,'Annual incl tax'!$B54,'5.10.3 (Large incl tax)'!AH$36:AH$63)</f>
        <v>5.5666194190016336</v>
      </c>
      <c r="AH54" s="95">
        <f t="shared" si="3"/>
        <v>4.6333055145815925</v>
      </c>
      <c r="AI54" s="56">
        <f t="shared" si="4"/>
        <v>-22.58289680135956</v>
      </c>
      <c r="AJ54" s="57">
        <f>RANK(Q54,(C54:Q54,U54:AG54),1)</f>
        <v>4</v>
      </c>
    </row>
    <row r="55" spans="1:36" ht="13" customHeight="1" x14ac:dyDescent="0.25">
      <c r="A55" s="94" t="s">
        <v>39</v>
      </c>
      <c r="B55" s="96">
        <v>2012</v>
      </c>
      <c r="C55" s="95">
        <f>AVERAGEIF('5.10.3 (Large incl tax)'!$A$36:$A$63,'Annual incl tax'!$B55,'5.10.3 (Large incl tax)'!D$36:D$63)</f>
        <v>5.4415999225225065</v>
      </c>
      <c r="D55" s="95">
        <f>AVERAGEIF('5.10.3 (Large incl tax)'!$A$36:$A$63,'Annual incl tax'!$B55,'5.10.3 (Large incl tax)'!E$36:E$63)</f>
        <v>5.3261808135184605</v>
      </c>
      <c r="E55" s="95">
        <f>AVERAGEIF('5.10.3 (Large incl tax)'!$A$36:$A$63,'Annual incl tax'!$B55,'5.10.3 (Large incl tax)'!F$36:F$63)</f>
        <v>7.844879801536135</v>
      </c>
      <c r="F55" s="95"/>
      <c r="G55" s="95">
        <f>AVERAGEIF('5.10.3 (Large incl tax)'!$A$36:$A$63,'Annual incl tax'!$B55,'5.10.3 (Large incl tax)'!H$36:H$63)</f>
        <v>4.678597877483706</v>
      </c>
      <c r="H55" s="95">
        <f>AVERAGEIF('5.10.3 (Large incl tax)'!$A$36:$A$63,'Annual incl tax'!$B55,'5.10.3 (Large incl tax)'!I$36:I$63)</f>
        <v>4.9654502412644046</v>
      </c>
      <c r="I55" s="95">
        <f>AVERAGEIF('5.10.3 (Large incl tax)'!$A$36:$A$63,'Annual incl tax'!$B55,'5.10.3 (Large incl tax)'!J$36:J$63)</f>
        <v>6.3654672595414539</v>
      </c>
      <c r="J55" s="95">
        <f>AVERAGEIF('5.10.3 (Large incl tax)'!$A$36:$A$63,'Annual incl tax'!$B55,'5.10.3 (Large incl tax)'!K$36:K$63)</f>
        <v>4.8544650639365861</v>
      </c>
      <c r="K55" s="95">
        <f>AVERAGEIF('5.10.3 (Large incl tax)'!$A$36:$A$63,'Annual incl tax'!$B55,'5.10.3 (Large incl tax)'!L$36:L$63)</f>
        <v>6.4559035964876692</v>
      </c>
      <c r="L55" s="95">
        <f>AVERAGEIF('5.10.3 (Large incl tax)'!$A$36:$A$63,'Annual incl tax'!$B55,'5.10.3 (Large incl tax)'!M$36:M$63)</f>
        <v>4.7435917963539538</v>
      </c>
      <c r="M55" s="95">
        <f>AVERAGEIF('5.10.3 (Large incl tax)'!$A$36:$A$63,'Annual incl tax'!$B55,'5.10.3 (Large incl tax)'!N$36:N$63)</f>
        <v>5.7625396450438249</v>
      </c>
      <c r="N55" s="95">
        <f>AVERAGEIF('5.10.3 (Large incl tax)'!$A$36:$A$63,'Annual incl tax'!$B55,'5.10.3 (Large incl tax)'!O$36:O$63)</f>
        <v>5.6079794673112611</v>
      </c>
      <c r="O55" s="95">
        <f>AVERAGEIF('5.10.3 (Large incl tax)'!$A$36:$A$63,'Annual incl tax'!$B55,'5.10.3 (Large incl tax)'!P$36:P$63)</f>
        <v>5.0563598654702417</v>
      </c>
      <c r="P55" s="95">
        <f>AVERAGEIF('5.10.3 (Large incl tax)'!$A$36:$A$63,'Annual incl tax'!$B55,'5.10.3 (Large incl tax)'!Q$36:Q$63)</f>
        <v>9.1666253579152475</v>
      </c>
      <c r="Q55" s="95">
        <f>AVERAGEIF('5.10.3 (Large incl tax)'!$A$36:$A$63,'Annual incl tax'!$B55,'5.10.3 (Large incl tax)'!R$36:R$63)</f>
        <v>3.9306723429575863</v>
      </c>
      <c r="R55" s="55">
        <f t="shared" si="0"/>
        <v>5.3838903680204835</v>
      </c>
      <c r="S55" s="56">
        <f t="shared" si="1"/>
        <v>-26.991969110195825</v>
      </c>
      <c r="T55" s="57">
        <f t="shared" si="2"/>
        <v>1</v>
      </c>
      <c r="U55" s="95">
        <f>AVERAGEIF('5.10.3 (Large incl tax)'!$A$36:$A$63,'Annual incl tax'!$B55,'5.10.3 (Large incl tax)'!V$36:V$63)</f>
        <v>4.3569070183155318</v>
      </c>
      <c r="V55" s="95">
        <f>AVERAGEIF('5.10.3 (Large incl tax)'!$A$36:$A$63,'Annual incl tax'!$B55,'5.10.3 (Large incl tax)'!W$36:W$63)</f>
        <v>3.4690863200702999</v>
      </c>
      <c r="W55" s="95"/>
      <c r="X55" s="95">
        <f>AVERAGEIF('5.10.3 (Large incl tax)'!$A$36:$A$63,'Annual incl tax'!$B55,'5.10.3 (Large incl tax)'!Y$36:Y$63)</f>
        <v>5.1821407571506555</v>
      </c>
      <c r="Y55" s="95">
        <f>AVERAGEIF('5.10.3 (Large incl tax)'!$A$36:$A$63,'Annual incl tax'!$B55,'5.10.3 (Large incl tax)'!Z$36:Z$63)</f>
        <v>3.9616444706794502</v>
      </c>
      <c r="Z55" s="95">
        <f>AVERAGEIF('5.10.3 (Large incl tax)'!$A$36:$A$63,'Annual incl tax'!$B55,'5.10.3 (Large incl tax)'!AA$36:AA$63)</f>
        <v>3.9919966760051953</v>
      </c>
      <c r="AA55" s="95">
        <f>AVERAGEIF('5.10.3 (Large incl tax)'!$A$36:$A$63,'Annual incl tax'!$B55,'5.10.3 (Large incl tax)'!AB$36:AB$63)</f>
        <v>4.340178933096654</v>
      </c>
      <c r="AB55" s="95">
        <f>AVERAGEIF('5.10.3 (Large incl tax)'!$A$36:$A$63,'Annual incl tax'!$B55,'5.10.3 (Large incl tax)'!AC$36:AC$63)</f>
        <v>4.0572231462367263</v>
      </c>
      <c r="AC55" s="95"/>
      <c r="AD55" s="95">
        <f>AVERAGEIF('5.10.3 (Large incl tax)'!$A$36:$A$63,'Annual incl tax'!$B55,'5.10.3 (Large incl tax)'!AE$36:AE$63)</f>
        <v>3.9719163976826524</v>
      </c>
      <c r="AE55" s="95">
        <f>AVERAGEIF('5.10.3 (Large incl tax)'!$A$36:$A$63,'Annual incl tax'!$B55,'5.10.3 (Large incl tax)'!AF$36:AF$63)</f>
        <v>2.1595238963593961</v>
      </c>
      <c r="AF55" s="95">
        <f>AVERAGEIF('5.10.3 (Large incl tax)'!$A$36:$A$63,'Annual incl tax'!$B55,'5.10.3 (Large incl tax)'!AG$36:AG$63)</f>
        <v>3.9958382637483725</v>
      </c>
      <c r="AG55" s="95">
        <f>AVERAGEIF('5.10.3 (Large incl tax)'!$A$36:$A$63,'Annual incl tax'!$B55,'5.10.3 (Large incl tax)'!AH$36:AH$63)</f>
        <v>5.615244667720388</v>
      </c>
      <c r="AH55" s="95">
        <f t="shared" si="3"/>
        <v>4.8544650639365861</v>
      </c>
      <c r="AI55" s="56">
        <f t="shared" si="4"/>
        <v>-19.029753202711838</v>
      </c>
      <c r="AJ55" s="57">
        <f>RANK(Q55,(C55:Q55,U55:AG55),1)</f>
        <v>3</v>
      </c>
    </row>
    <row r="56" spans="1:36" ht="13" customHeight="1" x14ac:dyDescent="0.25">
      <c r="A56" s="94" t="s">
        <v>39</v>
      </c>
      <c r="B56" s="96">
        <v>2013</v>
      </c>
      <c r="C56" s="95">
        <f>AVERAGEIF('5.10.3 (Large incl tax)'!$A$36:$A$63,'Annual incl tax'!$B56,'5.10.3 (Large incl tax)'!D$36:D$63)</f>
        <v>5.7168400336921419</v>
      </c>
      <c r="D56" s="95">
        <f>AVERAGEIF('5.10.3 (Large incl tax)'!$A$36:$A$63,'Annual incl tax'!$B56,'5.10.3 (Large incl tax)'!E$36:E$63)</f>
        <v>5.1528153217985313</v>
      </c>
      <c r="E56" s="95">
        <f>AVERAGEIF('5.10.3 (Large incl tax)'!$A$36:$A$63,'Annual incl tax'!$B56,'5.10.3 (Large incl tax)'!F$36:F$63)</f>
        <v>8.3651992144454717</v>
      </c>
      <c r="F56" s="95"/>
      <c r="G56" s="95">
        <f>AVERAGEIF('5.10.3 (Large incl tax)'!$A$36:$A$63,'Annual incl tax'!$B56,'5.10.3 (Large incl tax)'!H$36:H$63)</f>
        <v>5.0503713604150038</v>
      </c>
      <c r="H56" s="95">
        <f>AVERAGEIF('5.10.3 (Large incl tax)'!$A$36:$A$63,'Annual incl tax'!$B56,'5.10.3 (Large incl tax)'!I$36:I$63)</f>
        <v>5.3757659138900156</v>
      </c>
      <c r="I56" s="95">
        <f>AVERAGEIF('5.10.3 (Large incl tax)'!$A$36:$A$63,'Annual incl tax'!$B56,'5.10.3 (Large incl tax)'!J$36:J$63)</f>
        <v>6.2078544039052019</v>
      </c>
      <c r="J56" s="95">
        <f>AVERAGEIF('5.10.3 (Large incl tax)'!$A$36:$A$63,'Annual incl tax'!$B56,'5.10.3 (Large incl tax)'!K$36:K$63)</f>
        <v>5.4596731296801249</v>
      </c>
      <c r="K56" s="95">
        <f>AVERAGEIF('5.10.3 (Large incl tax)'!$A$36:$A$63,'Annual incl tax'!$B56,'5.10.3 (Large incl tax)'!L$36:L$63)</f>
        <v>6.848506301128511</v>
      </c>
      <c r="L56" s="95">
        <f>AVERAGEIF('5.10.3 (Large incl tax)'!$A$36:$A$63,'Annual incl tax'!$B56,'5.10.3 (Large incl tax)'!M$36:M$63)</f>
        <v>5.0981189669825966</v>
      </c>
      <c r="M56" s="95">
        <f>AVERAGEIF('5.10.3 (Large incl tax)'!$A$36:$A$63,'Annual incl tax'!$B56,'5.10.3 (Large incl tax)'!N$36:N$63)</f>
        <v>6.5359861896387006</v>
      </c>
      <c r="N56" s="95">
        <f>AVERAGEIF('5.10.3 (Large incl tax)'!$A$36:$A$63,'Annual incl tax'!$B56,'5.10.3 (Large incl tax)'!O$36:O$63)</f>
        <v>6.7112634280721917</v>
      </c>
      <c r="O56" s="95">
        <f>AVERAGEIF('5.10.3 (Large incl tax)'!$A$36:$A$63,'Annual incl tax'!$B56,'5.10.3 (Large incl tax)'!P$36:P$63)</f>
        <v>5.9336535968425173</v>
      </c>
      <c r="P56" s="95">
        <f>AVERAGEIF('5.10.3 (Large incl tax)'!$A$36:$A$63,'Annual incl tax'!$B56,'5.10.3 (Large incl tax)'!Q$36:Q$63)</f>
        <v>9.481665355687749</v>
      </c>
      <c r="Q56" s="95">
        <f>AVERAGEIF('5.10.3 (Large incl tax)'!$A$36:$A$63,'Annual incl tax'!$B56,'5.10.3 (Large incl tax)'!R$36:R$63)</f>
        <v>4.2603753727759148</v>
      </c>
      <c r="R56" s="55">
        <f t="shared" si="0"/>
        <v>5.8252468152673291</v>
      </c>
      <c r="S56" s="56">
        <f t="shared" si="1"/>
        <v>-26.863607536594998</v>
      </c>
      <c r="T56" s="57">
        <f t="shared" si="2"/>
        <v>1</v>
      </c>
      <c r="U56" s="95">
        <f>AVERAGEIF('5.10.3 (Large incl tax)'!$A$36:$A$63,'Annual incl tax'!$B56,'5.10.3 (Large incl tax)'!V$36:V$63)</f>
        <v>4.4165692681398632</v>
      </c>
      <c r="V56" s="95">
        <f>AVERAGEIF('5.10.3 (Large incl tax)'!$A$36:$A$63,'Annual incl tax'!$B56,'5.10.3 (Large incl tax)'!W$36:W$63)</f>
        <v>3.9462121287749312</v>
      </c>
      <c r="W56" s="95"/>
      <c r="X56" s="95">
        <f>AVERAGEIF('5.10.3 (Large incl tax)'!$A$36:$A$63,'Annual incl tax'!$B56,'5.10.3 (Large incl tax)'!Y$36:Y$63)</f>
        <v>4.9534474031694575</v>
      </c>
      <c r="Y56" s="95">
        <f>AVERAGEIF('5.10.3 (Large incl tax)'!$A$36:$A$63,'Annual incl tax'!$B56,'5.10.3 (Large incl tax)'!Z$36:Z$63)</f>
        <v>3.9762751132838083</v>
      </c>
      <c r="Z56" s="95">
        <f>AVERAGEIF('5.10.3 (Large incl tax)'!$A$36:$A$63,'Annual incl tax'!$B56,'5.10.3 (Large incl tax)'!AA$36:AA$63)</f>
        <v>3.5577361639346505</v>
      </c>
      <c r="AA56" s="95">
        <f>AVERAGEIF('5.10.3 (Large incl tax)'!$A$36:$A$63,'Annual incl tax'!$B56,'5.10.3 (Large incl tax)'!AB$36:AB$63)</f>
        <v>4.2650489949984092</v>
      </c>
      <c r="AB56" s="95">
        <f>AVERAGEIF('5.10.3 (Large incl tax)'!$A$36:$A$63,'Annual incl tax'!$B56,'5.10.3 (Large incl tax)'!AC$36:AC$63)</f>
        <v>4.4237249275729464</v>
      </c>
      <c r="AC56" s="95"/>
      <c r="AD56" s="95">
        <f>AVERAGEIF('5.10.3 (Large incl tax)'!$A$36:$A$63,'Annual incl tax'!$B56,'5.10.3 (Large incl tax)'!AE$36:AE$63)</f>
        <v>4.0293995937173612</v>
      </c>
      <c r="AE56" s="95">
        <f>AVERAGEIF('5.10.3 (Large incl tax)'!$A$36:$A$63,'Annual incl tax'!$B56,'5.10.3 (Large incl tax)'!AF$36:AF$63)</f>
        <v>2.4561725933325169</v>
      </c>
      <c r="AF56" s="95">
        <f>AVERAGEIF('5.10.3 (Large incl tax)'!$A$36:$A$63,'Annual incl tax'!$B56,'5.10.3 (Large incl tax)'!AG$36:AG$63)</f>
        <v>4.5226262047517256</v>
      </c>
      <c r="AG56" s="95">
        <f>AVERAGEIF('5.10.3 (Large incl tax)'!$A$36:$A$63,'Annual incl tax'!$B56,'5.10.3 (Large incl tax)'!AH$36:AH$63)</f>
        <v>5.6571268044052916</v>
      </c>
      <c r="AH56" s="95">
        <f t="shared" si="3"/>
        <v>5.0981189669825966</v>
      </c>
      <c r="AI56" s="56">
        <f t="shared" si="4"/>
        <v>-16.432405748713112</v>
      </c>
      <c r="AJ56" s="57">
        <f>RANK(Q56,(C56:Q56,U56:AG56),1)</f>
        <v>6</v>
      </c>
    </row>
    <row r="57" spans="1:36" ht="13" customHeight="1" x14ac:dyDescent="0.25">
      <c r="A57" s="94" t="s">
        <v>39</v>
      </c>
      <c r="B57" s="96">
        <v>2014</v>
      </c>
      <c r="C57" s="95">
        <f>AVERAGEIF('5.10.3 (Large incl tax)'!$A$36:$A$63,'Annual incl tax'!$B57,'5.10.3 (Large incl tax)'!D$36:D$63)</f>
        <v>5.3053032717098603</v>
      </c>
      <c r="D57" s="95">
        <f>AVERAGEIF('5.10.3 (Large incl tax)'!$A$36:$A$63,'Annual incl tax'!$B57,'5.10.3 (Large incl tax)'!E$36:E$63)</f>
        <v>4.6166387737110854</v>
      </c>
      <c r="E57" s="95">
        <f>AVERAGEIF('5.10.3 (Large incl tax)'!$A$36:$A$63,'Annual incl tax'!$B57,'5.10.3 (Large incl tax)'!F$36:F$63)</f>
        <v>7.2009201266665537</v>
      </c>
      <c r="F57" s="95"/>
      <c r="G57" s="95">
        <f>AVERAGEIF('5.10.3 (Large incl tax)'!$A$36:$A$63,'Annual incl tax'!$B57,'5.10.3 (Large incl tax)'!H$36:H$63)</f>
        <v>4.959455044911623</v>
      </c>
      <c r="H57" s="95">
        <f>AVERAGEIF('5.10.3 (Large incl tax)'!$A$36:$A$63,'Annual incl tax'!$B57,'5.10.3 (Large incl tax)'!I$36:I$63)</f>
        <v>5.0993640043101447</v>
      </c>
      <c r="I57" s="95">
        <f>AVERAGEIF('5.10.3 (Large incl tax)'!$A$36:$A$63,'Annual incl tax'!$B57,'5.10.3 (Large incl tax)'!J$36:J$63)</f>
        <v>5.5524960849608043</v>
      </c>
      <c r="J57" s="95">
        <f>AVERAGEIF('5.10.3 (Large incl tax)'!$A$36:$A$63,'Annual incl tax'!$B57,'5.10.3 (Large incl tax)'!K$36:K$63)</f>
        <v>5.3033451337196791</v>
      </c>
      <c r="K57" s="95">
        <f>AVERAGEIF('5.10.3 (Large incl tax)'!$A$36:$A$63,'Annual incl tax'!$B57,'5.10.3 (Large incl tax)'!L$36:L$63)</f>
        <v>6.3020302498705201</v>
      </c>
      <c r="L57" s="95">
        <f>AVERAGEIF('5.10.3 (Large incl tax)'!$A$36:$A$63,'Annual incl tax'!$B57,'5.10.3 (Large incl tax)'!M$36:M$63)</f>
        <v>4.2614104342824586</v>
      </c>
      <c r="M57" s="95">
        <f>AVERAGEIF('5.10.3 (Large incl tax)'!$A$36:$A$63,'Annual incl tax'!$B57,'5.10.3 (Large incl tax)'!N$36:N$63)</f>
        <v>5.8695659998775263</v>
      </c>
      <c r="N57" s="95">
        <f>AVERAGEIF('5.10.3 (Large incl tax)'!$A$36:$A$63,'Annual incl tax'!$B57,'5.10.3 (Large incl tax)'!O$36:O$63)</f>
        <v>7.4167413585138204</v>
      </c>
      <c r="O57" s="95">
        <f>AVERAGEIF('5.10.3 (Large incl tax)'!$A$36:$A$63,'Annual incl tax'!$B57,'5.10.3 (Large incl tax)'!P$36:P$63)</f>
        <v>5.4978387687380721</v>
      </c>
      <c r="P57" s="95">
        <f>AVERAGEIF('5.10.3 (Large incl tax)'!$A$36:$A$63,'Annual incl tax'!$B57,'5.10.3 (Large incl tax)'!Q$36:Q$63)</f>
        <v>8.3706879169339743</v>
      </c>
      <c r="Q57" s="95">
        <f>AVERAGEIF('5.10.3 (Large incl tax)'!$A$36:$A$63,'Annual incl tax'!$B57,'5.10.3 (Large incl tax)'!R$36:R$63)</f>
        <v>4.3751022947077498</v>
      </c>
      <c r="R57" s="55">
        <f t="shared" si="0"/>
        <v>5.4015710202239662</v>
      </c>
      <c r="S57" s="56">
        <f t="shared" si="1"/>
        <v>-19.00315152153004</v>
      </c>
      <c r="T57" s="57">
        <f t="shared" si="2"/>
        <v>2</v>
      </c>
      <c r="U57" s="95">
        <f>AVERAGEIF('5.10.3 (Large incl tax)'!$A$36:$A$63,'Annual incl tax'!$B57,'5.10.3 (Large incl tax)'!V$36:V$63)</f>
        <v>3.9910380678241202</v>
      </c>
      <c r="V57" s="95">
        <f>AVERAGEIF('5.10.3 (Large incl tax)'!$A$36:$A$63,'Annual incl tax'!$B57,'5.10.3 (Large incl tax)'!W$36:W$63)</f>
        <v>3.5673794064586213</v>
      </c>
      <c r="W57" s="95"/>
      <c r="X57" s="95">
        <f>AVERAGEIF('5.10.3 (Large incl tax)'!$A$36:$A$63,'Annual incl tax'!$B57,'5.10.3 (Large incl tax)'!Y$36:Y$63)</f>
        <v>4.2740635429805662</v>
      </c>
      <c r="Y57" s="95">
        <f>AVERAGEIF('5.10.3 (Large incl tax)'!$A$36:$A$63,'Annual incl tax'!$B57,'5.10.3 (Large incl tax)'!Z$36:Z$63)</f>
        <v>3.701825129281664</v>
      </c>
      <c r="Z57" s="95">
        <f>AVERAGEIF('5.10.3 (Large incl tax)'!$A$36:$A$63,'Annual incl tax'!$B57,'5.10.3 (Large incl tax)'!AA$36:AA$63)</f>
        <v>2.9027144161591938</v>
      </c>
      <c r="AA57" s="95">
        <f>AVERAGEIF('5.10.3 (Large incl tax)'!$A$36:$A$63,'Annual incl tax'!$B57,'5.10.3 (Large incl tax)'!AB$36:AB$63)</f>
        <v>3.8721041772504972</v>
      </c>
      <c r="AB57" s="95">
        <f>AVERAGEIF('5.10.3 (Large incl tax)'!$A$36:$A$63,'Annual incl tax'!$B57,'5.10.3 (Large incl tax)'!AC$36:AC$63)</f>
        <v>3.5049525776852954</v>
      </c>
      <c r="AC57" s="95"/>
      <c r="AD57" s="95">
        <f>AVERAGEIF('5.10.3 (Large incl tax)'!$A$36:$A$63,'Annual incl tax'!$B57,'5.10.3 (Large incl tax)'!AE$36:AE$63)</f>
        <v>3.8679893081784833</v>
      </c>
      <c r="AE57" s="95">
        <f>AVERAGEIF('5.10.3 (Large incl tax)'!$A$36:$A$63,'Annual incl tax'!$B57,'5.10.3 (Large incl tax)'!AF$36:AF$63)</f>
        <v>2.4528205272526211</v>
      </c>
      <c r="AF57" s="95">
        <f>AVERAGEIF('5.10.3 (Large incl tax)'!$A$36:$A$63,'Annual incl tax'!$B57,'5.10.3 (Large incl tax)'!AG$36:AG$63)</f>
        <v>4.4127966089331121</v>
      </c>
      <c r="AG57" s="95">
        <f>AVERAGEIF('5.10.3 (Large incl tax)'!$A$36:$A$63,'Annual incl tax'!$B57,'5.10.3 (Large incl tax)'!AH$36:AH$63)</f>
        <v>5.4694362930191858</v>
      </c>
      <c r="AH57" s="95">
        <f t="shared" si="3"/>
        <v>4.6166387737110854</v>
      </c>
      <c r="AI57" s="56">
        <f t="shared" si="4"/>
        <v>-5.2318687002053776</v>
      </c>
      <c r="AJ57" s="57">
        <f>RANK(Q57,(C57:Q57,U57:AG57),1)</f>
        <v>11</v>
      </c>
    </row>
    <row r="58" spans="1:36" ht="13" customHeight="1" x14ac:dyDescent="0.25">
      <c r="A58" s="94" t="s">
        <v>39</v>
      </c>
      <c r="B58" s="96">
        <v>2015</v>
      </c>
      <c r="C58" s="95">
        <f>AVERAGEIF('5.10.3 (Large incl tax)'!$A$36:$A$63,'Annual incl tax'!$B58,'5.10.3 (Large incl tax)'!D$36:D$63)</f>
        <v>4.5957334458237984</v>
      </c>
      <c r="D58" s="95">
        <f>AVERAGEIF('5.10.3 (Large incl tax)'!$A$36:$A$63,'Annual incl tax'!$B58,'5.10.3 (Large incl tax)'!E$36:E$63)</f>
        <v>3.7532072514043104</v>
      </c>
      <c r="E58" s="95">
        <f>AVERAGEIF('5.10.3 (Large incl tax)'!$A$36:$A$63,'Annual incl tax'!$B58,'5.10.3 (Large incl tax)'!F$36:F$63)</f>
        <v>5.9465400915787843</v>
      </c>
      <c r="F58" s="95"/>
      <c r="G58" s="95">
        <f>AVERAGEIF('5.10.3 (Large incl tax)'!$A$36:$A$63,'Annual incl tax'!$B58,'5.10.3 (Large incl tax)'!H$36:H$63)</f>
        <v>4.2977212399417528</v>
      </c>
      <c r="H58" s="95">
        <f>AVERAGEIF('5.10.3 (Large incl tax)'!$A$36:$A$63,'Annual incl tax'!$B58,'5.10.3 (Large incl tax)'!I$36:I$63)</f>
        <v>4.5843705560404207</v>
      </c>
      <c r="I58" s="95">
        <f>AVERAGEIF('5.10.3 (Large incl tax)'!$A$36:$A$63,'Annual incl tax'!$B58,'5.10.3 (Large incl tax)'!J$36:J$63)</f>
        <v>4.5185975367756805</v>
      </c>
      <c r="J58" s="95">
        <f>AVERAGEIF('5.10.3 (Large incl tax)'!$A$36:$A$63,'Annual incl tax'!$B58,'5.10.3 (Large incl tax)'!K$36:K$63)</f>
        <v>4.6563953483469271</v>
      </c>
      <c r="K58" s="95">
        <f>AVERAGEIF('5.10.3 (Large incl tax)'!$A$36:$A$63,'Annual incl tax'!$B58,'5.10.3 (Large incl tax)'!L$36:L$63)</f>
        <v>5.458900375636679</v>
      </c>
      <c r="L58" s="95">
        <f>AVERAGEIF('5.10.3 (Large incl tax)'!$A$36:$A$63,'Annual incl tax'!$B58,'5.10.3 (Large incl tax)'!M$36:M$63)</f>
        <v>3.5647802213228532</v>
      </c>
      <c r="M58" s="95">
        <f>AVERAGEIF('5.10.3 (Large incl tax)'!$A$36:$A$63,'Annual incl tax'!$B58,'5.10.3 (Large incl tax)'!N$36:N$63)</f>
        <v>5.0453073130176733</v>
      </c>
      <c r="N58" s="95">
        <f>AVERAGEIF('5.10.3 (Large incl tax)'!$A$36:$A$63,'Annual incl tax'!$B58,'5.10.3 (Large incl tax)'!O$36:O$63)</f>
        <v>6.6584612758636794</v>
      </c>
      <c r="O58" s="95">
        <f>AVERAGEIF('5.10.3 (Large incl tax)'!$A$36:$A$63,'Annual incl tax'!$B58,'5.10.3 (Large incl tax)'!P$36:P$63)</f>
        <v>4.7073371231626595</v>
      </c>
      <c r="P58" s="95">
        <f>AVERAGEIF('5.10.3 (Large incl tax)'!$A$36:$A$63,'Annual incl tax'!$B58,'5.10.3 (Large incl tax)'!Q$36:Q$63)</f>
        <v>7.5528736329721085</v>
      </c>
      <c r="Q58" s="95">
        <f>AVERAGEIF('5.10.3 (Large incl tax)'!$A$36:$A$63,'Annual incl tax'!$B58,'5.10.3 (Large incl tax)'!R$36:R$63)</f>
        <v>4.2247487002837181</v>
      </c>
      <c r="R58" s="55">
        <f t="shared" si="0"/>
        <v>4.6260643970853632</v>
      </c>
      <c r="S58" s="56">
        <f t="shared" si="1"/>
        <v>-8.6750996604044861</v>
      </c>
      <c r="T58" s="57">
        <f t="shared" si="2"/>
        <v>3</v>
      </c>
      <c r="U58" s="95">
        <f>AVERAGEIF('5.10.3 (Large incl tax)'!$A$36:$A$63,'Annual incl tax'!$B58,'5.10.3 (Large incl tax)'!V$36:V$63)</f>
        <v>3.1571230159617709</v>
      </c>
      <c r="V58" s="95">
        <f>AVERAGEIF('5.10.3 (Large incl tax)'!$A$36:$A$63,'Annual incl tax'!$B58,'5.10.3 (Large incl tax)'!W$36:W$63)</f>
        <v>3.2236542331077329</v>
      </c>
      <c r="W58" s="95"/>
      <c r="X58" s="95">
        <f>AVERAGEIF('5.10.3 (Large incl tax)'!$A$36:$A$63,'Annual incl tax'!$B58,'5.10.3 (Large incl tax)'!Y$36:Y$63)</f>
        <v>3.9451691787864869</v>
      </c>
      <c r="Y58" s="95">
        <f>AVERAGEIF('5.10.3 (Large incl tax)'!$A$36:$A$63,'Annual incl tax'!$B58,'5.10.3 (Large incl tax)'!Z$36:Z$63)</f>
        <v>2.8779225934051507</v>
      </c>
      <c r="Z58" s="95">
        <f>AVERAGEIF('5.10.3 (Large incl tax)'!$A$36:$A$63,'Annual incl tax'!$B58,'5.10.3 (Large incl tax)'!AA$36:AA$63)</f>
        <v>2.5336374473516026</v>
      </c>
      <c r="AA58" s="95">
        <f>AVERAGEIF('5.10.3 (Large incl tax)'!$A$36:$A$63,'Annual incl tax'!$B58,'5.10.3 (Large incl tax)'!AB$36:AB$63)</f>
        <v>3.5537964304800873</v>
      </c>
      <c r="AB58" s="95">
        <f>AVERAGEIF('5.10.3 (Large incl tax)'!$A$36:$A$63,'Annual incl tax'!$B58,'5.10.3 (Large incl tax)'!AC$36:AC$63)</f>
        <v>3.3080805252064218</v>
      </c>
      <c r="AC58" s="95"/>
      <c r="AD58" s="95">
        <f>AVERAGEIF('5.10.3 (Large incl tax)'!$A$36:$A$63,'Annual incl tax'!$B58,'5.10.3 (Large incl tax)'!AE$36:AE$63)</f>
        <v>3.550261533179369</v>
      </c>
      <c r="AE58" s="95">
        <f>AVERAGEIF('5.10.3 (Large incl tax)'!$A$36:$A$63,'Annual incl tax'!$B58,'5.10.3 (Large incl tax)'!AF$36:AF$63)</f>
        <v>2.2461035670581748</v>
      </c>
      <c r="AF58" s="95">
        <f>AVERAGEIF('5.10.3 (Large incl tax)'!$A$36:$A$63,'Annual incl tax'!$B58,'5.10.3 (Large incl tax)'!AG$36:AG$63)</f>
        <v>3.8077471066775308</v>
      </c>
      <c r="AG58" s="95">
        <f>AVERAGEIF('5.10.3 (Large incl tax)'!$A$36:$A$63,'Annual incl tax'!$B58,'5.10.3 (Large incl tax)'!AH$36:AH$63)</f>
        <v>4.3491684800116346</v>
      </c>
      <c r="AH58" s="95">
        <f t="shared" si="3"/>
        <v>4.2247487002837181</v>
      </c>
      <c r="AI58" s="56">
        <f t="shared" si="4"/>
        <v>0</v>
      </c>
      <c r="AJ58" s="57">
        <f>RANK(Q58,(C58:Q58,U58:AG58),1)</f>
        <v>13</v>
      </c>
    </row>
    <row r="59" spans="1:36" ht="13" customHeight="1" x14ac:dyDescent="0.25">
      <c r="A59" s="94" t="s">
        <v>39</v>
      </c>
      <c r="B59" s="96">
        <v>2016</v>
      </c>
      <c r="C59" s="95">
        <f>AVERAGEIF('5.10.3 (Large incl tax)'!$A$36:$A$63,'Annual incl tax'!$B59,'5.10.3 (Large incl tax)'!D$36:D$63)</f>
        <v>4.8074379932497493</v>
      </c>
      <c r="D59" s="95">
        <f>AVERAGEIF('5.10.3 (Large incl tax)'!$A$36:$A$63,'Annual incl tax'!$B59,'5.10.3 (Large incl tax)'!E$36:E$63)</f>
        <v>3.890887226548791</v>
      </c>
      <c r="E59" s="95">
        <f>AVERAGEIF('5.10.3 (Large incl tax)'!$A$36:$A$63,'Annual incl tax'!$B59,'5.10.3 (Large incl tax)'!F$36:F$63)</f>
        <v>6.2814172216148254</v>
      </c>
      <c r="F59" s="95"/>
      <c r="G59" s="95">
        <f>AVERAGEIF('5.10.3 (Large incl tax)'!$A$36:$A$63,'Annual incl tax'!$B59,'5.10.3 (Large incl tax)'!H$36:H$63)</f>
        <v>4.4959821442638042</v>
      </c>
      <c r="H59" s="95">
        <f>AVERAGEIF('5.10.3 (Large incl tax)'!$A$36:$A$63,'Annual incl tax'!$B59,'5.10.3 (Large incl tax)'!I$36:I$63)</f>
        <v>4.896713811705089</v>
      </c>
      <c r="I59" s="95">
        <f>AVERAGEIF('5.10.3 (Large incl tax)'!$A$36:$A$63,'Annual incl tax'!$B59,'5.10.3 (Large incl tax)'!J$36:J$63)</f>
        <v>4.443615277441828</v>
      </c>
      <c r="J59" s="95">
        <f>AVERAGEIF('5.10.3 (Large incl tax)'!$A$36:$A$63,'Annual incl tax'!$B59,'5.10.3 (Large incl tax)'!K$36:K$63)</f>
        <v>4.9443802677559869</v>
      </c>
      <c r="K59" s="95">
        <f>AVERAGEIF('5.10.3 (Large incl tax)'!$A$36:$A$63,'Annual incl tax'!$B59,'5.10.3 (Large incl tax)'!L$36:L$63)</f>
        <v>5.7704437972723142</v>
      </c>
      <c r="L59" s="95">
        <f>AVERAGEIF('5.10.3 (Large incl tax)'!$A$36:$A$63,'Annual incl tax'!$B59,'5.10.3 (Large incl tax)'!M$36:M$63)</f>
        <v>3.5964725315286872</v>
      </c>
      <c r="M59" s="95">
        <f>AVERAGEIF('5.10.3 (Large incl tax)'!$A$36:$A$63,'Annual incl tax'!$B59,'5.10.3 (Large incl tax)'!N$36:N$63)</f>
        <v>5.8390442055739387</v>
      </c>
      <c r="N59" s="95">
        <f>AVERAGEIF('5.10.3 (Large incl tax)'!$A$36:$A$63,'Annual incl tax'!$B59,'5.10.3 (Large incl tax)'!O$36:O$63)</f>
        <v>6.7003374893609244</v>
      </c>
      <c r="O59" s="95">
        <f>AVERAGEIF('5.10.3 (Large incl tax)'!$A$36:$A$63,'Annual incl tax'!$B59,'5.10.3 (Large incl tax)'!P$36:P$63)</f>
        <v>4.7055628895026356</v>
      </c>
      <c r="P59" s="95">
        <f>AVERAGEIF('5.10.3 (Large incl tax)'!$A$36:$A$63,'Annual incl tax'!$B59,'5.10.3 (Large incl tax)'!Q$36:Q$63)</f>
        <v>8.4532241919968811</v>
      </c>
      <c r="Q59" s="95">
        <f>AVERAGEIF('5.10.3 (Large incl tax)'!$A$36:$A$63,'Annual incl tax'!$B59,'5.10.3 (Large incl tax)'!R$36:R$63)</f>
        <v>3.8457568859074018</v>
      </c>
      <c r="R59" s="55">
        <f t="shared" si="0"/>
        <v>4.8520759024774192</v>
      </c>
      <c r="S59" s="56">
        <f t="shared" si="1"/>
        <v>-20.739968557709524</v>
      </c>
      <c r="T59" s="57">
        <f t="shared" si="2"/>
        <v>2</v>
      </c>
      <c r="U59" s="95">
        <f>AVERAGEIF('5.10.3 (Large incl tax)'!$A$36:$A$63,'Annual incl tax'!$B59,'5.10.3 (Large incl tax)'!V$36:V$63)</f>
        <v>2.744225568601371</v>
      </c>
      <c r="V59" s="95">
        <f>AVERAGEIF('5.10.3 (Large incl tax)'!$A$36:$A$63,'Annual incl tax'!$B59,'5.10.3 (Large incl tax)'!W$36:W$63)</f>
        <v>3.0671012703449589</v>
      </c>
      <c r="W59" s="95"/>
      <c r="X59" s="95">
        <f>AVERAGEIF('5.10.3 (Large incl tax)'!$A$36:$A$63,'Annual incl tax'!$B59,'5.10.3 (Large incl tax)'!Y$36:Y$63)</f>
        <v>4.3605098305838705</v>
      </c>
      <c r="Y59" s="95">
        <f>AVERAGEIF('5.10.3 (Large incl tax)'!$A$36:$A$63,'Annual incl tax'!$B59,'5.10.3 (Large incl tax)'!Z$36:Z$63)</f>
        <v>2.5228531505569594</v>
      </c>
      <c r="Z59" s="95">
        <f>AVERAGEIF('5.10.3 (Large incl tax)'!$A$36:$A$63,'Annual incl tax'!$B59,'5.10.3 (Large incl tax)'!AA$36:AA$63)</f>
        <v>2.8944934491298095</v>
      </c>
      <c r="AA59" s="95">
        <f>AVERAGEIF('5.10.3 (Large incl tax)'!$A$36:$A$63,'Annual incl tax'!$B59,'5.10.3 (Large incl tax)'!AB$36:AB$63)</f>
        <v>3.394967911151797</v>
      </c>
      <c r="AB59" s="95">
        <f>AVERAGEIF('5.10.3 (Large incl tax)'!$A$36:$A$63,'Annual incl tax'!$B59,'5.10.3 (Large incl tax)'!AC$36:AC$63)</f>
        <v>3.2705116439864081</v>
      </c>
      <c r="AC59" s="95"/>
      <c r="AD59" s="95">
        <f>AVERAGEIF('5.10.3 (Large incl tax)'!$A$36:$A$63,'Annual incl tax'!$B59,'5.10.3 (Large incl tax)'!AE$36:AE$63)</f>
        <v>3.0703637064848941</v>
      </c>
      <c r="AE59" s="95">
        <f>AVERAGEIF('5.10.3 (Large incl tax)'!$A$36:$A$63,'Annual incl tax'!$B59,'5.10.3 (Large incl tax)'!AF$36:AF$63)</f>
        <v>2.5616678554548811</v>
      </c>
      <c r="AF59" s="95">
        <f>AVERAGEIF('5.10.3 (Large incl tax)'!$A$36:$A$63,'Annual incl tax'!$B59,'5.10.3 (Large incl tax)'!AG$36:AG$63)</f>
        <v>3.9207049161476517</v>
      </c>
      <c r="AG59" s="95">
        <f>AVERAGEIF('5.10.3 (Large incl tax)'!$A$36:$A$63,'Annual incl tax'!$B59,'5.10.3 (Large incl tax)'!AH$36:AH$63)</f>
        <v>4.3190137461303548</v>
      </c>
      <c r="AH59" s="95">
        <f t="shared" si="3"/>
        <v>4.3190137461303548</v>
      </c>
      <c r="AI59" s="56">
        <f t="shared" si="4"/>
        <v>-10.957521509325369</v>
      </c>
      <c r="AJ59" s="57">
        <f>RANK(Q59,(C59:Q59,U59:AG59),1)</f>
        <v>10</v>
      </c>
    </row>
    <row r="60" spans="1:36" ht="13" customHeight="1" x14ac:dyDescent="0.25">
      <c r="A60" s="94" t="s">
        <v>39</v>
      </c>
      <c r="B60" s="96">
        <v>2017</v>
      </c>
      <c r="C60" s="95">
        <f>AVERAGEIF('5.10.3 (Large incl tax)'!$A$36:$A$63,'Annual incl tax'!$B60,'5.10.3 (Large incl tax)'!D$36:D$63)</f>
        <v>5.1966174351118886</v>
      </c>
      <c r="D60" s="95">
        <f>AVERAGEIF('5.10.3 (Large incl tax)'!$A$36:$A$63,'Annual incl tax'!$B60,'5.10.3 (Large incl tax)'!E$36:E$63)</f>
        <v>4.2005540587897663</v>
      </c>
      <c r="E60" s="95">
        <f>AVERAGEIF('5.10.3 (Large incl tax)'!$A$36:$A$63,'Annual incl tax'!$B60,'5.10.3 (Large incl tax)'!F$36:F$63)</f>
        <v>7.0180323064200731</v>
      </c>
      <c r="F60" s="95"/>
      <c r="G60" s="95">
        <f>AVERAGEIF('5.10.3 (Large incl tax)'!$A$36:$A$63,'Annual incl tax'!$B60,'5.10.3 (Large incl tax)'!H$36:H$63)</f>
        <v>4.8319203096796901</v>
      </c>
      <c r="H60" s="95">
        <f>AVERAGEIF('5.10.3 (Large incl tax)'!$A$36:$A$63,'Annual incl tax'!$B60,'5.10.3 (Large incl tax)'!I$36:I$63)</f>
        <v>4.8212412104280684</v>
      </c>
      <c r="I60" s="95">
        <f>AVERAGEIF('5.10.3 (Large incl tax)'!$A$36:$A$63,'Annual incl tax'!$B60,'5.10.3 (Large incl tax)'!J$36:J$63)</f>
        <v>4.9492555438184986</v>
      </c>
      <c r="J60" s="95">
        <f>AVERAGEIF('5.10.3 (Large incl tax)'!$A$36:$A$63,'Annual incl tax'!$B60,'5.10.3 (Large incl tax)'!K$36:K$63)</f>
        <v>5.1054438605936205</v>
      </c>
      <c r="K60" s="95">
        <f>AVERAGEIF('5.10.3 (Large incl tax)'!$A$36:$A$63,'Annual incl tax'!$B60,'5.10.3 (Large incl tax)'!L$36:L$63)</f>
        <v>6.2483101947652395</v>
      </c>
      <c r="L60" s="95">
        <f>AVERAGEIF('5.10.3 (Large incl tax)'!$A$36:$A$63,'Annual incl tax'!$B60,'5.10.3 (Large incl tax)'!M$36:M$63)</f>
        <v>3.5059081345247396</v>
      </c>
      <c r="M60" s="95">
        <f>AVERAGEIF('5.10.3 (Large incl tax)'!$A$36:$A$63,'Annual incl tax'!$B60,'5.10.3 (Large incl tax)'!N$36:N$63)</f>
        <v>5.8099956383956295</v>
      </c>
      <c r="N60" s="95">
        <f>AVERAGEIF('5.10.3 (Large incl tax)'!$A$36:$A$63,'Annual incl tax'!$B60,'5.10.3 (Large incl tax)'!O$36:O$63)</f>
        <v>6.4080251964864363</v>
      </c>
      <c r="O60" s="95">
        <f>AVERAGEIF('5.10.3 (Large incl tax)'!$A$36:$A$63,'Annual incl tax'!$B60,'5.10.3 (Large incl tax)'!P$36:P$63)</f>
        <v>5.2203669971903093</v>
      </c>
      <c r="P60" s="95">
        <f>AVERAGEIF('5.10.3 (Large incl tax)'!$A$36:$A$63,'Annual incl tax'!$B60,'5.10.3 (Large incl tax)'!Q$36:Q$63)</f>
        <v>9.3244894974461552</v>
      </c>
      <c r="Q60" s="95">
        <f>AVERAGEIF('5.10.3 (Large incl tax)'!$A$36:$A$63,'Annual incl tax'!$B60,'5.10.3 (Large incl tax)'!R$36:R$63)</f>
        <v>3.6763022354975572</v>
      </c>
      <c r="R60" s="55">
        <f t="shared" si="0"/>
        <v>5.151030647852755</v>
      </c>
      <c r="S60" s="56">
        <f t="shared" si="1"/>
        <v>-28.629773596279207</v>
      </c>
      <c r="T60" s="57">
        <f t="shared" si="2"/>
        <v>2</v>
      </c>
      <c r="U60" s="95">
        <f>AVERAGEIF('5.10.3 (Large incl tax)'!$A$36:$A$63,'Annual incl tax'!$B60,'5.10.3 (Large incl tax)'!V$36:V$63)</f>
        <v>3.0849432376757004</v>
      </c>
      <c r="V60" s="95">
        <f>AVERAGEIF('5.10.3 (Large incl tax)'!$A$36:$A$63,'Annual incl tax'!$B60,'5.10.3 (Large incl tax)'!W$36:W$63)</f>
        <v>3.0203886730354581</v>
      </c>
      <c r="W60" s="95"/>
      <c r="X60" s="95">
        <f>AVERAGEIF('5.10.3 (Large incl tax)'!$A$36:$A$63,'Annual incl tax'!$B60,'5.10.3 (Large incl tax)'!Y$36:Y$63)</f>
        <v>4.5116944416496301</v>
      </c>
      <c r="Y60" s="95">
        <f>AVERAGEIF('5.10.3 (Large incl tax)'!$A$36:$A$63,'Annual incl tax'!$B60,'5.10.3 (Large incl tax)'!Z$36:Z$63)</f>
        <v>3.3359930602293919</v>
      </c>
      <c r="Z60" s="95">
        <f>AVERAGEIF('5.10.3 (Large incl tax)'!$A$36:$A$63,'Annual incl tax'!$B60,'5.10.3 (Large incl tax)'!AA$36:AA$63)</f>
        <v>3.1611349549225034</v>
      </c>
      <c r="AA60" s="95">
        <f>AVERAGEIF('5.10.3 (Large incl tax)'!$A$36:$A$63,'Annual incl tax'!$B60,'5.10.3 (Large incl tax)'!AB$36:AB$63)</f>
        <v>3.3720153356408575</v>
      </c>
      <c r="AB60" s="95">
        <f>AVERAGEIF('5.10.3 (Large incl tax)'!$A$36:$A$63,'Annual incl tax'!$B60,'5.10.3 (Large incl tax)'!AC$36:AC$63)</f>
        <v>2.9045084255368732</v>
      </c>
      <c r="AC60" s="95"/>
      <c r="AD60" s="95">
        <f>AVERAGEIF('5.10.3 (Large incl tax)'!$A$36:$A$63,'Annual incl tax'!$B60,'5.10.3 (Large incl tax)'!AE$36:AE$63)</f>
        <v>3.3551192565656001</v>
      </c>
      <c r="AE60" s="95">
        <f>AVERAGEIF('5.10.3 (Large incl tax)'!$A$36:$A$63,'Annual incl tax'!$B60,'5.10.3 (Large incl tax)'!AF$36:AF$63)</f>
        <v>2.5645170306319498</v>
      </c>
      <c r="AF60" s="95">
        <f>AVERAGEIF('5.10.3 (Large incl tax)'!$A$36:$A$63,'Annual incl tax'!$B60,'5.10.3 (Large incl tax)'!AG$36:AG$63)</f>
        <v>3.6793301022522611</v>
      </c>
      <c r="AG60" s="95">
        <f>AVERAGEIF('5.10.3 (Large incl tax)'!$A$36:$A$63,'Annual incl tax'!$B60,'5.10.3 (Large incl tax)'!AH$36:AH$63)</f>
        <v>4.1838182835756941</v>
      </c>
      <c r="AH60" s="95">
        <f t="shared" si="3"/>
        <v>4.2005540587897663</v>
      </c>
      <c r="AI60" s="56">
        <f t="shared" si="4"/>
        <v>-12.480539851527416</v>
      </c>
      <c r="AJ60" s="57">
        <f>RANK(Q60,(C60:Q60,U60:AG60),1)</f>
        <v>10</v>
      </c>
    </row>
    <row r="61" spans="1:36" ht="13" customHeight="1" x14ac:dyDescent="0.25">
      <c r="A61" s="94" t="s">
        <v>39</v>
      </c>
      <c r="B61" s="96">
        <v>2018</v>
      </c>
      <c r="C61" s="95">
        <f>AVERAGEIF('5.10.3 (Large incl tax)'!$A$36:$A$63,'Annual incl tax'!$B61,'5.10.3 (Large incl tax)'!D$36:D$63)</f>
        <v>5.2149127866185925</v>
      </c>
      <c r="D61" s="95">
        <f>AVERAGEIF('5.10.3 (Large incl tax)'!$A$36:$A$63,'Annual incl tax'!$B61,'5.10.3 (Large incl tax)'!E$36:E$63)</f>
        <v>4.5660086499179009</v>
      </c>
      <c r="E61" s="95">
        <f>AVERAGEIF('5.10.3 (Large incl tax)'!$A$36:$A$63,'Annual incl tax'!$B61,'5.10.3 (Large incl tax)'!F$36:F$63)</f>
        <v>7.6432246853050723</v>
      </c>
      <c r="F61" s="95"/>
      <c r="G61" s="95">
        <f>AVERAGEIF('5.10.3 (Large incl tax)'!$A$36:$A$63,'Annual incl tax'!$B61,'5.10.3 (Large incl tax)'!H$36:H$63)</f>
        <v>5.2339575338398987</v>
      </c>
      <c r="H61" s="95">
        <f>AVERAGEIF('5.10.3 (Large incl tax)'!$A$36:$A$63,'Annual incl tax'!$B61,'5.10.3 (Large incl tax)'!I$36:I$63)</f>
        <v>4.8389317067723105</v>
      </c>
      <c r="I61" s="95">
        <f>AVERAGEIF('5.10.3 (Large incl tax)'!$A$36:$A$63,'Annual incl tax'!$B61,'5.10.3 (Large incl tax)'!J$36:J$63)</f>
        <v>5.2400472226833728</v>
      </c>
      <c r="J61" s="95">
        <f>AVERAGEIF('5.10.3 (Large incl tax)'!$A$36:$A$63,'Annual incl tax'!$B61,'5.10.3 (Large incl tax)'!K$36:K$63)</f>
        <v>5.6320778815195034</v>
      </c>
      <c r="K61" s="95">
        <f>AVERAGEIF('5.10.3 (Large incl tax)'!$A$36:$A$63,'Annual incl tax'!$B61,'5.10.3 (Large incl tax)'!L$36:L$63)</f>
        <v>6.7916827625023277</v>
      </c>
      <c r="L61" s="95">
        <f>AVERAGEIF('5.10.3 (Large incl tax)'!$A$36:$A$63,'Annual incl tax'!$B61,'5.10.3 (Large incl tax)'!M$36:M$63)</f>
        <v>3.6715435821196802</v>
      </c>
      <c r="M61" s="95"/>
      <c r="N61" s="95">
        <f>AVERAGEIF('5.10.3 (Large incl tax)'!$A$36:$A$63,'Annual incl tax'!$B61,'5.10.3 (Large incl tax)'!O$36:O$63)</f>
        <v>6.3645605115055499</v>
      </c>
      <c r="O61" s="95">
        <f>AVERAGEIF('5.10.3 (Large incl tax)'!$A$36:$A$63,'Annual incl tax'!$B61,'5.10.3 (Large incl tax)'!P$36:P$63)</f>
        <v>5.3049191329025849</v>
      </c>
      <c r="P61" s="95">
        <f>AVERAGEIF('5.10.3 (Large incl tax)'!$A$36:$A$63,'Annual incl tax'!$B61,'5.10.3 (Large incl tax)'!Q$36:Q$63)</f>
        <v>10.018264341479004</v>
      </c>
      <c r="Q61" s="95">
        <f>AVERAGEIF('5.10.3 (Large incl tax)'!$A$36:$A$63,'Annual incl tax'!$B61,'5.10.3 (Large incl tax)'!R$36:R$63)</f>
        <v>3.8881877962741123</v>
      </c>
      <c r="R61" s="55">
        <f t="shared" si="0"/>
        <v>5.2400472226833728</v>
      </c>
      <c r="S61" s="56">
        <f t="shared" si="1"/>
        <v>-25.798611519324965</v>
      </c>
      <c r="T61" s="57">
        <f t="shared" si="2"/>
        <v>2</v>
      </c>
      <c r="U61" s="95">
        <f>AVERAGEIF('5.10.3 (Large incl tax)'!$A$36:$A$63,'Annual incl tax'!$B61,'5.10.3 (Large incl tax)'!V$36:V$63)</f>
        <v>3.6060436527551616</v>
      </c>
      <c r="V61" s="95">
        <f>AVERAGEIF('5.10.3 (Large incl tax)'!$A$36:$A$63,'Annual incl tax'!$B61,'5.10.3 (Large incl tax)'!W$36:W$63)</f>
        <v>3.0252508743807685</v>
      </c>
      <c r="W61" s="95"/>
      <c r="X61" s="95">
        <f>AVERAGEIF('5.10.3 (Large incl tax)'!$A$36:$A$63,'Annual incl tax'!$B61,'5.10.3 (Large incl tax)'!Y$36:Y$63)</f>
        <v>4.6661681230083616</v>
      </c>
      <c r="Y61" s="95">
        <f>AVERAGEIF('5.10.3 (Large incl tax)'!$A$36:$A$63,'Annual incl tax'!$B61,'5.10.3 (Large incl tax)'!Z$36:Z$63)</f>
        <v>3.5033237939184536</v>
      </c>
      <c r="Z61" s="95">
        <f>AVERAGEIF('5.10.3 (Large incl tax)'!$A$36:$A$63,'Annual incl tax'!$B61,'5.10.3 (Large incl tax)'!AA$36:AA$63)</f>
        <v>3.1179652679565879</v>
      </c>
      <c r="AA61" s="95">
        <f>AVERAGEIF('5.10.3 (Large incl tax)'!$A$36:$A$63,'Annual incl tax'!$B61,'5.10.3 (Large incl tax)'!AB$36:AB$63)</f>
        <v>3.6903467835158694</v>
      </c>
      <c r="AB61" s="95">
        <f>AVERAGEIF('5.10.3 (Large incl tax)'!$A$36:$A$63,'Annual incl tax'!$B61,'5.10.3 (Large incl tax)'!AC$36:AC$63)</f>
        <v>2.7868907429222549</v>
      </c>
      <c r="AC61" s="95"/>
      <c r="AD61" s="95">
        <f>AVERAGEIF('5.10.3 (Large incl tax)'!$A$36:$A$63,'Annual incl tax'!$B61,'5.10.3 (Large incl tax)'!AE$36:AE$63)</f>
        <v>3.6674345690421708</v>
      </c>
      <c r="AE61" s="95">
        <f>AVERAGEIF('5.10.3 (Large incl tax)'!$A$36:$A$63,'Annual incl tax'!$B61,'5.10.3 (Large incl tax)'!AF$36:AF$63)</f>
        <v>2.8935263781763787</v>
      </c>
      <c r="AF61" s="95">
        <f>AVERAGEIF('5.10.3 (Large incl tax)'!$A$36:$A$63,'Annual incl tax'!$B61,'5.10.3 (Large incl tax)'!AG$36:AG$63)</f>
        <v>3.8089229846823316</v>
      </c>
      <c r="AG61" s="95">
        <f>AVERAGEIF('5.10.3 (Large incl tax)'!$A$36:$A$63,'Annual incl tax'!$B61,'5.10.3 (Large incl tax)'!AH$36:AH$63)</f>
        <v>4.4051856320662921</v>
      </c>
      <c r="AH61" s="95">
        <f t="shared" si="3"/>
        <v>4.4855971409920965</v>
      </c>
      <c r="AI61" s="56">
        <f t="shared" si="4"/>
        <v>-13.318390527283352</v>
      </c>
      <c r="AJ61" s="57">
        <f>RANK(Q61,(C61:Q61,U61:AG61),1)</f>
        <v>11</v>
      </c>
    </row>
    <row r="62" spans="1:36" ht="13" customHeight="1" x14ac:dyDescent="0.25">
      <c r="A62" s="94" t="s">
        <v>39</v>
      </c>
      <c r="B62" s="96">
        <v>2019</v>
      </c>
      <c r="C62" s="95">
        <f>AVERAGEIF('5.10.3 (Large incl tax)'!$A$36:$A$63,'Annual incl tax'!$B62,'5.10.3 (Large incl tax)'!D$36:D$63)</f>
        <v>5.1111611052756718</v>
      </c>
      <c r="D62" s="95">
        <f>AVERAGEIF('5.10.3 (Large incl tax)'!$A$36:$A$63,'Annual incl tax'!$B62,'5.10.3 (Large incl tax)'!E$36:E$63)</f>
        <v>4.2377619399830122</v>
      </c>
      <c r="E62" s="95">
        <f>AVERAGEIF('5.10.3 (Large incl tax)'!$A$36:$A$63,'Annual incl tax'!$B62,'5.10.3 (Large incl tax)'!F$36:F$63)</f>
        <v>6.5234055531972421</v>
      </c>
      <c r="F62" s="95"/>
      <c r="G62" s="95">
        <f>AVERAGEIF('5.10.3 (Large incl tax)'!$A$36:$A$63,'Annual incl tax'!$B62,'5.10.3 (Large incl tax)'!H$36:H$63)</f>
        <v>5.3609094561796429</v>
      </c>
      <c r="H62" s="95">
        <f>AVERAGEIF('5.10.3 (Large incl tax)'!$A$36:$A$63,'Annual incl tax'!$B62,'5.10.3 (Large incl tax)'!I$36:I$63)</f>
        <v>4.8558978051490396</v>
      </c>
      <c r="I62" s="95">
        <f>AVERAGEIF('5.10.3 (Large incl tax)'!$A$36:$A$63,'Annual incl tax'!$B62,'5.10.3 (Large incl tax)'!J$36:J$63)</f>
        <v>4.9684918055812455</v>
      </c>
      <c r="J62" s="95">
        <f>AVERAGEIF('5.10.3 (Large incl tax)'!$A$36:$A$63,'Annual incl tax'!$B62,'5.10.3 (Large incl tax)'!K$36:K$63)</f>
        <v>5.7263535117647821</v>
      </c>
      <c r="K62" s="95">
        <f>AVERAGEIF('5.10.3 (Large incl tax)'!$A$36:$A$63,'Annual incl tax'!$B62,'5.10.3 (Large incl tax)'!L$36:L$63)</f>
        <v>6.672578836939616</v>
      </c>
      <c r="L62" s="95">
        <f>AVERAGEIF('5.10.3 (Large incl tax)'!$A$36:$A$63,'Annual incl tax'!$B62,'5.10.3 (Large incl tax)'!M$36:M$63)</f>
        <v>3.7066629601794707</v>
      </c>
      <c r="M62" s="95"/>
      <c r="N62" s="95">
        <f>AVERAGEIF('5.10.3 (Large incl tax)'!$A$36:$A$63,'Annual incl tax'!$B62,'5.10.3 (Large incl tax)'!O$36:O$63)</f>
        <v>6.3314259318478339</v>
      </c>
      <c r="O62" s="95">
        <f>AVERAGEIF('5.10.3 (Large incl tax)'!$A$36:$A$63,'Annual incl tax'!$B62,'5.10.3 (Large incl tax)'!P$36:P$63)</f>
        <v>5.6082682079088579</v>
      </c>
      <c r="P62" s="95">
        <f>AVERAGEIF('5.10.3 (Large incl tax)'!$A$36:$A$63,'Annual incl tax'!$B62,'5.10.3 (Large incl tax)'!Q$36:Q$63)</f>
        <v>10.095857621581864</v>
      </c>
      <c r="Q62" s="95">
        <f>AVERAGEIF('5.10.3 (Large incl tax)'!$A$36:$A$63,'Annual incl tax'!$B62,'5.10.3 (Large incl tax)'!R$36:R$63)</f>
        <v>3.8168832770309891</v>
      </c>
      <c r="R62" s="55">
        <f t="shared" si="0"/>
        <v>5.3609094561796429</v>
      </c>
      <c r="S62" s="56">
        <f t="shared" si="1"/>
        <v>-28.801571669314797</v>
      </c>
      <c r="T62" s="57">
        <f t="shared" si="2"/>
        <v>2</v>
      </c>
      <c r="U62" s="95">
        <f>AVERAGEIF('5.10.3 (Large incl tax)'!$A$36:$A$63,'Annual incl tax'!$B62,'5.10.3 (Large incl tax)'!V$36:V$63)</f>
        <v>3.9135258506903834</v>
      </c>
      <c r="V62" s="95">
        <f>AVERAGEIF('5.10.3 (Large incl tax)'!$A$36:$A$63,'Annual incl tax'!$B62,'5.10.3 (Large incl tax)'!W$36:W$63)</f>
        <v>3.1812767365636478</v>
      </c>
      <c r="W62" s="95"/>
      <c r="X62" s="95">
        <f>AVERAGEIF('5.10.3 (Large incl tax)'!$A$36:$A$63,'Annual incl tax'!$B62,'5.10.3 (Large incl tax)'!Y$36:Y$63)</f>
        <v>4.6814284204939565</v>
      </c>
      <c r="Y62" s="95">
        <f>AVERAGEIF('5.10.3 (Large incl tax)'!$A$36:$A$63,'Annual incl tax'!$B62,'5.10.3 (Large incl tax)'!Z$36:Z$63)</f>
        <v>3.8214091914283639</v>
      </c>
      <c r="Z62" s="95">
        <f>AVERAGEIF('5.10.3 (Large incl tax)'!$A$36:$A$63,'Annual incl tax'!$B62,'5.10.3 (Large incl tax)'!AA$36:AA$63)</f>
        <v>2.9832283064894156</v>
      </c>
      <c r="AA62" s="95">
        <f>AVERAGEIF('5.10.3 (Large incl tax)'!$A$36:$A$63,'Annual incl tax'!$B62,'5.10.3 (Large incl tax)'!AB$36:AB$63)</f>
        <v>3.4510436075157354</v>
      </c>
      <c r="AB62" s="95">
        <f>AVERAGEIF('5.10.3 (Large incl tax)'!$A$36:$A$63,'Annual incl tax'!$B62,'5.10.3 (Large incl tax)'!AC$36:AC$63)</f>
        <v>3.2729582205025407</v>
      </c>
      <c r="AC62" s="95"/>
      <c r="AD62" s="95">
        <f>AVERAGEIF('5.10.3 (Large incl tax)'!$A$36:$A$63,'Annual incl tax'!$B62,'5.10.3 (Large incl tax)'!AE$36:AE$63)</f>
        <v>4.237880624162047</v>
      </c>
      <c r="AE62" s="95">
        <f>AVERAGEIF('5.10.3 (Large incl tax)'!$A$36:$A$63,'Annual incl tax'!$B62,'5.10.3 (Large incl tax)'!AF$36:AF$63)</f>
        <v>2.9261716820090609</v>
      </c>
      <c r="AF62" s="95">
        <f>AVERAGEIF('5.10.3 (Large incl tax)'!$A$36:$A$63,'Annual incl tax'!$B62,'5.10.3 (Large incl tax)'!AG$36:AG$63)</f>
        <v>3.9361554226772562</v>
      </c>
      <c r="AG62" s="95">
        <f>AVERAGEIF('5.10.3 (Large incl tax)'!$A$36:$A$63,'Annual incl tax'!$B62,'5.10.3 (Large incl tax)'!AH$36:AH$63)</f>
        <v>4.7075157492668946</v>
      </c>
      <c r="AH62" s="95">
        <f t="shared" si="3"/>
        <v>4.4596545223280017</v>
      </c>
      <c r="AI62" s="56">
        <f t="shared" si="4"/>
        <v>-14.413027782283844</v>
      </c>
      <c r="AJ62" s="57">
        <f>RANK(Q62,(C62:Q62,U62:AG62),1)</f>
        <v>7</v>
      </c>
    </row>
    <row r="63" spans="1:36" ht="13" customHeight="1" x14ac:dyDescent="0.25">
      <c r="A63" s="94" t="s">
        <v>39</v>
      </c>
      <c r="B63" s="96">
        <v>2020</v>
      </c>
      <c r="C63" s="95">
        <f>AVERAGEIF('5.10.3 (Large incl tax)'!$A$36:$A$63,'Annual incl tax'!$B63,'5.10.3 (Large incl tax)'!D$36:D$63)</f>
        <v>4.9754039244070523</v>
      </c>
      <c r="D63" s="95">
        <f>AVERAGEIF('5.10.3 (Large incl tax)'!$A$36:$A$63,'Annual incl tax'!$B63,'5.10.3 (Large incl tax)'!E$36:E$63)</f>
        <v>3.7958382587889847</v>
      </c>
      <c r="E63" s="95">
        <f>AVERAGEIF('5.10.3 (Large incl tax)'!$A$36:$A$63,'Annual incl tax'!$B63,'5.10.3 (Large incl tax)'!F$36:F$63)</f>
        <v>6.4685705904534192</v>
      </c>
      <c r="F63" s="95"/>
      <c r="G63" s="95">
        <f>AVERAGEIF('5.10.3 (Large incl tax)'!$A$36:$A$63,'Annual incl tax'!$B63,'5.10.3 (Large incl tax)'!H$36:H$63)</f>
        <v>5.0608554249519218</v>
      </c>
      <c r="H63" s="95">
        <f>AVERAGEIF('5.10.3 (Large incl tax)'!$A$36:$A$63,'Annual incl tax'!$B63,'5.10.3 (Large incl tax)'!I$36:I$63)</f>
        <v>4.7580158939910078</v>
      </c>
      <c r="I63" s="95">
        <f>AVERAGEIF('5.10.3 (Large incl tax)'!$A$36:$A$63,'Annual incl tax'!$B63,'5.10.3 (Large incl tax)'!J$36:J$63)</f>
        <v>4.3366545937387384</v>
      </c>
      <c r="J63" s="95">
        <f>AVERAGEIF('5.10.3 (Large incl tax)'!$A$36:$A$63,'Annual incl tax'!$B63,'5.10.3 (Large incl tax)'!K$36:K$63)</f>
        <v>5.6149391154196939</v>
      </c>
      <c r="K63" s="95">
        <f>AVERAGEIF('5.10.3 (Large incl tax)'!$A$36:$A$63,'Annual incl tax'!$B63,'5.10.3 (Large incl tax)'!L$36:L$63)</f>
        <v>6.2333944826388148</v>
      </c>
      <c r="L63" s="95">
        <f>AVERAGEIF('5.10.3 (Large incl tax)'!$A$36:$A$63,'Annual incl tax'!$B63,'5.10.3 (Large incl tax)'!M$36:M$63)</f>
        <v>3.3451415513264422</v>
      </c>
      <c r="M63" s="95"/>
      <c r="N63" s="95">
        <f>AVERAGEIF('5.10.3 (Large incl tax)'!$A$36:$A$63,'Annual incl tax'!$B63,'5.10.3 (Large incl tax)'!O$36:O$63)</f>
        <v>6.6253218056543268</v>
      </c>
      <c r="O63" s="95">
        <f>AVERAGEIF('5.10.3 (Large incl tax)'!$A$36:$A$63,'Annual incl tax'!$B63,'5.10.3 (Large incl tax)'!P$36:P$63)</f>
        <v>5.4513086973494147</v>
      </c>
      <c r="P63" s="95">
        <f>AVERAGEIF('5.10.3 (Large incl tax)'!$A$36:$A$63,'Annual incl tax'!$B63,'5.10.3 (Large incl tax)'!Q$36:Q$63)</f>
        <v>11.165653959149839</v>
      </c>
      <c r="Q63" s="95">
        <f>AVERAGEIF('5.10.3 (Large incl tax)'!$A$36:$A$63,'Annual incl tax'!$B63,'5.10.3 (Large incl tax)'!R$36:R$63)</f>
        <v>3.3473122053843793</v>
      </c>
      <c r="R63" s="55">
        <f t="shared" si="0"/>
        <v>5.0608554249519218</v>
      </c>
      <c r="S63" s="56">
        <f t="shared" si="1"/>
        <v>-33.858766467011279</v>
      </c>
      <c r="T63" s="57">
        <f t="shared" si="2"/>
        <v>2</v>
      </c>
      <c r="U63" s="95">
        <f>AVERAGEIF('5.10.3 (Large incl tax)'!$A$36:$A$63,'Annual incl tax'!$B63,'5.10.3 (Large incl tax)'!V$36:V$63)</f>
        <v>3.2770359129947266</v>
      </c>
      <c r="V63" s="95">
        <f>AVERAGEIF('5.10.3 (Large incl tax)'!$A$36:$A$63,'Annual incl tax'!$B63,'5.10.3 (Large incl tax)'!W$36:W$63)</f>
        <v>3.2146790720732854</v>
      </c>
      <c r="W63" s="95"/>
      <c r="X63" s="95">
        <f>AVERAGEIF('5.10.3 (Large incl tax)'!$A$36:$A$63,'Annual incl tax'!$B63,'5.10.3 (Large incl tax)'!Y$36:Y$63)</f>
        <v>4.6194949713740643</v>
      </c>
      <c r="Y63" s="95">
        <f>AVERAGEIF('5.10.3 (Large incl tax)'!$A$36:$A$63,'Annual incl tax'!$B63,'5.10.3 (Large incl tax)'!Z$36:Z$63)</f>
        <v>3.6874883387178086</v>
      </c>
      <c r="Z63" s="95">
        <f>AVERAGEIF('5.10.3 (Large incl tax)'!$A$36:$A$63,'Annual incl tax'!$B63,'5.10.3 (Large incl tax)'!AA$36:AA$63)</f>
        <v>2.7874704043842589</v>
      </c>
      <c r="AA63" s="95">
        <f>AVERAGEIF('5.10.3 (Large incl tax)'!$A$36:$A$63,'Annual incl tax'!$B63,'5.10.3 (Large incl tax)'!AB$36:AB$63)</f>
        <v>2.6206459099896562</v>
      </c>
      <c r="AB63" s="95">
        <f>AVERAGEIF('5.10.3 (Large incl tax)'!$A$36:$A$63,'Annual incl tax'!$B63,'5.10.3 (Large incl tax)'!AC$36:AC$63)</f>
        <v>2.7340573371532626</v>
      </c>
      <c r="AC63" s="95"/>
      <c r="AD63" s="95">
        <f>AVERAGEIF('5.10.3 (Large incl tax)'!$A$36:$A$63,'Annual incl tax'!$B63,'5.10.3 (Large incl tax)'!AE$36:AE$63)</f>
        <v>3.9937181861001654</v>
      </c>
      <c r="AE63" s="95">
        <f>AVERAGEIF('5.10.3 (Large incl tax)'!$A$36:$A$63,'Annual incl tax'!$B63,'5.10.3 (Large incl tax)'!AF$36:AF$63)</f>
        <v>2.7107655374768678</v>
      </c>
      <c r="AF63" s="95">
        <f>AVERAGEIF('5.10.3 (Large incl tax)'!$A$36:$A$63,'Annual incl tax'!$B63,'5.10.3 (Large incl tax)'!AG$36:AG$63)</f>
        <v>4.030326176329897</v>
      </c>
      <c r="AG63" s="95">
        <f>AVERAGEIF('5.10.3 (Large incl tax)'!$A$36:$A$63,'Annual incl tax'!$B63,'5.10.3 (Large incl tax)'!AH$36:AH$63)</f>
        <v>4.5058873041133367</v>
      </c>
      <c r="AH63" s="95">
        <f t="shared" si="3"/>
        <v>4.1834903850343181</v>
      </c>
      <c r="AI63" s="56">
        <f t="shared" si="4"/>
        <v>-19.987572641285738</v>
      </c>
      <c r="AJ63" s="57">
        <f>RANK(Q63,(C63:Q63,U63:AG63),1)</f>
        <v>8</v>
      </c>
    </row>
    <row r="64" spans="1:36" x14ac:dyDescent="0.25">
      <c r="A64" s="94" t="s">
        <v>39</v>
      </c>
      <c r="B64" s="96">
        <v>2021</v>
      </c>
      <c r="C64" s="95">
        <f>AVERAGEIF('5.10.3 (Large incl tax)'!$A$36:$A$63,'Annual incl tax'!$B64,'5.10.3 (Large incl tax)'!D$36:D$63)</f>
        <v>4.9864574500842895</v>
      </c>
      <c r="D64" s="95">
        <f>AVERAGEIF('5.10.3 (Large incl tax)'!$A$36:$A$63,'Annual incl tax'!$B64,'5.10.3 (Large incl tax)'!E$36:E$63)</f>
        <v>4.5622582932149776</v>
      </c>
      <c r="E64" s="95">
        <f>AVERAGEIF('5.10.3 (Large incl tax)'!$A$36:$A$63,'Annual incl tax'!$B64,'5.10.3 (Large incl tax)'!F$36:F$63)</f>
        <v>8.8556385674100486</v>
      </c>
      <c r="F64" s="95"/>
      <c r="G64" s="95">
        <f>AVERAGEIF('5.10.3 (Large incl tax)'!$A$36:$A$63,'Annual incl tax'!$B64,'5.10.3 (Large incl tax)'!H$36:H$63)</f>
        <v>5.1814349075434691</v>
      </c>
      <c r="H64" s="95">
        <f>AVERAGEIF('5.10.3 (Large incl tax)'!$A$36:$A$63,'Annual incl tax'!$B64,'5.10.3 (Large incl tax)'!I$36:I$63)</f>
        <v>5.0740529878412364</v>
      </c>
      <c r="I64" s="95">
        <f>AVERAGEIF('5.10.3 (Large incl tax)'!$A$36:$A$63,'Annual incl tax'!$B64,'5.10.3 (Large incl tax)'!J$36:J$63)</f>
        <v>6.9642904228221099</v>
      </c>
      <c r="J64" s="95">
        <f>AVERAGEIF('5.10.3 (Large incl tax)'!$A$36:$A$63,'Annual incl tax'!$B64,'5.10.3 (Large incl tax)'!K$36:K$63)</f>
        <v>5.6905503779870177</v>
      </c>
      <c r="K64" s="95">
        <f>AVERAGEIF('5.10.3 (Large incl tax)'!$A$36:$A$63,'Annual incl tax'!$B64,'5.10.3 (Large incl tax)'!L$36:L$63)</f>
        <v>6.9811686781003974</v>
      </c>
      <c r="L64" s="95">
        <f>AVERAGEIF('5.10.3 (Large incl tax)'!$A$36:$A$63,'Annual incl tax'!$B64,'5.10.3 (Large incl tax)'!M$36:M$63)</f>
        <v>4.5716946483161882</v>
      </c>
      <c r="M64" s="95"/>
      <c r="N64" s="95">
        <f>AVERAGEIF('5.10.3 (Large incl tax)'!$A$36:$A$63,'Annual incl tax'!$B64,'5.10.3 (Large incl tax)'!O$36:O$63)</f>
        <v>6.2530307471573767</v>
      </c>
      <c r="O64" s="95">
        <f>AVERAGEIF('5.10.3 (Large incl tax)'!$A$36:$A$63,'Annual incl tax'!$B64,'5.10.3 (Large incl tax)'!P$36:P$63)</f>
        <v>5.5379920200395212</v>
      </c>
      <c r="P64" s="95">
        <f>AVERAGEIF('5.10.3 (Large incl tax)'!$A$36:$A$63,'Annual incl tax'!$B64,'5.10.3 (Large incl tax)'!Q$36:Q$63)</f>
        <v>14.006004350332145</v>
      </c>
      <c r="Q64" s="95">
        <f>AVERAGEIF('5.10.3 (Large incl tax)'!$A$36:$A$63,'Annual incl tax'!$B64,'5.10.3 (Large incl tax)'!R$36:R$63)</f>
        <v>3.116667294275929</v>
      </c>
      <c r="R64" s="55">
        <f t="shared" ref="R64" si="15">MEDIAN(C64:Q64)</f>
        <v>5.5379920200395212</v>
      </c>
      <c r="S64" s="56">
        <f t="shared" ref="S64" si="16">(Q64-R64)/R64*100</f>
        <v>-43.722069605768638</v>
      </c>
      <c r="T64" s="57">
        <f t="shared" ref="T64" si="17">RANK(Q64,(C64:Q64),1)</f>
        <v>1</v>
      </c>
      <c r="U64" s="95">
        <f>AVERAGEIF('5.10.3 (Large incl tax)'!$A$36:$A$63,'Annual incl tax'!$B64,'5.10.3 (Large incl tax)'!V$36:V$63)</f>
        <v>4.5706892591016315</v>
      </c>
      <c r="V64" s="95">
        <f>AVERAGEIF('5.10.3 (Large incl tax)'!$A$36:$A$63,'Annual incl tax'!$B64,'5.10.3 (Large incl tax)'!W$36:W$63)</f>
        <v>3.1905618014422084</v>
      </c>
      <c r="W64" s="95"/>
      <c r="X64" s="95">
        <f>AVERAGEIF('5.10.3 (Large incl tax)'!$A$36:$A$63,'Annual incl tax'!$B64,'5.10.3 (Large incl tax)'!Y$36:Y$63)</f>
        <v>4.4081178177710196</v>
      </c>
      <c r="Y64" s="95">
        <f>AVERAGEIF('5.10.3 (Large incl tax)'!$A$36:$A$63,'Annual incl tax'!$B64,'5.10.3 (Large incl tax)'!Z$36:Z$63)</f>
        <v>4.6211269870722962</v>
      </c>
      <c r="Z64" s="95">
        <f>AVERAGEIF('5.10.3 (Large incl tax)'!$A$36:$A$63,'Annual incl tax'!$B64,'5.10.3 (Large incl tax)'!AA$36:AA$63)</f>
        <v>2.6319277159391885</v>
      </c>
      <c r="AA64" s="95">
        <f>AVERAGEIF('5.10.3 (Large incl tax)'!$A$36:$A$63,'Annual incl tax'!$B64,'5.10.3 (Large incl tax)'!AB$36:AB$63)</f>
        <v>3.2950192709724604</v>
      </c>
      <c r="AB64" s="95">
        <f>AVERAGEIF('5.10.3 (Large incl tax)'!$A$36:$A$63,'Annual incl tax'!$B64,'5.10.3 (Large incl tax)'!AC$36:AC$63)</f>
        <v>2.6781849373657174</v>
      </c>
      <c r="AC64" s="95"/>
      <c r="AD64" s="95">
        <f>AVERAGEIF('5.10.3 (Large incl tax)'!$A$36:$A$63,'Annual incl tax'!$B64,'5.10.3 (Large incl tax)'!AE$36:AE$63)</f>
        <v>4.0839558390668795</v>
      </c>
      <c r="AE64" s="95">
        <f>AVERAGEIF('5.10.3 (Large incl tax)'!$A$36:$A$63,'Annual incl tax'!$B64,'5.10.3 (Large incl tax)'!AF$36:AF$63)</f>
        <v>3.2790710109420211</v>
      </c>
      <c r="AF64" s="95">
        <f>AVERAGEIF('5.10.3 (Large incl tax)'!$A$36:$A$63,'Annual incl tax'!$B64,'5.10.3 (Large incl tax)'!AG$36:AG$63)</f>
        <v>3.4054146377342009</v>
      </c>
      <c r="AG64" s="95">
        <f>AVERAGEIF('5.10.3 (Large incl tax)'!$A$36:$A$63,'Annual incl tax'!$B64,'5.10.3 (Large incl tax)'!AH$36:AH$63)</f>
        <v>4.2592304702999719</v>
      </c>
      <c r="AH64" s="95">
        <f t="shared" ref="AH64" si="18">MEDIAN(C64:Q64,U64:AG64)</f>
        <v>4.5711919537089098</v>
      </c>
      <c r="AI64" s="56">
        <f t="shared" ref="AI64" si="19">(Q64-AH64)/AH64*100</f>
        <v>-31.819373899904356</v>
      </c>
      <c r="AJ64" s="57">
        <f>RANK(Q64,(C64:Q64,U64:AG64),1)</f>
        <v>3</v>
      </c>
    </row>
    <row r="65" spans="1:36" x14ac:dyDescent="0.25">
      <c r="A65" s="94" t="s">
        <v>39</v>
      </c>
      <c r="B65" s="96">
        <v>2022</v>
      </c>
      <c r="C65" s="95">
        <f>AVERAGEIF('5.10.3 (Large incl tax)'!$A$36:$A$65,'Annual incl tax'!$B65,'5.10.3 (Large incl tax)'!D$36:D$65)</f>
        <v>8.1230999099588441</v>
      </c>
      <c r="D65" s="95">
        <f>AVERAGEIF('5.10.3 (Large incl tax)'!$A$36:$A$65,'Annual incl tax'!$B65,'5.10.3 (Large incl tax)'!E$36:E$65)</f>
        <v>10.176447369113738</v>
      </c>
      <c r="E65" s="95">
        <f>AVERAGEIF('5.10.3 (Large incl tax)'!$A$36:$A$65,'Annual incl tax'!$B65,'5.10.3 (Large incl tax)'!F$36:F$65)</f>
        <v>14.142547981569386</v>
      </c>
      <c r="F65" s="95"/>
      <c r="G65" s="95">
        <f>AVERAGEIF('5.10.3 (Large incl tax)'!$A$36:$A$65,'Annual incl tax'!$B65,'5.10.3 (Large incl tax)'!H$36:H$65)</f>
        <v>6.895235685705245</v>
      </c>
      <c r="H65" s="95">
        <f>AVERAGEIF('5.10.3 (Large incl tax)'!$A$36:$A$65,'Annual incl tax'!$B65,'5.10.3 (Large incl tax)'!I$36:I$65)</f>
        <v>6.7864940137427272</v>
      </c>
      <c r="I65" s="95">
        <f>AVERAGEIF('5.10.3 (Large incl tax)'!$A$36:$A$65,'Annual incl tax'!$B65,'5.10.3 (Large incl tax)'!J$36:J$65)</f>
        <v>10.93473336576297</v>
      </c>
      <c r="J65" s="95">
        <f>AVERAGEIF('5.10.3 (Large incl tax)'!$A$36:$A$65,'Annual incl tax'!$B65,'5.10.3 (Large incl tax)'!K$36:K$65)</f>
        <v>8.3103414947393599</v>
      </c>
      <c r="K65" s="95">
        <f>AVERAGEIF('5.10.3 (Large incl tax)'!$A$36:$A$65,'Annual incl tax'!$B65,'5.10.3 (Large incl tax)'!L$36:L$65)</f>
        <v>11.663384250911506</v>
      </c>
      <c r="L65" s="95">
        <f>AVERAGEIF('5.10.3 (Large incl tax)'!$A$36:$A$65,'Annual incl tax'!$B65,'5.10.3 (Large incl tax)'!M$36:M$65)</f>
        <v>7.4915607598239156</v>
      </c>
      <c r="M65" s="95"/>
      <c r="N65" s="95">
        <f>AVERAGEIF('5.10.3 (Large incl tax)'!$A$36:$A$65,'Annual incl tax'!$B65,'5.10.3 (Large incl tax)'!O$36:O$65)</f>
        <v>8.4305887423793937</v>
      </c>
      <c r="O65" s="95">
        <f>AVERAGEIF('5.10.3 (Large incl tax)'!$A$36:$A$65,'Annual incl tax'!$B65,'5.10.3 (Large incl tax)'!P$36:P$65)</f>
        <v>9.2998971418632372</v>
      </c>
      <c r="P65" s="95">
        <f>AVERAGEIF('5.10.3 (Large incl tax)'!$A$36:$A$65,'Annual incl tax'!$B65,'5.10.3 (Large incl tax)'!Q$36:Q$65)</f>
        <v>21.668485775795428</v>
      </c>
      <c r="Q65" s="95">
        <f>AVERAGEIF('5.10.3 (Large incl tax)'!$A$36:$A$65,'Annual incl tax'!$B65,'5.10.3 (Large incl tax)'!R$36:R$65)</f>
        <v>8.227752433531812</v>
      </c>
      <c r="R65" s="97">
        <f>MEDIAN(C65:Q65)</f>
        <v>8.4305887423793937</v>
      </c>
      <c r="S65" s="98">
        <f>(Q65-R65)/R65*100</f>
        <v>-2.4059566306200173</v>
      </c>
      <c r="T65" s="99">
        <f>RANK(Q65,(C65:Q65),1)</f>
        <v>5</v>
      </c>
      <c r="U65" s="95">
        <f>AVERAGEIF('5.10.3 (Large incl tax)'!$A$36:$A$65,'Annual incl tax'!$B65,'5.10.3 (Large incl tax)'!V$36:V$65)</f>
        <v>8.3563617417584943</v>
      </c>
      <c r="V65" s="95">
        <f>AVERAGEIF('5.10.3 (Large incl tax)'!$A$36:$A$65,'Annual incl tax'!$B65,'5.10.3 (Large incl tax)'!W$36:W$65)</f>
        <v>3.3828287802804375</v>
      </c>
      <c r="W65" s="95"/>
      <c r="X65" s="95">
        <f>AVERAGEIF('5.10.3 (Large incl tax)'!$A$36:$A$65,'Annual incl tax'!$B65,'5.10.3 (Large incl tax)'!Y$36:Y$65)</f>
        <v>6.8488116921538689</v>
      </c>
      <c r="Y65" s="95">
        <f>AVERAGEIF('5.10.3 (Large incl tax)'!$A$36:$A$65,'Annual incl tax'!$B65,'5.10.3 (Large incl tax)'!Z$36:Z$65)</f>
        <v>7.7574082901213437</v>
      </c>
      <c r="Z65" s="95">
        <f>AVERAGEIF('5.10.3 (Large incl tax)'!$A$36:$A$65,'Annual incl tax'!$B65,'5.10.3 (Large incl tax)'!AA$36:AA$65)</f>
        <v>2.9124767195430996</v>
      </c>
      <c r="AA65" s="95">
        <f>AVERAGEIF('5.10.3 (Large incl tax)'!$A$36:$A$65,'Annual incl tax'!$B65,'5.10.3 (Large incl tax)'!AB$36:AB$65)</f>
        <v>6.9146712738468885</v>
      </c>
      <c r="AB65" s="95">
        <f>AVERAGEIF('5.10.3 (Large incl tax)'!$A$36:$A$65,'Annual incl tax'!$B65,'5.10.3 (Large incl tax)'!AC$36:AC$65)</f>
        <v>7.6214977515918445</v>
      </c>
      <c r="AC65" s="95"/>
      <c r="AD65" s="95">
        <f>AVERAGEIF('5.10.3 (Large incl tax)'!$A$36:$A$65,'Annual incl tax'!$B65,'5.10.3 (Large incl tax)'!AE$36:AE$65)</f>
        <v>4.1409567557267639</v>
      </c>
      <c r="AE65" s="95">
        <f>AVERAGEIF('5.10.3 (Large incl tax)'!$A$36:$A$65,'Annual incl tax'!$B65,'5.10.3 (Large incl tax)'!AF$36:AF$65)</f>
        <v>8.9122322577054902</v>
      </c>
      <c r="AF65" s="95">
        <f>AVERAGEIF('5.10.3 (Large incl tax)'!$A$36:$A$65,'Annual incl tax'!$B65,'5.10.3 (Large incl tax)'!AG$36:AG$65)</f>
        <v>4.0756905460094712</v>
      </c>
      <c r="AG65" s="95">
        <f>AVERAGEIF('5.10.3 (Large incl tax)'!$A$36:$A$65,'Annual incl tax'!$B65,'5.10.3 (Large incl tax)'!AH$36:AH$65)</f>
        <v>7.2887099283488599</v>
      </c>
      <c r="AH65" s="95">
        <f>MEDIAN(C65:Q65,U65:AG65)</f>
        <v>7.9402541000400939</v>
      </c>
      <c r="AI65" s="98">
        <f>(Q65-AH65)/AH65*100</f>
        <v>3.620769938461621</v>
      </c>
      <c r="AJ65" s="99">
        <f>RANK(Q65,(C65:Q65,U65:AG65),1)</f>
        <v>14</v>
      </c>
    </row>
    <row r="66" spans="1:36" x14ac:dyDescent="0.25">
      <c r="A66" s="94" t="s">
        <v>39</v>
      </c>
      <c r="B66" s="96">
        <v>2023</v>
      </c>
      <c r="C66" s="95">
        <f>AVERAGEIF('5.10.3 (Large incl tax)'!$A$36:$A$67,'Annual incl tax'!$B66,'5.10.3 (Large incl tax)'!D$36:D$67)</f>
        <v>12.555346100706757</v>
      </c>
      <c r="D66" s="95">
        <f>AVERAGEIF('5.10.3 (Large incl tax)'!$A$36:$A$67,'Annual incl tax'!$B66,'5.10.3 (Large incl tax)'!E$36:E$67)</f>
        <v>7.7633805680547159</v>
      </c>
      <c r="E66" s="95">
        <f>AVERAGEIF('5.10.3 (Large incl tax)'!$A$36:$A$67,'Annual incl tax'!$B66,'5.10.3 (Large incl tax)'!F$36:F$67)</f>
        <v>13.768845097894705</v>
      </c>
      <c r="F66" s="95"/>
      <c r="G66" s="95">
        <f>AVERAGEIF('5.10.3 (Large incl tax)'!$A$36:$A$67,'Annual incl tax'!$B66,'5.10.3 (Large incl tax)'!H$36:H$67)</f>
        <v>8.4056445166959115</v>
      </c>
      <c r="H66" s="95">
        <f>AVERAGEIF('5.10.3 (Large incl tax)'!$A$36:$A$67,'Annual incl tax'!$B66,'5.10.3 (Large incl tax)'!I$36:I$67)</f>
        <v>9.6556055273345223</v>
      </c>
      <c r="I66" s="95">
        <f>AVERAGEIF('5.10.3 (Large incl tax)'!$A$36:$A$67,'Annual incl tax'!$B66,'5.10.3 (Large incl tax)'!J$36:J$67)</f>
        <v>8.8165323621376981</v>
      </c>
      <c r="J66" s="95">
        <f>AVERAGEIF('5.10.3 (Large incl tax)'!$A$36:$A$67,'Annual incl tax'!$B66,'5.10.3 (Large incl tax)'!K$36:K$67)</f>
        <v>10.026007589115638</v>
      </c>
      <c r="K66" s="95">
        <f>AVERAGEIF('5.10.3 (Large incl tax)'!$A$36:$A$67,'Annual incl tax'!$B66,'5.10.3 (Large incl tax)'!L$36:L$67)</f>
        <v>9.8696212837460457</v>
      </c>
      <c r="L66" s="95">
        <f>AVERAGEIF('5.10.3 (Large incl tax)'!$A$36:$A$67,'Annual incl tax'!$B66,'5.10.3 (Large incl tax)'!M$36:M$67)</f>
        <v>7.5300408531772494</v>
      </c>
      <c r="M66" s="95"/>
      <c r="N66" s="95">
        <f>AVERAGEIF('5.10.3 (Large incl tax)'!$A$36:$A$67,'Annual incl tax'!$B66,'5.10.3 (Large incl tax)'!O$36:O$67)</f>
        <v>8.7930308265297548</v>
      </c>
      <c r="O66" s="95">
        <f>AVERAGEIF('5.10.3 (Large incl tax)'!$A$36:$A$67,'Annual incl tax'!$B66,'5.10.3 (Large incl tax)'!P$36:P$67)</f>
        <v>7.6452340765881992</v>
      </c>
      <c r="P66" s="95">
        <f>AVERAGEIF('5.10.3 (Large incl tax)'!$A$36:$A$67,'Annual incl tax'!$B66,'5.10.3 (Large incl tax)'!Q$36:Q$67)</f>
        <v>17.43523104085034</v>
      </c>
      <c r="Q66" s="95">
        <f>AVERAGEIF('5.10.3 (Large incl tax)'!$A$36:$A$67,'Annual incl tax'!$B66,'5.10.3 (Large incl tax)'!R$36:R$67)</f>
        <v>9.9135926581048839</v>
      </c>
      <c r="R66" s="97">
        <f>MEDIAN(C66:Q66)</f>
        <v>9.6556055273345223</v>
      </c>
      <c r="S66" s="98">
        <f>(Q66-R66)/R66*100</f>
        <v>2.6718897125614061</v>
      </c>
      <c r="T66" s="99">
        <f>RANK(Q66,(C66:Q66),1)</f>
        <v>9</v>
      </c>
      <c r="U66" s="95">
        <f>AVERAGEIF('5.10.3 (Large incl tax)'!$A$36:$A$67,'Annual incl tax'!$B66,'5.10.3 (Large incl tax)'!V$36:V$67)</f>
        <v>6.7167348367338668</v>
      </c>
      <c r="V66" s="95">
        <f>AVERAGEIF('5.10.3 (Large incl tax)'!$A$36:$A$67,'Annual incl tax'!$B66,'5.10.3 (Large incl tax)'!W$36:W$67)</f>
        <v>3.7032420284437428</v>
      </c>
      <c r="W66" s="95"/>
      <c r="X66" s="95">
        <f>AVERAGEIF('5.10.3 (Large incl tax)'!$A$36:$A$67,'Annual incl tax'!$B66,'5.10.3 (Large incl tax)'!Y$36:Y$67)</f>
        <v>8.8895192615136551</v>
      </c>
      <c r="Y66" s="95">
        <f>AVERAGEIF('5.10.3 (Large incl tax)'!$A$36:$A$67,'Annual incl tax'!$B66,'5.10.3 (Large incl tax)'!Z$36:Z$67)</f>
        <v>8.0292017552595674</v>
      </c>
      <c r="Z66" s="95">
        <f>AVERAGEIF('5.10.3 (Large incl tax)'!$A$36:$A$67,'Annual incl tax'!$B66,'5.10.3 (Large incl tax)'!AA$36:AA$67)</f>
        <v>2.8021535742511778</v>
      </c>
      <c r="AA66" s="95">
        <f>AVERAGEIF('5.10.3 (Large incl tax)'!$A$36:$A$67,'Annual incl tax'!$B66,'5.10.3 (Large incl tax)'!AB$36:AB$67)</f>
        <v>8.5984731921282638</v>
      </c>
      <c r="AB66" s="95">
        <f>AVERAGEIF('5.10.3 (Large incl tax)'!$A$36:$A$67,'Annual incl tax'!$B66,'5.10.3 (Large incl tax)'!AC$36:AC$67)</f>
        <v>13.956277499495169</v>
      </c>
      <c r="AC66" s="95"/>
      <c r="AD66" s="95">
        <f>AVERAGEIF('5.10.3 (Large incl tax)'!$A$36:$A$67,'Annual incl tax'!$B66,'5.10.3 (Large incl tax)'!AE$36:AE$67)</f>
        <v>6.8028107651000829</v>
      </c>
      <c r="AE66" s="95">
        <f>AVERAGEIF('5.10.3 (Large incl tax)'!$A$36:$A$67,'Annual incl tax'!$B66,'5.10.3 (Large incl tax)'!AF$36:AF$67)</f>
        <v>4.9484147104962712</v>
      </c>
      <c r="AF66" s="95">
        <f>AVERAGEIF('5.10.3 (Large incl tax)'!$A$36:$A$67,'Annual incl tax'!$B66,'5.10.3 (Large incl tax)'!AG$36:AG$67)</f>
        <v>4.937793943066775</v>
      </c>
      <c r="AG66" s="95">
        <f>AVERAGEIF('5.10.3 (Large incl tax)'!$A$36:$A$67,'Annual incl tax'!$B66,'5.10.3 (Large incl tax)'!AH$36:AH$67)</f>
        <v>8.6836616233674064</v>
      </c>
      <c r="AH66" s="95">
        <f>MEDIAN(C66:Q66,U66:AG66)</f>
        <v>8.6410674077478351</v>
      </c>
      <c r="AI66" s="98">
        <f>(Q66-AH66)/AH66*100</f>
        <v>14.726482161405954</v>
      </c>
      <c r="AJ66" s="99">
        <f>RANK(Q66,(C66:Q66,U66:AG66),1)</f>
        <v>19</v>
      </c>
    </row>
    <row r="67" spans="1:36" x14ac:dyDescent="0.25">
      <c r="A67" s="94" t="s">
        <v>39</v>
      </c>
      <c r="B67" s="96">
        <v>2024</v>
      </c>
      <c r="C67" s="95">
        <f>AVERAGEIF('5.10.3 (Large incl tax)'!$A$36:$A$69,'Annual incl tax'!$B67,'5.10.3 (Large incl tax)'!D$36:D$69)</f>
        <v>9.7282475012398884</v>
      </c>
      <c r="D67" s="95">
        <f>AVERAGEIF('5.10.3 (Large incl tax)'!$A$36:$A$69,'Annual incl tax'!$B67,'5.10.3 (Large incl tax)'!E$36:E$69)</f>
        <v>6.6569807583090288</v>
      </c>
      <c r="E67" s="95">
        <f>AVERAGEIF('5.10.3 (Large incl tax)'!$A$36:$A$69,'Annual incl tax'!$B67,'5.10.3 (Large incl tax)'!F$36:F$69)</f>
        <v>10.459044796130389</v>
      </c>
      <c r="F67" s="95"/>
      <c r="G67" s="95">
        <f>AVERAGEIF('5.10.3 (Large incl tax)'!$A$36:$A$69,'Annual incl tax'!$B67,'5.10.3 (Large incl tax)'!H$36:H$69)</f>
        <v>10.306284746978161</v>
      </c>
      <c r="H67" s="95">
        <f>AVERAGEIF('5.10.3 (Large incl tax)'!$A$36:$A$69,'Annual incl tax'!$B67,'5.10.3 (Large incl tax)'!I$36:I$69)</f>
        <v>9.1574613867655614</v>
      </c>
      <c r="I67" s="95">
        <f>AVERAGEIF('5.10.3 (Large incl tax)'!$A$36:$A$69,'Annual incl tax'!$B67,'5.10.3 (Large incl tax)'!J$36:J$69)</f>
        <v>6.8002773107055798</v>
      </c>
      <c r="J67" s="95">
        <f>AVERAGEIF('5.10.3 (Large incl tax)'!$A$36:$A$69,'Annual incl tax'!$B67,'5.10.3 (Large incl tax)'!K$36:K$69)</f>
        <v>8.2306693495663144</v>
      </c>
      <c r="K67" s="95">
        <f>AVERAGEIF('5.10.3 (Large incl tax)'!$A$36:$A$69,'Annual incl tax'!$B67,'5.10.3 (Large incl tax)'!L$36:L$69)</f>
        <v>9.9155708319534845</v>
      </c>
      <c r="L67" s="95">
        <f>AVERAGEIF('5.10.3 (Large incl tax)'!$A$36:$A$69,'Annual incl tax'!$B67,'5.10.3 (Large incl tax)'!M$36:M$69)</f>
        <v>6.8177521779635306</v>
      </c>
      <c r="M67" s="95">
        <f>AVERAGEIF('5.10.3 (Large incl tax)'!$A$36:$A$69,'Annual incl tax'!$B67,'5.10.3 (Large incl tax)'!N$36:N$69)</f>
        <v>12.190303126766715</v>
      </c>
      <c r="N67" s="95">
        <f>AVERAGEIF('5.10.3 (Large incl tax)'!$A$36:$A$69,'Annual incl tax'!$B67,'5.10.3 (Large incl tax)'!O$36:O$69)</f>
        <v>9.1847115181751011</v>
      </c>
      <c r="O67" s="95">
        <f>AVERAGEIF('5.10.3 (Large incl tax)'!$A$36:$A$69,'Annual incl tax'!$B67,'5.10.3 (Large incl tax)'!P$36:P$69)</f>
        <v>6.8340103278488584</v>
      </c>
      <c r="P67" s="95">
        <f>AVERAGEIF('5.10.3 (Large incl tax)'!$A$36:$A$69,'Annual incl tax'!$B67,'5.10.3 (Large incl tax)'!Q$36:Q$69)</f>
        <v>23.616393862985596</v>
      </c>
      <c r="Q67" s="95">
        <f>AVERAGEIF('5.10.3 (Large incl tax)'!$A$36:$A$69,'Annual incl tax'!$B67,'5.10.3 (Large incl tax)'!R$36:R$69)</f>
        <v>6.3173506829050723</v>
      </c>
      <c r="R67" s="95">
        <f>MEDIAN(C67:Q67)</f>
        <v>9.1710864524703304</v>
      </c>
      <c r="S67" s="116">
        <f>(Q67-R67)/R67*100</f>
        <v>-31.116659780222371</v>
      </c>
      <c r="T67" s="117">
        <f>RANK(Q67,(C67:Q67),1)</f>
        <v>1</v>
      </c>
      <c r="U67" s="95">
        <f>AVERAGEIF('5.10.3 (Large incl tax)'!$A$36:$A$69,'Annual incl tax'!$B67,'5.10.3 (Large incl tax)'!V$36:V$69)</f>
        <v>5.1515327802038815</v>
      </c>
      <c r="V67" s="95">
        <f>AVERAGEIF('5.10.3 (Large incl tax)'!$A$36:$A$69,'Annual incl tax'!$B67,'5.10.3 (Large incl tax)'!W$36:W$69)</f>
        <v>3.6830370058124107</v>
      </c>
      <c r="W67" s="95"/>
      <c r="X67" s="95">
        <f>AVERAGEIF('5.10.3 (Large incl tax)'!$A$36:$A$69,'Annual incl tax'!$B67,'5.10.3 (Large incl tax)'!Y$36:Y$69)</f>
        <v>7.4965908492175339</v>
      </c>
      <c r="Y67" s="95">
        <f>AVERAGEIF('5.10.3 (Large incl tax)'!$A$36:$A$69,'Annual incl tax'!$B67,'5.10.3 (Large incl tax)'!Z$36:Z$69)</f>
        <v>6.1314969917445659</v>
      </c>
      <c r="Z67" s="95">
        <f>AVERAGEIF('5.10.3 (Large incl tax)'!$A$36:$A$69,'Annual incl tax'!$B67,'5.10.3 (Large incl tax)'!AA$36:AA$69)</f>
        <v>2.4117463577669414</v>
      </c>
      <c r="AA67" s="95">
        <f>AVERAGEIF('5.10.3 (Large incl tax)'!$A$36:$A$69,'Annual incl tax'!$B67,'5.10.3 (Large incl tax)'!AB$36:AB$69)</f>
        <v>7.0214370233755865</v>
      </c>
      <c r="AB67" s="95">
        <f>AVERAGEIF('5.10.3 (Large incl tax)'!$A$36:$A$69,'Annual incl tax'!$B67,'5.10.3 (Large incl tax)'!AC$36:AC$69)</f>
        <v>5.311429422847354</v>
      </c>
      <c r="AC67" s="95"/>
      <c r="AD67" s="95"/>
      <c r="AE67" s="95">
        <f>AVERAGEIF('5.10.3 (Large incl tax)'!$A$36:$A$69,'Annual incl tax'!$B67,'5.10.3 (Large incl tax)'!AF$36:AF$69)</f>
        <v>4.8102151766704928</v>
      </c>
      <c r="AF67" s="95">
        <f>AVERAGEIF('5.10.3 (Large incl tax)'!$A$36:$A$69,'Annual incl tax'!$B67,'5.10.3 (Large incl tax)'!AG$36:AG$69)</f>
        <v>4.8135345613863407</v>
      </c>
      <c r="AG67" s="95">
        <f>AVERAGEIF('5.10.3 (Large incl tax)'!$A$36:$A$69,'Annual incl tax'!$B67,'5.10.3 (Large incl tax)'!AH$36:AH$69)</f>
        <v>7.5590261240237524</v>
      </c>
      <c r="AH67" s="95">
        <f>MEDIAN(C67:Q67,U67:AG67)</f>
        <v>6.9277236756122225</v>
      </c>
      <c r="AI67" s="116">
        <f>(Q67-AH67)/AH67*100</f>
        <v>-8.8105851400490476</v>
      </c>
      <c r="AJ67" s="117">
        <f>RANK(Q67,(C67:Q67,U67:AG67),1)</f>
        <v>8</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59FF6-7631-4127-8DB7-5F91B66239B7}">
  <sheetPr>
    <tabColor theme="4"/>
  </sheetPr>
  <dimension ref="A1:AK69"/>
  <sheetViews>
    <sheetView showGridLines="0" zoomScaleNormal="100" workbookViewId="0">
      <pane ySplit="13" topLeftCell="A14" activePane="bottomLeft" state="frozen"/>
      <selection activeCell="C67" sqref="C67"/>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51" t="s">
        <v>103</v>
      </c>
    </row>
    <row r="2" spans="1:37" ht="15.5" x14ac:dyDescent="0.35">
      <c r="A2" s="47" t="s">
        <v>104</v>
      </c>
    </row>
    <row r="3" spans="1:37" ht="15.5" x14ac:dyDescent="0.35">
      <c r="A3" s="47" t="s">
        <v>112</v>
      </c>
    </row>
    <row r="4" spans="1:37" ht="15.5" x14ac:dyDescent="0.35">
      <c r="A4" s="47" t="s">
        <v>113</v>
      </c>
    </row>
    <row r="5" spans="1:37" ht="15.5" x14ac:dyDescent="0.35">
      <c r="A5" s="47" t="s">
        <v>114</v>
      </c>
    </row>
    <row r="6" spans="1:37" ht="15.5" x14ac:dyDescent="0.35">
      <c r="A6" s="47" t="s">
        <v>150</v>
      </c>
    </row>
    <row r="7" spans="1:37" ht="15.5" x14ac:dyDescent="0.35">
      <c r="A7" s="47" t="s">
        <v>115</v>
      </c>
    </row>
    <row r="8" spans="1:37" ht="15.5" x14ac:dyDescent="0.35">
      <c r="A8" s="47" t="s">
        <v>116</v>
      </c>
    </row>
    <row r="9" spans="1:37" ht="15.5" x14ac:dyDescent="0.25">
      <c r="A9" s="48" t="s">
        <v>110</v>
      </c>
    </row>
    <row r="10" spans="1:37" ht="15.5" x14ac:dyDescent="0.35">
      <c r="A10" s="49" t="s">
        <v>111</v>
      </c>
    </row>
    <row r="11" spans="1:37" ht="15.5" x14ac:dyDescent="0.35">
      <c r="A11" s="49" t="s">
        <v>124</v>
      </c>
    </row>
    <row r="12" spans="1:37" ht="15.5" x14ac:dyDescent="0.35">
      <c r="A12" s="47" t="s">
        <v>63</v>
      </c>
    </row>
    <row r="13" spans="1:37" ht="64" customHeight="1" x14ac:dyDescent="0.25">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144</v>
      </c>
      <c r="S13" s="91" t="s">
        <v>117</v>
      </c>
      <c r="T13" s="91" t="s">
        <v>101</v>
      </c>
      <c r="U13" s="91" t="s">
        <v>145</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146</v>
      </c>
    </row>
    <row r="14" spans="1:37" ht="12.75" customHeight="1" x14ac:dyDescent="0.25">
      <c r="A14">
        <v>1998</v>
      </c>
      <c r="B14" s="45">
        <v>35796</v>
      </c>
      <c r="C14" s="46" t="s">
        <v>99</v>
      </c>
      <c r="D14" s="38">
        <v>2.670676298049266</v>
      </c>
      <c r="E14" s="38">
        <v>3.6414120644210435</v>
      </c>
      <c r="F14" s="38">
        <v>6.2463719763500567</v>
      </c>
      <c r="G14" s="38"/>
      <c r="H14" s="38">
        <v>3.3076596424451044</v>
      </c>
      <c r="I14" s="38">
        <v>3.2471316801555905</v>
      </c>
      <c r="J14" s="38"/>
      <c r="K14" s="38">
        <v>4.0811750278104224</v>
      </c>
      <c r="L14" s="38">
        <v>2.5919403875870506</v>
      </c>
      <c r="M14" s="38">
        <v>2.7126170581830693</v>
      </c>
      <c r="N14" s="38">
        <v>2.6245212210980107</v>
      </c>
      <c r="O14" s="38" t="s">
        <v>1</v>
      </c>
      <c r="P14" s="38">
        <v>3.215182385123271</v>
      </c>
      <c r="Q14" s="38">
        <v>3.7067972777280791</v>
      </c>
      <c r="R14" s="38">
        <v>2.2426205903527721</v>
      </c>
      <c r="S14" s="39">
        <f t="shared" ref="S14:S32" si="0">MEDIAN(D14:R14)</f>
        <v>3.2311570326394308</v>
      </c>
      <c r="T14" s="40">
        <f t="shared" ref="T14:T32" si="1">(R14-S14)/S14*100</f>
        <v>-30.593884243352736</v>
      </c>
      <c r="U14" s="41">
        <f t="shared" ref="U14:U32" si="2">RANK(R14,D14:R14,1)</f>
        <v>1</v>
      </c>
      <c r="V14" s="39"/>
      <c r="W14" s="39"/>
      <c r="X14" s="44"/>
      <c r="Y14" s="44"/>
      <c r="Z14" s="44"/>
      <c r="AA14" s="44"/>
      <c r="AB14" s="44"/>
      <c r="AC14" s="44"/>
      <c r="AD14" s="44"/>
      <c r="AE14" s="44"/>
      <c r="AF14" s="44"/>
      <c r="AG14" s="44"/>
      <c r="AH14" s="44"/>
      <c r="AI14" s="38"/>
      <c r="AJ14" s="43"/>
      <c r="AK14" s="42"/>
    </row>
    <row r="15" spans="1:37" ht="12.75" customHeight="1" x14ac:dyDescent="0.25">
      <c r="A15">
        <v>1998</v>
      </c>
      <c r="B15" s="45">
        <v>35977</v>
      </c>
      <c r="C15" s="46" t="s">
        <v>99</v>
      </c>
      <c r="D15" s="38">
        <v>2.6827523995708797</v>
      </c>
      <c r="E15" s="38">
        <v>3.5802054098418274</v>
      </c>
      <c r="F15" s="38">
        <v>6.2496086869757468</v>
      </c>
      <c r="G15" s="38"/>
      <c r="H15" s="38">
        <v>3.242731707426274</v>
      </c>
      <c r="I15" s="38">
        <v>3.2938461740934795</v>
      </c>
      <c r="J15" s="38"/>
      <c r="K15" s="38">
        <v>4.0990865982118079</v>
      </c>
      <c r="L15" s="38">
        <v>2.60419949102321</v>
      </c>
      <c r="M15" s="38">
        <v>2.6946005096500825</v>
      </c>
      <c r="N15" s="38">
        <v>2.5384593800823514</v>
      </c>
      <c r="O15" s="38">
        <v>3.5944147502457544</v>
      </c>
      <c r="P15" s="38">
        <v>3.228902206268164</v>
      </c>
      <c r="Q15" s="38">
        <v>3.6979269443175458</v>
      </c>
      <c r="R15" s="38">
        <v>2.1994240460763139</v>
      </c>
      <c r="S15" s="39">
        <f t="shared" si="0"/>
        <v>3.242731707426274</v>
      </c>
      <c r="T15" s="40">
        <f t="shared" si="1"/>
        <v>-32.173727445926254</v>
      </c>
      <c r="U15" s="41">
        <f t="shared" si="2"/>
        <v>1</v>
      </c>
      <c r="V15" s="39"/>
      <c r="W15" s="39"/>
      <c r="X15" s="44"/>
      <c r="Y15" s="44"/>
      <c r="Z15" s="44"/>
      <c r="AA15" s="44"/>
      <c r="AB15" s="44"/>
      <c r="AC15" s="44"/>
      <c r="AD15" s="44"/>
      <c r="AE15" s="44"/>
      <c r="AF15" s="44"/>
      <c r="AG15" s="44"/>
      <c r="AH15" s="44"/>
      <c r="AI15" s="38"/>
      <c r="AJ15" s="43"/>
      <c r="AK15" s="42"/>
    </row>
    <row r="16" spans="1:37" ht="12.75" customHeight="1" x14ac:dyDescent="0.25">
      <c r="A16">
        <v>1999</v>
      </c>
      <c r="B16" s="45">
        <v>36161</v>
      </c>
      <c r="C16" s="46" t="s">
        <v>99</v>
      </c>
      <c r="D16" s="38">
        <v>2.8394725580445748</v>
      </c>
      <c r="E16" s="38">
        <v>3.6885093039963457</v>
      </c>
      <c r="F16" s="38">
        <v>6.5402993566966243</v>
      </c>
      <c r="G16" s="38"/>
      <c r="H16" s="38">
        <v>3.2817147875501727</v>
      </c>
      <c r="I16" s="38">
        <v>3.4824167329422782</v>
      </c>
      <c r="J16" s="38"/>
      <c r="K16" s="38">
        <v>4.0761426146261481</v>
      </c>
      <c r="L16" s="38">
        <v>2.7425013981239328</v>
      </c>
      <c r="M16" s="38">
        <v>2.7451753919056974</v>
      </c>
      <c r="N16" s="38">
        <v>2.585305788358037</v>
      </c>
      <c r="O16" s="38">
        <v>3.796024367451547</v>
      </c>
      <c r="P16" s="38">
        <v>3.2905520888536985</v>
      </c>
      <c r="Q16" s="38">
        <v>3.8016627869591613</v>
      </c>
      <c r="R16" s="38">
        <v>2.1634269258459322</v>
      </c>
      <c r="S16" s="39">
        <f t="shared" si="0"/>
        <v>3.2905520888536985</v>
      </c>
      <c r="T16" s="40">
        <f t="shared" si="1"/>
        <v>-34.25337549968441</v>
      </c>
      <c r="U16" s="41">
        <f t="shared" si="2"/>
        <v>1</v>
      </c>
      <c r="V16" s="39"/>
      <c r="W16" s="39"/>
      <c r="X16" s="44"/>
      <c r="Y16" s="44"/>
      <c r="Z16" s="44"/>
      <c r="AA16" s="44"/>
      <c r="AB16" s="44"/>
      <c r="AC16" s="44"/>
      <c r="AD16" s="44"/>
      <c r="AE16" s="44"/>
      <c r="AF16" s="44"/>
      <c r="AG16" s="44"/>
      <c r="AH16" s="44"/>
      <c r="AI16" s="38"/>
      <c r="AJ16" s="43"/>
      <c r="AK16" s="42"/>
    </row>
    <row r="17" spans="1:37" ht="12.75" customHeight="1" x14ac:dyDescent="0.25">
      <c r="A17">
        <v>1999</v>
      </c>
      <c r="B17" s="45">
        <v>36342</v>
      </c>
      <c r="C17" s="46" t="s">
        <v>99</v>
      </c>
      <c r="D17" s="38">
        <v>2.8394725580445748</v>
      </c>
      <c r="E17" s="38">
        <v>3.6529047264641199</v>
      </c>
      <c r="F17" s="38">
        <v>6.5402993566966243</v>
      </c>
      <c r="G17" s="38"/>
      <c r="H17" s="38">
        <v>3.1203756548367139</v>
      </c>
      <c r="I17" s="38">
        <v>3.4824167329422782</v>
      </c>
      <c r="J17" s="38"/>
      <c r="K17" s="38">
        <v>4.0761426146261481</v>
      </c>
      <c r="L17" s="38">
        <v>2.7456246795871091</v>
      </c>
      <c r="M17" s="38">
        <v>2.7191902967242831</v>
      </c>
      <c r="N17" s="38">
        <v>2.5006916227947933</v>
      </c>
      <c r="O17" s="38">
        <v>3.796024367451547</v>
      </c>
      <c r="P17" s="38">
        <v>3.1301740208264497</v>
      </c>
      <c r="Q17" s="38">
        <v>3.8735229580631496</v>
      </c>
      <c r="R17" s="38">
        <v>2.1382289416846652</v>
      </c>
      <c r="S17" s="39">
        <f t="shared" si="0"/>
        <v>3.1301740208264497</v>
      </c>
      <c r="T17" s="40">
        <f t="shared" si="1"/>
        <v>-31.689774196000915</v>
      </c>
      <c r="U17" s="41">
        <f t="shared" si="2"/>
        <v>1</v>
      </c>
      <c r="V17" s="39"/>
      <c r="W17" s="39"/>
      <c r="X17" s="44"/>
      <c r="Y17" s="44"/>
      <c r="Z17" s="44"/>
      <c r="AA17" s="44"/>
      <c r="AB17" s="44"/>
      <c r="AC17" s="44"/>
      <c r="AD17" s="44"/>
      <c r="AE17" s="44"/>
      <c r="AF17" s="44"/>
      <c r="AG17" s="44"/>
      <c r="AH17" s="44"/>
      <c r="AI17" s="38"/>
      <c r="AJ17" s="43"/>
      <c r="AK17" s="42"/>
    </row>
    <row r="18" spans="1:37" ht="12.75" customHeight="1" x14ac:dyDescent="0.25">
      <c r="A18">
        <v>2000</v>
      </c>
      <c r="B18" s="45">
        <v>36526</v>
      </c>
      <c r="C18" s="46" t="s">
        <v>99</v>
      </c>
      <c r="D18" s="38">
        <v>2.5149614085537659</v>
      </c>
      <c r="E18" s="38">
        <v>3.5413794106752099</v>
      </c>
      <c r="F18" s="38">
        <v>7.2729181665466758</v>
      </c>
      <c r="G18" s="38"/>
      <c r="H18" s="38">
        <v>2.7637612942839467</v>
      </c>
      <c r="I18" s="38">
        <v>3.2498875167063885</v>
      </c>
      <c r="J18" s="38"/>
      <c r="K18" s="38">
        <v>3.6159654017526783</v>
      </c>
      <c r="L18" s="38">
        <v>2.5831805797719865</v>
      </c>
      <c r="M18" s="38">
        <v>2.5221194062560666</v>
      </c>
      <c r="N18" s="38">
        <v>2.3181994494989322</v>
      </c>
      <c r="O18" s="38">
        <v>3.36219301117137</v>
      </c>
      <c r="P18" s="38">
        <v>3.0130783435850246</v>
      </c>
      <c r="Q18" s="38">
        <v>3.5034406549801598</v>
      </c>
      <c r="R18" s="38">
        <v>2.127429805615551</v>
      </c>
      <c r="S18" s="39">
        <f t="shared" si="0"/>
        <v>3.0130783435850246</v>
      </c>
      <c r="T18" s="40">
        <f t="shared" si="1"/>
        <v>-29.393478594908029</v>
      </c>
      <c r="U18" s="41">
        <f t="shared" si="2"/>
        <v>1</v>
      </c>
      <c r="V18" s="39"/>
      <c r="W18" s="39"/>
      <c r="X18" s="44"/>
      <c r="Y18" s="44"/>
      <c r="Z18" s="44"/>
      <c r="AA18" s="44"/>
      <c r="AB18" s="44"/>
      <c r="AC18" s="44"/>
      <c r="AD18" s="44"/>
      <c r="AE18" s="44"/>
      <c r="AF18" s="44"/>
      <c r="AG18" s="44"/>
      <c r="AH18" s="44"/>
      <c r="AI18" s="38"/>
      <c r="AJ18" s="43"/>
      <c r="AK18" s="42"/>
    </row>
    <row r="19" spans="1:37" ht="12.75" customHeight="1" x14ac:dyDescent="0.25">
      <c r="A19">
        <v>2000</v>
      </c>
      <c r="B19" s="45">
        <v>36708</v>
      </c>
      <c r="C19" s="46" t="s">
        <v>99</v>
      </c>
      <c r="D19" s="38">
        <v>2.4455428942456914</v>
      </c>
      <c r="E19" s="38">
        <v>3.1286518617978931</v>
      </c>
      <c r="F19" s="38">
        <v>7.2534197264218854</v>
      </c>
      <c r="G19" s="38"/>
      <c r="H19" s="38">
        <v>2.4779605449058208</v>
      </c>
      <c r="I19" s="38">
        <v>3.0684506785194801</v>
      </c>
      <c r="J19" s="38"/>
      <c r="K19" s="38">
        <v>3.2135617285168792</v>
      </c>
      <c r="L19" s="38">
        <v>2.5596667321849313</v>
      </c>
      <c r="M19" s="38">
        <v>2.6442225832496642</v>
      </c>
      <c r="N19" s="38">
        <v>2.0589338055182735</v>
      </c>
      <c r="O19" s="38" t="s">
        <v>1</v>
      </c>
      <c r="P19" s="38">
        <v>2.9083187751240041</v>
      </c>
      <c r="Q19" s="38">
        <v>2.8687265066357113</v>
      </c>
      <c r="R19" s="38">
        <v>2.127429805615551</v>
      </c>
      <c r="S19" s="39">
        <f t="shared" si="0"/>
        <v>2.7564745449426877</v>
      </c>
      <c r="T19" s="40">
        <f t="shared" si="1"/>
        <v>-22.82062573301274</v>
      </c>
      <c r="U19" s="41">
        <f t="shared" si="2"/>
        <v>2</v>
      </c>
      <c r="V19" s="39"/>
      <c r="W19" s="39"/>
      <c r="X19" s="44"/>
      <c r="Y19" s="44"/>
      <c r="Z19" s="44"/>
      <c r="AA19" s="44"/>
      <c r="AB19" s="44"/>
      <c r="AC19" s="44"/>
      <c r="AD19" s="44"/>
      <c r="AE19" s="44"/>
      <c r="AF19" s="44"/>
      <c r="AG19" s="44"/>
      <c r="AH19" s="44"/>
      <c r="AI19" s="38"/>
      <c r="AJ19" s="43"/>
      <c r="AK19" s="42"/>
    </row>
    <row r="20" spans="1:37" ht="12.75" customHeight="1" x14ac:dyDescent="0.25">
      <c r="A20">
        <v>2001</v>
      </c>
      <c r="B20" s="45">
        <v>36892</v>
      </c>
      <c r="C20" s="46" t="s">
        <v>99</v>
      </c>
      <c r="D20" s="38">
        <v>2.8712989691491888</v>
      </c>
      <c r="E20" s="38">
        <v>3.4652623564521812</v>
      </c>
      <c r="F20" s="38">
        <v>7.9239891371692943</v>
      </c>
      <c r="G20" s="38"/>
      <c r="H20" s="38">
        <v>2.8397992202321665</v>
      </c>
      <c r="I20" s="38">
        <v>3.4275329176173286</v>
      </c>
      <c r="J20" s="38"/>
      <c r="K20" s="38">
        <v>3.2653933692994097</v>
      </c>
      <c r="L20" s="38">
        <v>2.8415224341793812</v>
      </c>
      <c r="M20" s="38">
        <v>2.8607528477089899</v>
      </c>
      <c r="N20" s="38">
        <v>1.6331677388375871</v>
      </c>
      <c r="O20" s="38">
        <v>3.9979971163664039</v>
      </c>
      <c r="P20" s="38">
        <v>3.1872074300984625</v>
      </c>
      <c r="Q20" s="38">
        <v>3.3456694250976775</v>
      </c>
      <c r="R20" s="38">
        <v>2.0806335493160546</v>
      </c>
      <c r="S20" s="39">
        <f t="shared" si="0"/>
        <v>3.1872074300984625</v>
      </c>
      <c r="T20" s="40">
        <f t="shared" si="1"/>
        <v>-34.719230079989572</v>
      </c>
      <c r="U20" s="41">
        <f t="shared" si="2"/>
        <v>2</v>
      </c>
      <c r="V20" s="39"/>
      <c r="W20" s="39"/>
      <c r="X20" s="44"/>
      <c r="Y20" s="44"/>
      <c r="Z20" s="44"/>
      <c r="AA20" s="44"/>
      <c r="AB20" s="44"/>
      <c r="AC20" s="44"/>
      <c r="AD20" s="44"/>
      <c r="AE20" s="44"/>
      <c r="AF20" s="44"/>
      <c r="AG20" s="44"/>
      <c r="AH20" s="44"/>
      <c r="AI20" s="38"/>
      <c r="AJ20" s="43"/>
      <c r="AK20" s="42"/>
    </row>
    <row r="21" spans="1:37" ht="12.75" customHeight="1" x14ac:dyDescent="0.25">
      <c r="A21">
        <v>2001</v>
      </c>
      <c r="B21" s="45">
        <v>37073</v>
      </c>
      <c r="C21" s="46" t="s">
        <v>99</v>
      </c>
      <c r="D21" s="38">
        <v>2.8712989691491888</v>
      </c>
      <c r="E21" s="38">
        <v>3.3196583735967109</v>
      </c>
      <c r="F21" s="38">
        <v>2.0592765447396912</v>
      </c>
      <c r="G21" s="38"/>
      <c r="H21" s="38">
        <v>3.0354805397660609</v>
      </c>
      <c r="I21" s="38">
        <v>3.748719188990806</v>
      </c>
      <c r="J21" s="38"/>
      <c r="K21" s="38">
        <v>3.2653933692994097</v>
      </c>
      <c r="L21" s="38">
        <v>2.644872825054152</v>
      </c>
      <c r="M21" s="38">
        <v>2.8814409811803459</v>
      </c>
      <c r="N21" s="38">
        <v>1.7196113998724691</v>
      </c>
      <c r="O21" s="38" t="s">
        <v>1</v>
      </c>
      <c r="P21" s="38">
        <v>3.129825702076249</v>
      </c>
      <c r="Q21" s="38">
        <v>3.6310578299803429</v>
      </c>
      <c r="R21" s="38">
        <v>2.1490280777537794</v>
      </c>
      <c r="S21" s="39">
        <f t="shared" si="0"/>
        <v>2.9584607604732032</v>
      </c>
      <c r="T21" s="40">
        <f t="shared" si="1"/>
        <v>-27.359926267535005</v>
      </c>
      <c r="U21" s="41">
        <f t="shared" si="2"/>
        <v>3</v>
      </c>
      <c r="V21" s="39"/>
      <c r="W21" s="39"/>
      <c r="X21" s="44"/>
      <c r="Y21" s="44"/>
      <c r="Z21" s="44"/>
      <c r="AA21" s="44"/>
      <c r="AB21" s="44"/>
      <c r="AC21" s="44"/>
      <c r="AD21" s="44"/>
      <c r="AE21" s="44"/>
      <c r="AF21" s="44"/>
      <c r="AG21" s="44"/>
      <c r="AH21" s="44"/>
      <c r="AI21" s="38"/>
      <c r="AJ21" s="43"/>
      <c r="AK21" s="42"/>
    </row>
    <row r="22" spans="1:37" ht="12.75" customHeight="1" x14ac:dyDescent="0.25">
      <c r="A22">
        <v>2002</v>
      </c>
      <c r="B22" s="45">
        <v>37257</v>
      </c>
      <c r="C22" s="46" t="s">
        <v>99</v>
      </c>
      <c r="D22" s="38">
        <v>2.5822174226061914</v>
      </c>
      <c r="E22" s="38">
        <v>3.1066954643628506</v>
      </c>
      <c r="F22" s="38">
        <v>1.6815257740349816</v>
      </c>
      <c r="G22" s="38"/>
      <c r="H22" s="38">
        <v>2.9884089272858168</v>
      </c>
      <c r="I22" s="38">
        <v>3.4727141828653703</v>
      </c>
      <c r="J22" s="38"/>
      <c r="K22" s="38">
        <v>3.2115910727141825</v>
      </c>
      <c r="L22" s="38">
        <v>2.3322534197264213</v>
      </c>
      <c r="M22" s="38">
        <v>2.5933765298776095</v>
      </c>
      <c r="N22" s="38">
        <v>2.1983441324694022</v>
      </c>
      <c r="O22" s="38">
        <v>3.5419006479481636</v>
      </c>
      <c r="P22" s="38">
        <v>2.9660907127429805</v>
      </c>
      <c r="Q22" s="38">
        <v>2.6066127060864379</v>
      </c>
      <c r="R22" s="38">
        <v>2.13</v>
      </c>
      <c r="S22" s="39">
        <f t="shared" si="0"/>
        <v>2.6066127060864379</v>
      </c>
      <c r="T22" s="40">
        <f t="shared" si="1"/>
        <v>-18.284753426297197</v>
      </c>
      <c r="U22" s="41">
        <f t="shared" si="2"/>
        <v>2</v>
      </c>
      <c r="V22" s="39"/>
      <c r="W22" s="39"/>
      <c r="X22" s="44"/>
      <c r="Y22" s="44"/>
      <c r="Z22" s="44"/>
      <c r="AA22" s="44"/>
      <c r="AB22" s="44"/>
      <c r="AC22" s="44"/>
      <c r="AD22" s="44"/>
      <c r="AE22" s="44"/>
      <c r="AF22" s="44"/>
      <c r="AG22" s="44"/>
      <c r="AH22" s="44"/>
      <c r="AI22" s="38"/>
      <c r="AJ22" s="43"/>
      <c r="AK22" s="42"/>
    </row>
    <row r="23" spans="1:37" ht="12.75" customHeight="1" x14ac:dyDescent="0.25">
      <c r="A23">
        <v>2002</v>
      </c>
      <c r="B23" s="45">
        <v>37438</v>
      </c>
      <c r="C23" s="46" t="s">
        <v>99</v>
      </c>
      <c r="D23" s="38">
        <v>2.6732375809935203</v>
      </c>
      <c r="E23" s="38">
        <v>3.1926490280777542</v>
      </c>
      <c r="F23" s="38">
        <v>1.8604317574716784</v>
      </c>
      <c r="G23" s="38"/>
      <c r="H23" s="38">
        <v>2.9964269258459324</v>
      </c>
      <c r="I23" s="38">
        <v>3.5920187185025196</v>
      </c>
      <c r="J23" s="38"/>
      <c r="K23" s="38">
        <v>3.3219247660187183</v>
      </c>
      <c r="L23" s="38">
        <v>2.3537418286537073</v>
      </c>
      <c r="M23" s="38">
        <v>2.6870885529157671</v>
      </c>
      <c r="N23" s="38">
        <v>2.290027357811375</v>
      </c>
      <c r="O23" s="38">
        <v>3.4696684665226774</v>
      </c>
      <c r="P23" s="38">
        <v>2.9500492548596111</v>
      </c>
      <c r="Q23" s="38">
        <v>2.6907461688779182</v>
      </c>
      <c r="R23" s="38">
        <v>2.217422606191505</v>
      </c>
      <c r="S23" s="39">
        <f t="shared" si="0"/>
        <v>2.6907461688779182</v>
      </c>
      <c r="T23" s="40">
        <f t="shared" si="1"/>
        <v>-17.590792032375031</v>
      </c>
      <c r="U23" s="41">
        <f t="shared" si="2"/>
        <v>2</v>
      </c>
      <c r="V23" s="39"/>
      <c r="W23" s="39"/>
      <c r="X23" s="44"/>
      <c r="Y23" s="44"/>
      <c r="Z23" s="44"/>
      <c r="AA23" s="44"/>
      <c r="AB23" s="44"/>
      <c r="AC23" s="44"/>
      <c r="AD23" s="44"/>
      <c r="AE23" s="44"/>
      <c r="AF23" s="44"/>
      <c r="AG23" s="44"/>
      <c r="AH23" s="44"/>
      <c r="AI23" s="38"/>
      <c r="AJ23" s="43"/>
      <c r="AK23" s="42"/>
    </row>
    <row r="24" spans="1:37" ht="12.75" customHeight="1" x14ac:dyDescent="0.25">
      <c r="A24">
        <v>2003</v>
      </c>
      <c r="B24" s="45">
        <v>37622</v>
      </c>
      <c r="C24" s="46" t="s">
        <v>99</v>
      </c>
      <c r="D24" s="38">
        <v>2.8030027537796975</v>
      </c>
      <c r="E24" s="38">
        <v>3.3730649172066238</v>
      </c>
      <c r="F24" s="38">
        <v>1.9699944174854429</v>
      </c>
      <c r="G24" s="38"/>
      <c r="H24" s="38">
        <v>3.1341591972642191</v>
      </c>
      <c r="I24" s="38">
        <v>3.4818734629229664</v>
      </c>
      <c r="J24" s="38"/>
      <c r="K24" s="38">
        <v>3.4038151583873293</v>
      </c>
      <c r="L24" s="38">
        <v>2.4833681891252701</v>
      </c>
      <c r="M24" s="38">
        <v>2.8138126462562996</v>
      </c>
      <c r="N24" s="38">
        <v>2.9449269438444925</v>
      </c>
      <c r="O24" s="38">
        <v>3.8130299064074875</v>
      </c>
      <c r="P24" s="38">
        <v>3.1409005962922967</v>
      </c>
      <c r="Q24" s="38">
        <v>2.6688094083597713</v>
      </c>
      <c r="R24" s="38">
        <v>2.217422606191505</v>
      </c>
      <c r="S24" s="39">
        <f t="shared" si="0"/>
        <v>2.9449269438444925</v>
      </c>
      <c r="T24" s="40">
        <f t="shared" si="1"/>
        <v>-24.70364635610477</v>
      </c>
      <c r="U24" s="41">
        <f t="shared" si="2"/>
        <v>2</v>
      </c>
      <c r="V24" s="39"/>
      <c r="W24" s="39"/>
      <c r="X24" s="44"/>
      <c r="Y24" s="44"/>
      <c r="Z24" s="44"/>
      <c r="AA24" s="44"/>
      <c r="AB24" s="44"/>
      <c r="AC24" s="44"/>
      <c r="AD24" s="44"/>
      <c r="AE24" s="44"/>
      <c r="AF24" s="44"/>
      <c r="AG24" s="44"/>
      <c r="AH24" s="44"/>
      <c r="AI24" s="38"/>
      <c r="AJ24" s="43"/>
      <c r="AK24" s="42"/>
    </row>
    <row r="25" spans="1:37" ht="12.75" customHeight="1" x14ac:dyDescent="0.25">
      <c r="A25">
        <v>2003</v>
      </c>
      <c r="B25" s="45">
        <v>37803</v>
      </c>
      <c r="C25" s="46" t="s">
        <v>99</v>
      </c>
      <c r="D25" s="38">
        <v>2.981162257019438</v>
      </c>
      <c r="E25" s="38">
        <v>3.5924892008639304</v>
      </c>
      <c r="F25" s="38">
        <v>1.9307641153554502</v>
      </c>
      <c r="G25" s="38"/>
      <c r="H25" s="38">
        <v>3.4742490100791992</v>
      </c>
      <c r="I25" s="38">
        <v>3.9295995320374368</v>
      </c>
      <c r="J25" s="38"/>
      <c r="K25" s="38">
        <v>3.9497255219582432</v>
      </c>
      <c r="L25" s="38">
        <v>2.6968826493880491</v>
      </c>
      <c r="M25" s="38">
        <v>3.0038039956803453</v>
      </c>
      <c r="N25" s="38">
        <v>3.2302213822894164</v>
      </c>
      <c r="O25" s="38">
        <v>4.0151349892008632</v>
      </c>
      <c r="P25" s="38">
        <v>3.2780206083513312</v>
      </c>
      <c r="Q25" s="38">
        <v>2.9322232856502897</v>
      </c>
      <c r="R25" s="38">
        <v>2.2390208783297334</v>
      </c>
      <c r="S25" s="39">
        <f t="shared" si="0"/>
        <v>3.2302213822894164</v>
      </c>
      <c r="T25" s="40">
        <f t="shared" si="1"/>
        <v>-30.685218957258297</v>
      </c>
      <c r="U25" s="41">
        <f t="shared" si="2"/>
        <v>2</v>
      </c>
      <c r="V25" s="39"/>
      <c r="W25" s="39"/>
      <c r="X25" s="44"/>
      <c r="Y25" s="44"/>
      <c r="Z25" s="44"/>
      <c r="AA25" s="44"/>
      <c r="AB25" s="44"/>
      <c r="AC25" s="44"/>
      <c r="AD25" s="44"/>
      <c r="AE25" s="44"/>
      <c r="AF25" s="44"/>
      <c r="AG25" s="44"/>
      <c r="AH25" s="44"/>
      <c r="AI25" s="38"/>
      <c r="AJ25" s="43"/>
      <c r="AK25" s="42"/>
    </row>
    <row r="26" spans="1:37" ht="12.75" customHeight="1" x14ac:dyDescent="0.25">
      <c r="A26">
        <v>2004</v>
      </c>
      <c r="B26" s="45">
        <v>37987</v>
      </c>
      <c r="C26" s="46" t="s">
        <v>99</v>
      </c>
      <c r="D26" s="38">
        <v>3.0103671706263491</v>
      </c>
      <c r="E26" s="38">
        <v>3.5096112311015117</v>
      </c>
      <c r="F26" s="38">
        <v>2.1</v>
      </c>
      <c r="G26" s="38"/>
      <c r="H26" s="38" t="s">
        <v>1</v>
      </c>
      <c r="I26" s="38">
        <v>3.8796976241900643</v>
      </c>
      <c r="J26" s="38"/>
      <c r="K26" s="38">
        <v>3.8995680345572348</v>
      </c>
      <c r="L26" s="38">
        <v>2.911015118790496</v>
      </c>
      <c r="M26" s="38">
        <v>2.8762419006479476</v>
      </c>
      <c r="N26" s="38">
        <v>3.0302375809935196</v>
      </c>
      <c r="O26" s="38">
        <v>4.0709503239740821</v>
      </c>
      <c r="P26" s="38">
        <v>3.1718142548596102</v>
      </c>
      <c r="Q26" s="38">
        <v>2.9104498773577316</v>
      </c>
      <c r="R26" s="38">
        <v>2.3902087832973358</v>
      </c>
      <c r="S26" s="39">
        <f t="shared" si="0"/>
        <v>3.0203023758099343</v>
      </c>
      <c r="T26" s="40">
        <f t="shared" si="1"/>
        <v>-20.861937452326458</v>
      </c>
      <c r="U26" s="41">
        <f t="shared" si="2"/>
        <v>2</v>
      </c>
      <c r="V26" s="39"/>
      <c r="W26" s="39"/>
      <c r="X26" s="44"/>
      <c r="Y26" s="44"/>
      <c r="Z26" s="44"/>
      <c r="AA26" s="44"/>
      <c r="AB26" s="44"/>
      <c r="AC26" s="44"/>
      <c r="AD26" s="44"/>
      <c r="AE26" s="44"/>
      <c r="AF26" s="44"/>
      <c r="AG26" s="44"/>
      <c r="AH26" s="44"/>
      <c r="AI26" s="38"/>
      <c r="AJ26" s="43"/>
      <c r="AK26" s="42"/>
    </row>
    <row r="27" spans="1:37" ht="12.75" customHeight="1" x14ac:dyDescent="0.25">
      <c r="A27">
        <v>2004</v>
      </c>
      <c r="B27" s="45">
        <v>38169</v>
      </c>
      <c r="C27" s="46" t="s">
        <v>99</v>
      </c>
      <c r="D27" s="38">
        <v>2.9568178545716339</v>
      </c>
      <c r="E27" s="38">
        <v>3.5845500359971201</v>
      </c>
      <c r="F27" s="38">
        <v>2.725054478863167</v>
      </c>
      <c r="G27" s="38"/>
      <c r="H27" s="38">
        <v>3.2457739380849526</v>
      </c>
      <c r="I27" s="38">
        <v>3.885961123110151</v>
      </c>
      <c r="J27" s="38"/>
      <c r="K27" s="38">
        <v>3.9108711303095749</v>
      </c>
      <c r="L27" s="38">
        <v>2.9194528437724987</v>
      </c>
      <c r="M27" s="38">
        <v>2.9169618430525559</v>
      </c>
      <c r="N27" s="38">
        <v>3.0489848812095026</v>
      </c>
      <c r="O27" s="38">
        <v>4.145025197984161</v>
      </c>
      <c r="P27" s="38">
        <v>3.1311879049676028</v>
      </c>
      <c r="Q27" s="38">
        <v>2.8453006035228339</v>
      </c>
      <c r="R27" s="38">
        <v>1.72786177105832</v>
      </c>
      <c r="S27" s="39">
        <f t="shared" si="0"/>
        <v>3.0489848812095026</v>
      </c>
      <c r="T27" s="40">
        <f t="shared" si="1"/>
        <v>-43.329933129320928</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5">
      <c r="A28">
        <v>2005</v>
      </c>
      <c r="B28" s="45">
        <v>38353</v>
      </c>
      <c r="C28" s="46" t="s">
        <v>99</v>
      </c>
      <c r="D28" s="38">
        <v>2.9853178185745137</v>
      </c>
      <c r="E28" s="38">
        <v>3.47</v>
      </c>
      <c r="F28" s="38">
        <v>3.1638332208740816</v>
      </c>
      <c r="G28" s="38"/>
      <c r="H28" s="38">
        <v>3.4053246220302378</v>
      </c>
      <c r="I28" s="38">
        <v>4.1346777537796973</v>
      </c>
      <c r="J28" s="38"/>
      <c r="K28" s="38">
        <v>4.3786338012958961</v>
      </c>
      <c r="L28" s="38">
        <v>2.761481857451404</v>
      </c>
      <c r="M28" s="38">
        <v>3.1663985961123111</v>
      </c>
      <c r="N28" s="38">
        <v>4.0013821814254857</v>
      </c>
      <c r="O28" s="38">
        <v>4.2201881209503247</v>
      </c>
      <c r="P28" s="38">
        <v>3.2820890928725701</v>
      </c>
      <c r="Q28" s="38">
        <v>3.1828190514730972</v>
      </c>
      <c r="R28" s="38">
        <v>1.9366450683945284</v>
      </c>
      <c r="S28" s="39">
        <f t="shared" si="0"/>
        <v>3.2820890928725701</v>
      </c>
      <c r="T28" s="40">
        <f t="shared" si="1"/>
        <v>-40.993525355537315</v>
      </c>
      <c r="U28" s="41">
        <f t="shared" si="2"/>
        <v>1</v>
      </c>
      <c r="V28" s="39"/>
      <c r="W28" s="39"/>
      <c r="X28" s="44"/>
      <c r="Y28" s="44">
        <v>2.095431749538295</v>
      </c>
      <c r="Z28" s="44">
        <v>1.2925875546102952</v>
      </c>
      <c r="AA28" s="44">
        <v>1.515978735138765</v>
      </c>
      <c r="AB28" s="44">
        <v>1.2064126771064518</v>
      </c>
      <c r="AC28" s="44">
        <v>1.7393910560834467</v>
      </c>
      <c r="AD28" s="44"/>
      <c r="AE28" s="44">
        <v>1.840707896161754</v>
      </c>
      <c r="AF28" s="44"/>
      <c r="AG28" s="44">
        <v>2.1997914206444396</v>
      </c>
      <c r="AH28" s="44">
        <v>2.2127149671215891</v>
      </c>
      <c r="AI28" s="38">
        <f>MEDIAN(D28:R28,V28:AH28)</f>
        <v>2.9853178185745137</v>
      </c>
      <c r="AJ28" s="43">
        <f>(R28-AI28)/AI28*100</f>
        <v>-35.127675306635375</v>
      </c>
      <c r="AK28" s="42">
        <f>RANK(R28,(D28:R28,X28:AH28),1)</f>
        <v>6</v>
      </c>
    </row>
    <row r="29" spans="1:37" ht="12.75" customHeight="1" x14ac:dyDescent="0.25">
      <c r="A29">
        <v>2005</v>
      </c>
      <c r="B29" s="45">
        <v>38534</v>
      </c>
      <c r="C29" s="46" t="s">
        <v>99</v>
      </c>
      <c r="D29" s="38">
        <v>2.9806425485961121</v>
      </c>
      <c r="E29" s="38">
        <v>3.5645050395968316</v>
      </c>
      <c r="F29" s="38">
        <v>2.9777397497835936</v>
      </c>
      <c r="G29" s="38"/>
      <c r="H29" s="38">
        <v>3.4025935925125985</v>
      </c>
      <c r="I29" s="38">
        <v>3.780386969042477</v>
      </c>
      <c r="J29" s="38"/>
      <c r="K29" s="38">
        <v>4.2710277177825775</v>
      </c>
      <c r="L29" s="38">
        <v>3.2038840892728579</v>
      </c>
      <c r="M29" s="38">
        <v>3.2382289416846648</v>
      </c>
      <c r="N29" s="38">
        <v>3.9373920086393084</v>
      </c>
      <c r="O29" s="38">
        <v>4.3716090712742979</v>
      </c>
      <c r="P29" s="38">
        <v>3.2406821454283659</v>
      </c>
      <c r="Q29" s="38">
        <v>2.8424063792334029</v>
      </c>
      <c r="R29" s="38">
        <v>1.9618430525557955</v>
      </c>
      <c r="S29" s="39">
        <f t="shared" si="0"/>
        <v>3.2406821454283659</v>
      </c>
      <c r="T29" s="40">
        <f t="shared" si="1"/>
        <v>-39.462034086762571</v>
      </c>
      <c r="U29" s="41">
        <f t="shared" si="2"/>
        <v>1</v>
      </c>
      <c r="V29" s="39"/>
      <c r="W29" s="39"/>
      <c r="X29" s="44"/>
      <c r="Y29" s="44">
        <v>2.0706054886065934</v>
      </c>
      <c r="Z29" s="44">
        <v>1.2409571574130653</v>
      </c>
      <c r="AA29" s="44">
        <v>1.6181953562430544</v>
      </c>
      <c r="AB29" s="44">
        <v>1.1515355703459837</v>
      </c>
      <c r="AC29" s="44">
        <v>1.4271073328035517</v>
      </c>
      <c r="AD29" s="44"/>
      <c r="AE29" s="44">
        <v>1.8875408914419796</v>
      </c>
      <c r="AF29" s="44"/>
      <c r="AG29" s="44">
        <v>2.6154869635745599</v>
      </c>
      <c r="AH29" s="44">
        <v>2.347742855033907</v>
      </c>
      <c r="AI29" s="38">
        <f>MEDIAN(D29:R29,V29:AH29)</f>
        <v>2.9777397497835936</v>
      </c>
      <c r="AJ29" s="43">
        <f>(R29-AI29)/AI29*100</f>
        <v>-34.116369548468036</v>
      </c>
      <c r="AK29" s="42">
        <f>RANK(R29,(D29:R29,X29:AH29),1)</f>
        <v>6</v>
      </c>
    </row>
    <row r="30" spans="1:37" ht="12.75" customHeight="1" x14ac:dyDescent="0.25">
      <c r="A30">
        <v>2006</v>
      </c>
      <c r="B30" s="45">
        <v>38718</v>
      </c>
      <c r="C30" s="46" t="s">
        <v>99</v>
      </c>
      <c r="D30" s="38">
        <v>3.4092505399568034</v>
      </c>
      <c r="E30" s="38">
        <v>3.7375853131749461</v>
      </c>
      <c r="F30" s="38">
        <v>3.2556672813589604</v>
      </c>
      <c r="G30" s="38"/>
      <c r="H30" s="38">
        <v>3.7869589632829364</v>
      </c>
      <c r="I30" s="38">
        <v>4.2708207343412523</v>
      </c>
      <c r="J30" s="38"/>
      <c r="K30" s="38">
        <v>5.384196544276457</v>
      </c>
      <c r="L30" s="38">
        <v>3.224099352051836</v>
      </c>
      <c r="M30" s="38">
        <v>3.6166198704103669</v>
      </c>
      <c r="N30" s="38">
        <v>4.3547559395248374</v>
      </c>
      <c r="O30" s="38">
        <v>4.7102462203023752</v>
      </c>
      <c r="P30" s="38">
        <v>3.5820583153347734</v>
      </c>
      <c r="Q30" s="38">
        <v>4.311193938027853</v>
      </c>
      <c r="R30" s="38">
        <v>2.1490280777537798</v>
      </c>
      <c r="S30" s="39">
        <f t="shared" si="0"/>
        <v>3.7375853131749461</v>
      </c>
      <c r="T30" s="40">
        <f t="shared" si="1"/>
        <v>-42.502233455956713</v>
      </c>
      <c r="U30" s="41">
        <f t="shared" si="2"/>
        <v>1</v>
      </c>
      <c r="V30" s="39"/>
      <c r="W30" s="39"/>
      <c r="X30" s="44"/>
      <c r="Y30" s="44">
        <v>2.3696970959512353</v>
      </c>
      <c r="Z30" s="44">
        <v>1.2533850052339912</v>
      </c>
      <c r="AA30" s="44">
        <v>1.724179679777345</v>
      </c>
      <c r="AB30" s="44">
        <v>1.2729919842551636</v>
      </c>
      <c r="AC30" s="44">
        <v>1.7159516951340836</v>
      </c>
      <c r="AD30" s="44"/>
      <c r="AE30" s="44">
        <v>2.1797703539206323</v>
      </c>
      <c r="AF30" s="44"/>
      <c r="AG30" s="44" t="s">
        <v>1</v>
      </c>
      <c r="AH30" s="44">
        <v>2.7387429715434872</v>
      </c>
      <c r="AI30" s="38">
        <f>MEDIAN(D30:R30,V30:AH30)</f>
        <v>3.3324589106578819</v>
      </c>
      <c r="AJ30" s="43">
        <f>(R30-AI30)/AI30*100</f>
        <v>-35.512240799706468</v>
      </c>
      <c r="AK30" s="42">
        <f>RANK(R30,(D30:R30,X30:AH30),1)</f>
        <v>5</v>
      </c>
    </row>
    <row r="31" spans="1:37" ht="12.75" customHeight="1" x14ac:dyDescent="0.25">
      <c r="A31">
        <v>2006</v>
      </c>
      <c r="B31" s="45">
        <v>38899</v>
      </c>
      <c r="C31" s="46" t="s">
        <v>99</v>
      </c>
      <c r="D31" s="38">
        <v>3.4405691144708426</v>
      </c>
      <c r="E31" s="38">
        <v>3.9039622030237582</v>
      </c>
      <c r="F31" s="38">
        <v>4.0313604062254162</v>
      </c>
      <c r="G31" s="38"/>
      <c r="H31" s="38">
        <v>3.9737203023758099</v>
      </c>
      <c r="I31" s="38">
        <v>4.5392591792656578</v>
      </c>
      <c r="J31" s="38"/>
      <c r="K31" s="38">
        <v>5.4336576673866084</v>
      </c>
      <c r="L31" s="38">
        <v>3.3957246220302371</v>
      </c>
      <c r="M31" s="38">
        <v>3.7569719222462199</v>
      </c>
      <c r="N31" s="38">
        <v>4.4346220302375814</v>
      </c>
      <c r="O31" s="38">
        <v>4.4470788336933049</v>
      </c>
      <c r="P31" s="38">
        <v>3.6872138228941682</v>
      </c>
      <c r="Q31" s="38">
        <v>4.6140803621243665</v>
      </c>
      <c r="R31" s="38">
        <v>2.5809935205183585</v>
      </c>
      <c r="S31" s="39">
        <f t="shared" si="0"/>
        <v>3.9737203023758099</v>
      </c>
      <c r="T31" s="40">
        <f t="shared" si="1"/>
        <v>-35.048435115696677</v>
      </c>
      <c r="U31" s="41">
        <f t="shared" si="2"/>
        <v>1</v>
      </c>
      <c r="V31" s="39"/>
      <c r="W31" s="39"/>
      <c r="X31" s="44"/>
      <c r="Y31" s="44">
        <v>2.4667032765199655</v>
      </c>
      <c r="Z31" s="44">
        <v>1.3414872127423318</v>
      </c>
      <c r="AA31" s="44">
        <v>1.1053956805742464</v>
      </c>
      <c r="AB31" s="44">
        <v>1.5210864728293367</v>
      </c>
      <c r="AC31" s="44">
        <v>1.9243683281055779</v>
      </c>
      <c r="AD31" s="44"/>
      <c r="AE31" s="44">
        <v>2.3398366082669191</v>
      </c>
      <c r="AF31" s="44"/>
      <c r="AG31" s="44">
        <v>2.2087682789809673</v>
      </c>
      <c r="AH31" s="44">
        <v>2.9287497671220817</v>
      </c>
      <c r="AI31" s="38">
        <f>MEDIAN(D31:R31,V31:AH31)</f>
        <v>3.4405691144708426</v>
      </c>
      <c r="AJ31" s="43">
        <f>(R31-AI31)/AI31*100</f>
        <v>-24.983529333480234</v>
      </c>
      <c r="AK31" s="42">
        <f>RANK(R31,(D31:R31,X31:AH31),1)</f>
        <v>8</v>
      </c>
    </row>
    <row r="32" spans="1:37" ht="12.75" customHeight="1" x14ac:dyDescent="0.25">
      <c r="A32">
        <v>2007</v>
      </c>
      <c r="B32" s="45">
        <v>39083</v>
      </c>
      <c r="C32" s="46" t="s">
        <v>99</v>
      </c>
      <c r="D32" s="38">
        <v>3.3541972642188629</v>
      </c>
      <c r="E32" s="38">
        <v>3.4687890568754498</v>
      </c>
      <c r="F32" s="38">
        <v>3.3029596222014868</v>
      </c>
      <c r="G32" s="38"/>
      <c r="H32" s="38">
        <v>3.8077897768178541</v>
      </c>
      <c r="I32" s="38">
        <v>4.4834038876889846</v>
      </c>
      <c r="J32" s="38"/>
      <c r="K32" s="38">
        <v>6.9662260619150462</v>
      </c>
      <c r="L32" s="38">
        <v>3.4043311735061192</v>
      </c>
      <c r="M32" s="38">
        <v>4.1229172066234705</v>
      </c>
      <c r="N32" s="38">
        <v>4.5048898488120956</v>
      </c>
      <c r="O32" s="38">
        <v>4.237508999280057</v>
      </c>
      <c r="P32" s="38">
        <v>3.6502260619150459</v>
      </c>
      <c r="Q32" s="38">
        <v>3.969146763804785</v>
      </c>
      <c r="R32" s="38">
        <v>2.9841612670986315</v>
      </c>
      <c r="S32" s="39">
        <f t="shared" si="0"/>
        <v>3.8077897768178541</v>
      </c>
      <c r="T32" s="40">
        <f t="shared" si="1"/>
        <v>-21.630094043887155</v>
      </c>
      <c r="U32" s="41">
        <f t="shared" si="2"/>
        <v>1</v>
      </c>
      <c r="V32" s="39"/>
      <c r="W32" s="39"/>
      <c r="X32" s="44"/>
      <c r="Y32" s="44">
        <v>2.2157551158838329</v>
      </c>
      <c r="Z32" s="44">
        <v>1.3528808191682531</v>
      </c>
      <c r="AA32" s="44">
        <v>1.4805505890551292</v>
      </c>
      <c r="AB32" s="44">
        <v>1.6399895234187716</v>
      </c>
      <c r="AC32" s="44">
        <v>1.8445964348338699</v>
      </c>
      <c r="AD32" s="44"/>
      <c r="AE32" s="44">
        <v>2.4628761174811649</v>
      </c>
      <c r="AF32" s="44"/>
      <c r="AG32" s="44">
        <v>2.4533001303379374</v>
      </c>
      <c r="AH32" s="44">
        <v>2.8456961843052553</v>
      </c>
      <c r="AI32" s="38">
        <f>MEDIAN(D32:R32,V32:AH32)</f>
        <v>3.3541972642188629</v>
      </c>
      <c r="AJ32" s="43">
        <f>(R32-AI32)/AI32*100</f>
        <v>-11.032028469750918</v>
      </c>
      <c r="AK32" s="42">
        <f>RANK(R32,(D32:R32,X32:AH32),1)</f>
        <v>9</v>
      </c>
    </row>
    <row r="33" spans="1:37" ht="12.75" customHeight="1" x14ac:dyDescent="0.25">
      <c r="A33">
        <v>2007</v>
      </c>
      <c r="B33" s="45">
        <v>39264</v>
      </c>
      <c r="C33" s="46" t="s">
        <v>99</v>
      </c>
      <c r="D33" s="38">
        <v>3.4123596112311017</v>
      </c>
      <c r="E33" s="38">
        <v>3.3054956803455724</v>
      </c>
      <c r="F33" s="38">
        <v>3.4957669459095766</v>
      </c>
      <c r="G33" s="38"/>
      <c r="H33" s="38">
        <v>3.8738174946004311</v>
      </c>
      <c r="I33" s="38">
        <v>4.4469967602591796</v>
      </c>
      <c r="J33" s="38"/>
      <c r="K33" s="38">
        <v>6.3783194384449242</v>
      </c>
      <c r="L33" s="38"/>
      <c r="M33" s="38">
        <v>3.9627574298056154</v>
      </c>
      <c r="N33" s="38"/>
      <c r="O33" s="38">
        <v>4.331389416846652</v>
      </c>
      <c r="P33" s="38">
        <v>3.6295848380129585</v>
      </c>
      <c r="Q33" s="38"/>
      <c r="R33" s="38">
        <v>2.685385169186465</v>
      </c>
      <c r="S33" s="39"/>
      <c r="T33" s="40"/>
      <c r="U33" s="41"/>
      <c r="V33" s="39"/>
      <c r="W33" s="39"/>
      <c r="X33" s="44"/>
      <c r="Y33" s="44">
        <v>2.2766402108967423</v>
      </c>
      <c r="Z33" s="44">
        <v>1.5929747874206084</v>
      </c>
      <c r="AA33" s="44">
        <v>2.3586805896354539</v>
      </c>
      <c r="AB33" s="44">
        <v>1.6790432916894844</v>
      </c>
      <c r="AC33" s="44">
        <v>1.877263164637283</v>
      </c>
      <c r="AD33" s="44"/>
      <c r="AE33" s="44">
        <v>2.5776261342646531</v>
      </c>
      <c r="AF33" s="44"/>
      <c r="AG33" s="44">
        <v>2.5860116871500067</v>
      </c>
      <c r="AH33" s="44">
        <v>2.8610388768898489</v>
      </c>
      <c r="AI33" s="38"/>
      <c r="AJ33" s="43"/>
      <c r="AK33" s="42"/>
    </row>
    <row r="34" spans="1:37" ht="12.75" customHeight="1" x14ac:dyDescent="0.25">
      <c r="A34">
        <v>2007</v>
      </c>
      <c r="B34" s="45" t="s">
        <v>176</v>
      </c>
      <c r="C34" s="46" t="s">
        <v>100</v>
      </c>
      <c r="D34" s="38"/>
      <c r="E34" s="38"/>
      <c r="F34" s="38"/>
      <c r="G34" s="38"/>
      <c r="H34" s="38"/>
      <c r="I34" s="38"/>
      <c r="J34" s="38"/>
      <c r="K34" s="38"/>
      <c r="L34" s="38">
        <v>3.3247135817134628</v>
      </c>
      <c r="M34" s="38"/>
      <c r="N34" s="38">
        <v>4.9081418178545713</v>
      </c>
      <c r="O34" s="38"/>
      <c r="P34" s="38"/>
      <c r="Q34" s="38">
        <v>5.6610959441324695</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5">
      <c r="A35">
        <v>2007</v>
      </c>
      <c r="B35" s="45" t="s">
        <v>159</v>
      </c>
      <c r="C35" s="46" t="s">
        <v>100</v>
      </c>
      <c r="D35" s="38">
        <v>3.9171897588192941</v>
      </c>
      <c r="E35" s="38">
        <v>4.3596547156227503</v>
      </c>
      <c r="F35" s="38">
        <v>3.2050461605471559</v>
      </c>
      <c r="G35" s="38"/>
      <c r="H35" s="38">
        <v>5.6920491900647949</v>
      </c>
      <c r="I35" s="38">
        <v>4.4296491720662337</v>
      </c>
      <c r="J35" s="38"/>
      <c r="K35" s="38">
        <v>6.6369743520518361</v>
      </c>
      <c r="L35" s="38">
        <v>3.5657175953923681</v>
      </c>
      <c r="M35" s="38">
        <v>2.7472824154067674</v>
      </c>
      <c r="N35" s="38">
        <v>5.2070875989920795</v>
      </c>
      <c r="O35" s="38">
        <v>5.5101635953923687</v>
      </c>
      <c r="P35" s="38">
        <v>4.1626703167746584</v>
      </c>
      <c r="Q35" s="38">
        <v>4.6480068781497481</v>
      </c>
      <c r="R35" s="38">
        <v>2.5570224839812812</v>
      </c>
      <c r="S35" s="39">
        <f t="shared" ref="S35:S61" si="3">MEDIAN(D35:R35)</f>
        <v>4.3596547156227503</v>
      </c>
      <c r="T35" s="40">
        <f t="shared" ref="T35:T61" si="4">(R35-S35)/S35*100</f>
        <v>-41.348050458715605</v>
      </c>
      <c r="U35" s="41">
        <f t="shared" ref="U35:U61" si="5">RANK(R35,D35:R35,1)</f>
        <v>1</v>
      </c>
      <c r="V35" s="39">
        <v>1.7740594946004318</v>
      </c>
      <c r="W35" s="39">
        <v>1.4818326389488843</v>
      </c>
      <c r="X35" s="44"/>
      <c r="Y35" s="44">
        <v>3.1743735898128147</v>
      </c>
      <c r="Z35" s="44">
        <v>2.2712201195104389</v>
      </c>
      <c r="AA35" s="44">
        <v>2.1997257818574512</v>
      </c>
      <c r="AB35" s="44">
        <v>1.9543952120230381</v>
      </c>
      <c r="AC35" s="44">
        <v>2.1183322282217425</v>
      </c>
      <c r="AD35" s="44"/>
      <c r="AE35" s="44">
        <v>2.9352925250179989</v>
      </c>
      <c r="AF35" s="44"/>
      <c r="AG35" s="44">
        <v>4.7408995210583154</v>
      </c>
      <c r="AH35" s="44">
        <v>3.4172293556515476</v>
      </c>
      <c r="AI35" s="38">
        <f t="shared" ref="AI35:AI61" si="6">MEDIAN(D35:R35,V35:AH35)</f>
        <v>3.4172293556515476</v>
      </c>
      <c r="AJ35" s="43">
        <f t="shared" ref="AJ35:AJ61" si="7">(R35-AI35)/AI35*100</f>
        <v>-25.172640819312363</v>
      </c>
      <c r="AK35" s="42">
        <f>RANK(R35,(D35:R35,V35:AH35),1)</f>
        <v>7</v>
      </c>
    </row>
    <row r="36" spans="1:37" ht="12.75" customHeight="1" x14ac:dyDescent="0.25">
      <c r="A36">
        <v>2008</v>
      </c>
      <c r="B36" s="45" t="s">
        <v>177</v>
      </c>
      <c r="C36" s="46" t="s">
        <v>100</v>
      </c>
      <c r="D36" s="38">
        <v>4.2223937664986799</v>
      </c>
      <c r="E36" s="38">
        <v>5.4140409167266617</v>
      </c>
      <c r="F36" s="38">
        <v>3.9759947840172787</v>
      </c>
      <c r="G36" s="38"/>
      <c r="H36" s="38">
        <v>6.1675414566834652</v>
      </c>
      <c r="I36" s="38">
        <v>5.4782279997600183</v>
      </c>
      <c r="J36" s="38"/>
      <c r="K36" s="38">
        <v>4.677284833213343</v>
      </c>
      <c r="L36" s="38">
        <v>3.8925279745620349</v>
      </c>
      <c r="M36" s="38">
        <v>3.5944766498680103</v>
      </c>
      <c r="N36" s="38">
        <v>5.4977631989440843</v>
      </c>
      <c r="O36" s="38">
        <v>5.9853059557235415</v>
      </c>
      <c r="P36" s="38">
        <v>4.7275182025437967</v>
      </c>
      <c r="Q36" s="38">
        <v>5.071505152747779</v>
      </c>
      <c r="R36" s="38">
        <v>3.2732621604271657</v>
      </c>
      <c r="S36" s="39">
        <f t="shared" si="3"/>
        <v>4.7275182025437967</v>
      </c>
      <c r="T36" s="40">
        <f t="shared" si="4"/>
        <v>-30.761511216056675</v>
      </c>
      <c r="U36" s="41">
        <f t="shared" si="5"/>
        <v>1</v>
      </c>
      <c r="V36" s="39">
        <v>2.0918570360571151</v>
      </c>
      <c r="W36" s="39">
        <v>1.6494126819654429</v>
      </c>
      <c r="X36" s="44"/>
      <c r="Y36" s="44">
        <v>4.2804133080753539</v>
      </c>
      <c r="Z36" s="44">
        <v>2.4960682146028317</v>
      </c>
      <c r="AA36" s="44">
        <v>2.6589359609431238</v>
      </c>
      <c r="AB36" s="44">
        <v>2.4451371595872331</v>
      </c>
      <c r="AC36" s="44">
        <v>3.3483331401487879</v>
      </c>
      <c r="AD36" s="44"/>
      <c r="AE36" s="44">
        <v>3.5185405398968088</v>
      </c>
      <c r="AF36" s="44"/>
      <c r="AG36" s="44">
        <v>6.0573629332853374</v>
      </c>
      <c r="AH36" s="44">
        <v>4.1777418826493875</v>
      </c>
      <c r="AI36" s="38">
        <f t="shared" si="6"/>
        <v>4.1777418826493875</v>
      </c>
      <c r="AJ36" s="43">
        <f t="shared" si="7"/>
        <v>-21.649966599866392</v>
      </c>
      <c r="AK36" s="42">
        <f>RANK(R36,(D36:R36,V36:AH36),1)</f>
        <v>6</v>
      </c>
    </row>
    <row r="37" spans="1:37" ht="12.75" customHeight="1" x14ac:dyDescent="0.25">
      <c r="A37">
        <v>2008</v>
      </c>
      <c r="B37" s="45" t="s">
        <v>160</v>
      </c>
      <c r="C37" s="46" t="s">
        <v>100</v>
      </c>
      <c r="D37" s="38">
        <v>4.5571641468682511</v>
      </c>
      <c r="E37" s="38">
        <v>6.7356534677225817</v>
      </c>
      <c r="F37" s="38">
        <v>4.3523567116630666</v>
      </c>
      <c r="G37" s="38"/>
      <c r="H37" s="38">
        <v>8.1678630009599242</v>
      </c>
      <c r="I37" s="38">
        <v>6.7621486081113513</v>
      </c>
      <c r="J37" s="38"/>
      <c r="K37" s="38">
        <v>5.1106181905447574</v>
      </c>
      <c r="L37" s="38">
        <v>5.2274911987041044</v>
      </c>
      <c r="M37" s="38">
        <v>4.9428156347492198</v>
      </c>
      <c r="N37" s="38">
        <v>6.455982541396688</v>
      </c>
      <c r="O37" s="38">
        <v>6.3017219462443013</v>
      </c>
      <c r="P37" s="38">
        <v>5.4995079733621317</v>
      </c>
      <c r="Q37" s="38">
        <v>7.7651368670506367</v>
      </c>
      <c r="R37" s="38">
        <v>3.9601403167746581</v>
      </c>
      <c r="S37" s="39">
        <f t="shared" si="3"/>
        <v>5.4995079733621317</v>
      </c>
      <c r="T37" s="40">
        <f t="shared" si="4"/>
        <v>-27.991006905411925</v>
      </c>
      <c r="U37" s="41">
        <f t="shared" si="5"/>
        <v>1</v>
      </c>
      <c r="V37" s="39">
        <v>2.8433701493880492</v>
      </c>
      <c r="W37" s="39">
        <v>1.8588696106311495</v>
      </c>
      <c r="X37" s="44"/>
      <c r="Y37" s="44">
        <v>5.1997890574754022</v>
      </c>
      <c r="Z37" s="44">
        <v>2.7504016456683469</v>
      </c>
      <c r="AA37" s="44">
        <v>3.3636463894888413</v>
      </c>
      <c r="AB37" s="44">
        <v>5.4108670092392614</v>
      </c>
      <c r="AC37" s="44">
        <v>3.7815630705543555</v>
      </c>
      <c r="AD37" s="44"/>
      <c r="AE37" s="44">
        <v>4.3430834125269984</v>
      </c>
      <c r="AF37" s="44">
        <v>1.813739554835613</v>
      </c>
      <c r="AG37" s="44">
        <v>6.7371842980561558</v>
      </c>
      <c r="AH37" s="44">
        <v>5.8701455483561329</v>
      </c>
      <c r="AI37" s="38">
        <f t="shared" si="6"/>
        <v>5.1552036240100794</v>
      </c>
      <c r="AJ37" s="43">
        <f t="shared" si="7"/>
        <v>-23.181689694457059</v>
      </c>
      <c r="AK37" s="42">
        <f>RANK(R37,(D37:R37,V37:AH37),1)</f>
        <v>7</v>
      </c>
    </row>
    <row r="38" spans="1:37" ht="12.75" customHeight="1" x14ac:dyDescent="0.25">
      <c r="A38">
        <v>2009</v>
      </c>
      <c r="B38" s="45" t="s">
        <v>178</v>
      </c>
      <c r="C38" s="46" t="s">
        <v>100</v>
      </c>
      <c r="D38" s="38">
        <v>5.1549453563714893</v>
      </c>
      <c r="E38" s="38">
        <v>6.3680629589632822</v>
      </c>
      <c r="F38" s="38">
        <v>3.466523772138228</v>
      </c>
      <c r="G38" s="38"/>
      <c r="H38" s="38">
        <v>7.7903387688984873</v>
      </c>
      <c r="I38" s="38">
        <v>6.77994373650108</v>
      </c>
      <c r="J38" s="38"/>
      <c r="K38" s="38">
        <v>5.4413312095032387</v>
      </c>
      <c r="L38" s="38">
        <v>4.9023465982721373</v>
      </c>
      <c r="M38" s="38">
        <v>6.1395978401727858</v>
      </c>
      <c r="N38" s="38">
        <v>6.6834091792656585</v>
      </c>
      <c r="O38" s="38">
        <v>6.7155873650107978</v>
      </c>
      <c r="P38" s="38">
        <v>5.6762319654427635</v>
      </c>
      <c r="Q38" s="38">
        <v>7.0757256198704086</v>
      </c>
      <c r="R38" s="38">
        <v>4.064555354211663</v>
      </c>
      <c r="S38" s="39">
        <f t="shared" si="3"/>
        <v>6.1395978401727858</v>
      </c>
      <c r="T38" s="40">
        <f t="shared" si="4"/>
        <v>-33.797693920335426</v>
      </c>
      <c r="U38" s="41">
        <f t="shared" si="5"/>
        <v>2</v>
      </c>
      <c r="V38" s="39">
        <v>3.5488355712742981</v>
      </c>
      <c r="W38" s="39">
        <v>2.3372303434125263</v>
      </c>
      <c r="X38" s="44"/>
      <c r="Y38" s="44">
        <v>5.4032965939524829</v>
      </c>
      <c r="Z38" s="44">
        <v>2.9941158272138226</v>
      </c>
      <c r="AA38" s="44">
        <v>3.607399869330453</v>
      </c>
      <c r="AB38" s="44">
        <v>6.5012484697624187</v>
      </c>
      <c r="AC38" s="44">
        <v>5.2427274470842331</v>
      </c>
      <c r="AD38" s="44"/>
      <c r="AE38" s="44">
        <v>3.8005011619870404</v>
      </c>
      <c r="AF38" s="44">
        <v>1.5624439870410365</v>
      </c>
      <c r="AG38" s="44">
        <v>7.5129628077753772</v>
      </c>
      <c r="AH38" s="44">
        <v>5.7502417926565874</v>
      </c>
      <c r="AI38" s="38">
        <f t="shared" si="6"/>
        <v>5.4223139017278612</v>
      </c>
      <c r="AJ38" s="43">
        <f t="shared" si="7"/>
        <v>-25.040205567655132</v>
      </c>
      <c r="AK38" s="42">
        <f>RANK(R38,(D38:R38,V38:AH38),1)</f>
        <v>8</v>
      </c>
    </row>
    <row r="39" spans="1:37" ht="12.75" customHeight="1" x14ac:dyDescent="0.25">
      <c r="A39">
        <v>2009</v>
      </c>
      <c r="B39" s="45" t="s">
        <v>161</v>
      </c>
      <c r="C39" s="46" t="s">
        <v>100</v>
      </c>
      <c r="D39" s="38">
        <v>4.9203892206796809</v>
      </c>
      <c r="E39" s="38">
        <v>5.6616426617171385</v>
      </c>
      <c r="F39" s="38">
        <v>3.7834278543297688</v>
      </c>
      <c r="G39" s="38"/>
      <c r="H39" s="38">
        <v>9.0515991312893078</v>
      </c>
      <c r="I39" s="38">
        <v>6.294264132947383</v>
      </c>
      <c r="J39" s="38"/>
      <c r="K39" s="38">
        <v>4.9459496841637307</v>
      </c>
      <c r="L39" s="38">
        <v>4.263485309139587</v>
      </c>
      <c r="M39" s="38">
        <v>5.8725164854605545</v>
      </c>
      <c r="N39" s="38">
        <v>6.4348466821096597</v>
      </c>
      <c r="O39" s="38">
        <v>6.5624572960537808</v>
      </c>
      <c r="P39" s="38">
        <v>5.2456780690935743</v>
      </c>
      <c r="Q39" s="38">
        <v>8.26516757104379</v>
      </c>
      <c r="R39" s="38">
        <v>4.0122579036707293</v>
      </c>
      <c r="S39" s="39">
        <f t="shared" si="3"/>
        <v>5.6616426617171385</v>
      </c>
      <c r="T39" s="40">
        <f t="shared" si="4"/>
        <v>-29.132618510157997</v>
      </c>
      <c r="U39" s="41">
        <f t="shared" si="5"/>
        <v>2</v>
      </c>
      <c r="V39" s="39">
        <v>2.4994618723672128</v>
      </c>
      <c r="W39" s="39">
        <v>2.3697744707650124</v>
      </c>
      <c r="X39" s="44"/>
      <c r="Y39" s="44">
        <v>5.2677559194279242</v>
      </c>
      <c r="Z39" s="44">
        <v>2.6548375397708832</v>
      </c>
      <c r="AA39" s="44">
        <v>3.6535167986720833</v>
      </c>
      <c r="AB39" s="44">
        <v>5.2786510669880009</v>
      </c>
      <c r="AC39" s="44">
        <v>4.5664087520049383</v>
      </c>
      <c r="AD39" s="44"/>
      <c r="AE39" s="44">
        <v>4.021523571683697</v>
      </c>
      <c r="AF39" s="44">
        <v>1.3043824021704411</v>
      </c>
      <c r="AG39" s="44">
        <v>7.4096588582326275</v>
      </c>
      <c r="AH39" s="44">
        <v>5.4124281427476477</v>
      </c>
      <c r="AI39" s="38">
        <f t="shared" si="6"/>
        <v>5.095813876628652</v>
      </c>
      <c r="AJ39" s="43">
        <f t="shared" si="7"/>
        <v>-21.263648932068026</v>
      </c>
      <c r="AK39" s="42">
        <f>RANK(R39,(D39:R39,V39:AH39),1)</f>
        <v>7</v>
      </c>
    </row>
    <row r="40" spans="1:37" ht="12.75" customHeight="1" x14ac:dyDescent="0.25">
      <c r="A40">
        <v>2010</v>
      </c>
      <c r="B40" s="45" t="s">
        <v>179</v>
      </c>
      <c r="C40" s="46" t="s">
        <v>100</v>
      </c>
      <c r="D40" s="38">
        <v>4.8198684561125145</v>
      </c>
      <c r="E40" s="38">
        <v>5.6122185012044348</v>
      </c>
      <c r="F40" s="38">
        <v>4.1110440066830503</v>
      </c>
      <c r="G40" s="38"/>
      <c r="H40" s="38">
        <v>7.438068605111904</v>
      </c>
      <c r="I40" s="38">
        <v>5.941059429009381</v>
      </c>
      <c r="J40" s="38"/>
      <c r="K40" s="38">
        <v>4.1809775106629017</v>
      </c>
      <c r="L40" s="38">
        <v>3.9197838594349728</v>
      </c>
      <c r="M40" s="38">
        <v>3.9366956785792269</v>
      </c>
      <c r="N40" s="38">
        <v>5.6028230461242936</v>
      </c>
      <c r="O40" s="38">
        <v>6.1151885298280018</v>
      </c>
      <c r="P40" s="38">
        <v>5.1082149725220525</v>
      </c>
      <c r="Q40" s="38">
        <v>8.6040758987410459</v>
      </c>
      <c r="R40" s="38">
        <v>3.7967347160687215</v>
      </c>
      <c r="S40" s="39">
        <f t="shared" si="3"/>
        <v>5.1082149725220525</v>
      </c>
      <c r="T40" s="40">
        <f t="shared" si="4"/>
        <v>-25.673944098046064</v>
      </c>
      <c r="U40" s="41">
        <f t="shared" si="5"/>
        <v>1</v>
      </c>
      <c r="V40" s="39">
        <v>2.6341411044520302</v>
      </c>
      <c r="W40" s="39">
        <v>2.7075822449951352</v>
      </c>
      <c r="X40" s="44"/>
      <c r="Y40" s="44">
        <v>5.3719140784380182</v>
      </c>
      <c r="Z40" s="44">
        <v>2.6427222867585591</v>
      </c>
      <c r="AA40" s="44">
        <v>3.9759999989978176</v>
      </c>
      <c r="AB40" s="44">
        <v>4.3732711579697954</v>
      </c>
      <c r="AC40" s="44">
        <v>4.5228781210292466</v>
      </c>
      <c r="AD40" s="44"/>
      <c r="AE40" s="44">
        <v>4.057583867277045</v>
      </c>
      <c r="AF40" s="44">
        <v>1.3158021657901959</v>
      </c>
      <c r="AG40" s="44">
        <v>7.1010849495708337</v>
      </c>
      <c r="AH40" s="44">
        <v>4.8652798223331972</v>
      </c>
      <c r="AI40" s="38">
        <f t="shared" si="6"/>
        <v>4.448074639499521</v>
      </c>
      <c r="AJ40" s="43">
        <f t="shared" si="7"/>
        <v>-14.643187810897112</v>
      </c>
      <c r="AK40" s="42">
        <f>RANK(R40,(D40:R40,V40:AH40),1)</f>
        <v>5</v>
      </c>
    </row>
    <row r="41" spans="1:37" ht="12.75" customHeight="1" x14ac:dyDescent="0.25">
      <c r="A41">
        <v>2010</v>
      </c>
      <c r="B41" s="45" t="s">
        <v>162</v>
      </c>
      <c r="C41" s="46" t="s">
        <v>100</v>
      </c>
      <c r="D41" s="38">
        <v>4.5904631462403396</v>
      </c>
      <c r="E41" s="38">
        <v>5.5895818668553563</v>
      </c>
      <c r="F41" s="38">
        <v>4.078902176910808</v>
      </c>
      <c r="G41" s="38"/>
      <c r="H41" s="38">
        <v>8.3828497534528275</v>
      </c>
      <c r="I41" s="38">
        <v>6.5216865269413171</v>
      </c>
      <c r="J41" s="38"/>
      <c r="K41" s="38">
        <v>4.2340701879721774</v>
      </c>
      <c r="L41" s="38">
        <v>6.1835701306356263</v>
      </c>
      <c r="M41" s="38">
        <v>4.2097014386888842</v>
      </c>
      <c r="N41" s="38">
        <v>6.3084599707125033</v>
      </c>
      <c r="O41" s="38">
        <v>6.5484921511529404</v>
      </c>
      <c r="P41" s="38">
        <v>4.9219999802395416</v>
      </c>
      <c r="Q41" s="38">
        <v>9.3602802872057165</v>
      </c>
      <c r="R41" s="38">
        <v>3.830980613889905</v>
      </c>
      <c r="S41" s="39">
        <f t="shared" si="3"/>
        <v>5.5895818668553563</v>
      </c>
      <c r="T41" s="40">
        <f t="shared" si="4"/>
        <v>-31.462125340599457</v>
      </c>
      <c r="U41" s="41">
        <f t="shared" si="5"/>
        <v>1</v>
      </c>
      <c r="V41" s="39">
        <v>2.9776783967987925</v>
      </c>
      <c r="W41" s="39">
        <v>2.6099539701138998</v>
      </c>
      <c r="X41" s="44"/>
      <c r="Y41" s="44">
        <v>5.6008219524622751</v>
      </c>
      <c r="Z41" s="44">
        <v>3.4306934459752121</v>
      </c>
      <c r="AA41" s="44">
        <v>4.0876749266527934</v>
      </c>
      <c r="AB41" s="44">
        <v>5.0940128892429861</v>
      </c>
      <c r="AC41" s="44">
        <v>4.8217834988119987</v>
      </c>
      <c r="AD41" s="44"/>
      <c r="AE41" s="44">
        <v>4.1478657373825278</v>
      </c>
      <c r="AF41" s="44">
        <v>1.2327541043685899</v>
      </c>
      <c r="AG41" s="44">
        <v>6.862239798175338</v>
      </c>
      <c r="AH41" s="44">
        <v>4.8441418262794196</v>
      </c>
      <c r="AI41" s="38">
        <f t="shared" si="6"/>
        <v>4.8329626625457092</v>
      </c>
      <c r="AJ41" s="43">
        <f t="shared" si="7"/>
        <v>-20.732253042650679</v>
      </c>
      <c r="AK41" s="42">
        <f>RANK(R41,(D41:R41,V41:AH41),1)</f>
        <v>5</v>
      </c>
    </row>
    <row r="42" spans="1:37" ht="12.75" customHeight="1" x14ac:dyDescent="0.25">
      <c r="A42">
        <v>2011</v>
      </c>
      <c r="B42" s="45" t="s">
        <v>180</v>
      </c>
      <c r="C42" s="46" t="s">
        <v>100</v>
      </c>
      <c r="D42" s="38">
        <v>5.3937220918290949</v>
      </c>
      <c r="E42" s="38">
        <v>5.7187204102243587</v>
      </c>
      <c r="F42" s="38">
        <v>4.5985387062631435</v>
      </c>
      <c r="G42" s="38"/>
      <c r="H42" s="38">
        <v>7.9812087036683126</v>
      </c>
      <c r="I42" s="38">
        <v>6.7593400258553471</v>
      </c>
      <c r="J42" s="38"/>
      <c r="K42" s="38">
        <v>4.0343541254642874</v>
      </c>
      <c r="L42" s="38">
        <v>4.7718503095150799</v>
      </c>
      <c r="M42" s="38">
        <v>5.3530973020296857</v>
      </c>
      <c r="N42" s="38">
        <v>5.6780956204249513</v>
      </c>
      <c r="O42" s="38">
        <v>6.3530921278612675</v>
      </c>
      <c r="P42" s="38">
        <v>5.0374739351265934</v>
      </c>
      <c r="Q42" s="38">
        <v>9.6286376795492288</v>
      </c>
      <c r="R42" s="38">
        <v>4.0164479681142407</v>
      </c>
      <c r="S42" s="39">
        <f t="shared" si="3"/>
        <v>5.3937220918290949</v>
      </c>
      <c r="T42" s="40">
        <f t="shared" si="4"/>
        <v>-25.534762456546943</v>
      </c>
      <c r="U42" s="41">
        <f t="shared" si="5"/>
        <v>1</v>
      </c>
      <c r="V42" s="39">
        <v>3.0885465192574548</v>
      </c>
      <c r="W42" s="39">
        <v>2.6486737952447874</v>
      </c>
      <c r="X42" s="44"/>
      <c r="Y42" s="44">
        <v>6.3063111199153337</v>
      </c>
      <c r="Z42" s="44">
        <v>3.6156062921473127</v>
      </c>
      <c r="AA42" s="44">
        <v>4.1575409880714158</v>
      </c>
      <c r="AB42" s="44">
        <v>4.8970684116121772</v>
      </c>
      <c r="AC42" s="44">
        <v>4.7660378395899334</v>
      </c>
      <c r="AD42" s="44"/>
      <c r="AE42" s="44">
        <v>4.3900710349155654</v>
      </c>
      <c r="AF42" s="44">
        <v>1.3017432645262619</v>
      </c>
      <c r="AG42" s="44">
        <v>7.1687129076801526</v>
      </c>
      <c r="AH42" s="44">
        <v>5.412471994813437</v>
      </c>
      <c r="AI42" s="38">
        <f t="shared" si="6"/>
        <v>4.9672711733693848</v>
      </c>
      <c r="AJ42" s="43">
        <f t="shared" si="7"/>
        <v>-19.141761584362719</v>
      </c>
      <c r="AK42" s="42">
        <f>RANK(R42,(D42:R42,V42:AH42),1)</f>
        <v>5</v>
      </c>
    </row>
    <row r="43" spans="1:37" ht="12.75" customHeight="1" x14ac:dyDescent="0.25">
      <c r="A43">
        <v>2011</v>
      </c>
      <c r="B43" s="45" t="s">
        <v>163</v>
      </c>
      <c r="C43" s="46" t="s">
        <v>100</v>
      </c>
      <c r="D43" s="38">
        <v>5.6117082691585631</v>
      </c>
      <c r="E43" s="38">
        <v>6.7452920764510278</v>
      </c>
      <c r="F43" s="38">
        <v>4.5618472769446416</v>
      </c>
      <c r="G43" s="38"/>
      <c r="H43" s="38">
        <v>9.4059350621622677</v>
      </c>
      <c r="I43" s="38">
        <v>6.920170019173832</v>
      </c>
      <c r="J43" s="38"/>
      <c r="K43" s="38">
        <v>5.2494611020898967</v>
      </c>
      <c r="L43" s="38">
        <v>6.9638895048545333</v>
      </c>
      <c r="M43" s="38">
        <v>5.742866726200667</v>
      </c>
      <c r="N43" s="38">
        <v>7.2761715454309694</v>
      </c>
      <c r="O43" s="38">
        <v>7.0856795006793432</v>
      </c>
      <c r="P43" s="38">
        <v>5.0496005961209782</v>
      </c>
      <c r="Q43" s="38">
        <v>10.128399563035853</v>
      </c>
      <c r="R43" s="38">
        <v>4.9104789470441759</v>
      </c>
      <c r="S43" s="39">
        <f t="shared" si="3"/>
        <v>6.7452920764510278</v>
      </c>
      <c r="T43" s="40">
        <f t="shared" si="4"/>
        <v>-27.201388888888882</v>
      </c>
      <c r="U43" s="41">
        <f t="shared" si="5"/>
        <v>2</v>
      </c>
      <c r="V43" s="39">
        <v>3.3322991985830384</v>
      </c>
      <c r="W43" s="39">
        <v>2.6218887844757028</v>
      </c>
      <c r="X43" s="44"/>
      <c r="Y43" s="44">
        <v>6.8304201607121637</v>
      </c>
      <c r="Z43" s="44">
        <v>4.1002631927686117</v>
      </c>
      <c r="AA43" s="44">
        <v>4.3380035102594521</v>
      </c>
      <c r="AB43" s="44">
        <v>5.05937502399102</v>
      </c>
      <c r="AC43" s="44">
        <v>5.3596654342093215</v>
      </c>
      <c r="AD43" s="44"/>
      <c r="AE43" s="44">
        <v>4.1633129367609936</v>
      </c>
      <c r="AF43" s="44">
        <v>1.2134967814759745</v>
      </c>
      <c r="AG43" s="44">
        <v>7.3323823127347287</v>
      </c>
      <c r="AH43" s="44">
        <v>6.0613944075886321</v>
      </c>
      <c r="AI43" s="38">
        <f t="shared" si="6"/>
        <v>5.4856868516839423</v>
      </c>
      <c r="AJ43" s="43">
        <f t="shared" si="7"/>
        <v>-10.485613200162797</v>
      </c>
      <c r="AK43" s="42">
        <f>RANK(R43,(D43:R43,V43:AH43),1)</f>
        <v>8</v>
      </c>
    </row>
    <row r="44" spans="1:37" ht="12.75" customHeight="1" x14ac:dyDescent="0.25">
      <c r="A44">
        <v>2012</v>
      </c>
      <c r="B44" s="45" t="s">
        <v>181</v>
      </c>
      <c r="C44" s="46" t="s">
        <v>100</v>
      </c>
      <c r="D44" s="38">
        <v>5.5995721467795159</v>
      </c>
      <c r="E44" s="38">
        <v>5.8866538054674731</v>
      </c>
      <c r="F44" s="38">
        <v>3.9659295286086085</v>
      </c>
      <c r="G44" s="38"/>
      <c r="H44" s="38">
        <v>7.6564974332550779</v>
      </c>
      <c r="I44" s="38">
        <v>6.4933727748595453</v>
      </c>
      <c r="J44" s="38"/>
      <c r="K44" s="38">
        <v>4.6850542855982944</v>
      </c>
      <c r="L44" s="38">
        <v>5.1733890658406949</v>
      </c>
      <c r="M44" s="38">
        <v>4.2203963431858291</v>
      </c>
      <c r="N44" s="38">
        <v>5.6735622649980613</v>
      </c>
      <c r="O44" s="38">
        <v>6.2654832107464253</v>
      </c>
      <c r="P44" s="38">
        <v>5.6528450318968693</v>
      </c>
      <c r="Q44" s="38">
        <v>9.8265980045577255</v>
      </c>
      <c r="R44" s="38">
        <v>4.6469345766921002</v>
      </c>
      <c r="S44" s="39">
        <f t="shared" si="3"/>
        <v>5.6528450318968693</v>
      </c>
      <c r="T44" s="40">
        <f t="shared" si="4"/>
        <v>-17.794764397905769</v>
      </c>
      <c r="U44" s="41">
        <f t="shared" si="5"/>
        <v>3</v>
      </c>
      <c r="V44" s="39">
        <v>3.3957320815692102</v>
      </c>
      <c r="W44" s="39">
        <v>2.5391928770240408</v>
      </c>
      <c r="X44" s="44"/>
      <c r="Y44" s="44">
        <v>6.4621785410186048</v>
      </c>
      <c r="Z44" s="44">
        <v>3.7882940527895252</v>
      </c>
      <c r="AA44" s="44">
        <v>3.2110527464957213</v>
      </c>
      <c r="AB44" s="44">
        <v>5.1622609520606249</v>
      </c>
      <c r="AC44" s="44">
        <v>5.1309779300778251</v>
      </c>
      <c r="AD44" s="44"/>
      <c r="AE44" s="44">
        <v>3.981260281103491</v>
      </c>
      <c r="AF44" s="44">
        <v>1.1713523595414359</v>
      </c>
      <c r="AG44" s="44">
        <v>6.9017982274259158</v>
      </c>
      <c r="AH44" s="44">
        <v>6.2625236060176839</v>
      </c>
      <c r="AI44" s="38">
        <f t="shared" si="6"/>
        <v>5.1678250089506594</v>
      </c>
      <c r="AJ44" s="43">
        <f t="shared" si="7"/>
        <v>-10.079490527569691</v>
      </c>
      <c r="AK44" s="42">
        <f>RANK(R44,(D44:R44,V44:AH44),1)</f>
        <v>9</v>
      </c>
    </row>
    <row r="45" spans="1:37" ht="12.75" customHeight="1" x14ac:dyDescent="0.25">
      <c r="A45">
        <v>2012</v>
      </c>
      <c r="B45" s="45" t="s">
        <v>164</v>
      </c>
      <c r="C45" s="46" t="s">
        <v>100</v>
      </c>
      <c r="D45" s="38">
        <v>5.4762586776254008</v>
      </c>
      <c r="E45" s="38">
        <v>6.6043161666580614</v>
      </c>
      <c r="F45" s="38">
        <v>3.6745609395936154</v>
      </c>
      <c r="G45" s="38"/>
      <c r="H45" s="38">
        <v>8.9381289819781884</v>
      </c>
      <c r="I45" s="38">
        <v>6.3942442363024901</v>
      </c>
      <c r="J45" s="38">
        <v>9.9107907965012494</v>
      </c>
      <c r="K45" s="38">
        <v>5.1856112123389231</v>
      </c>
      <c r="L45" s="38">
        <v>7.5597117951245014</v>
      </c>
      <c r="M45" s="38">
        <v>5.202877398395545</v>
      </c>
      <c r="N45" s="38">
        <v>7.0330931203975195</v>
      </c>
      <c r="O45" s="38">
        <v>6.9323737017338871</v>
      </c>
      <c r="P45" s="38">
        <v>7.0589923994824524</v>
      </c>
      <c r="Q45" s="38">
        <v>10.485179252651553</v>
      </c>
      <c r="R45" s="38">
        <v>5.165323443722392</v>
      </c>
      <c r="S45" s="39">
        <f t="shared" si="3"/>
        <v>6.7683449341959747</v>
      </c>
      <c r="T45" s="40">
        <f t="shared" si="4"/>
        <v>-23.684098639455776</v>
      </c>
      <c r="U45" s="41">
        <f t="shared" si="5"/>
        <v>2</v>
      </c>
      <c r="V45" s="39">
        <v>3.6931220896044841</v>
      </c>
      <c r="W45" s="39">
        <v>2.9259854431087513</v>
      </c>
      <c r="X45" s="44"/>
      <c r="Y45" s="44">
        <v>6.2976111483389277</v>
      </c>
      <c r="Z45" s="44">
        <v>4.0402875372496379</v>
      </c>
      <c r="AA45" s="44">
        <v>3.4810933248291613</v>
      </c>
      <c r="AB45" s="44">
        <v>5.380949330592844</v>
      </c>
      <c r="AC45" s="44">
        <v>5.7315680154493229</v>
      </c>
      <c r="AD45" s="44"/>
      <c r="AE45" s="44">
        <v>4.5825896643113868</v>
      </c>
      <c r="AF45" s="44">
        <v>1.1702445369643433</v>
      </c>
      <c r="AG45" s="44">
        <v>6.6359708410952027</v>
      </c>
      <c r="AH45" s="44">
        <v>5.9942442593240717</v>
      </c>
      <c r="AI45" s="38">
        <f t="shared" si="6"/>
        <v>5.7315680154493229</v>
      </c>
      <c r="AJ45" s="43">
        <f t="shared" si="7"/>
        <v>-9.8794007189765587</v>
      </c>
      <c r="AK45" s="42">
        <f>RANK(R45,(D45:R45,V45:AH45),1)</f>
        <v>8</v>
      </c>
    </row>
    <row r="46" spans="1:37" ht="12.75" customHeight="1" x14ac:dyDescent="0.25">
      <c r="A46">
        <v>2013</v>
      </c>
      <c r="B46" s="45" t="s">
        <v>182</v>
      </c>
      <c r="C46" s="46" t="s">
        <v>100</v>
      </c>
      <c r="D46" s="38">
        <v>5.819325145726622</v>
      </c>
      <c r="E46" s="38">
        <v>6.2726199465516421</v>
      </c>
      <c r="F46" s="38">
        <v>3.7515045252603731</v>
      </c>
      <c r="G46" s="38"/>
      <c r="H46" s="38">
        <v>8.5819731885926274</v>
      </c>
      <c r="I46" s="38">
        <v>6.9249969234146791</v>
      </c>
      <c r="J46" s="38">
        <v>6.2144266950943763</v>
      </c>
      <c r="K46" s="38">
        <v>5.0689384821987158</v>
      </c>
      <c r="L46" s="38">
        <v>5.9816536892653112</v>
      </c>
      <c r="M46" s="38">
        <v>6.3093735790509688</v>
      </c>
      <c r="N46" s="38">
        <v>5.8009483294769586</v>
      </c>
      <c r="O46" s="38">
        <v>7.0413834263292108</v>
      </c>
      <c r="P46" s="38">
        <v>6.1286682192626163</v>
      </c>
      <c r="Q46" s="38">
        <v>9.5206609626254135</v>
      </c>
      <c r="R46" s="38">
        <v>4.8740829738981217</v>
      </c>
      <c r="S46" s="39">
        <f t="shared" si="3"/>
        <v>6.1715474571784963</v>
      </c>
      <c r="T46" s="40">
        <f t="shared" si="4"/>
        <v>-21.02332506203474</v>
      </c>
      <c r="U46" s="41">
        <f t="shared" si="5"/>
        <v>2</v>
      </c>
      <c r="V46" s="39">
        <v>3.5251021490645247</v>
      </c>
      <c r="W46" s="39">
        <v>3.1970453509809573</v>
      </c>
      <c r="X46" s="44"/>
      <c r="Y46" s="44">
        <v>6.8175844324353996</v>
      </c>
      <c r="Z46" s="44">
        <v>4.5635760353329822</v>
      </c>
      <c r="AA46" s="44">
        <v>3.1325733539717229</v>
      </c>
      <c r="AB46" s="44">
        <v>5.2880207599217801</v>
      </c>
      <c r="AC46" s="44">
        <v>6.2386228364897649</v>
      </c>
      <c r="AD46" s="44"/>
      <c r="AE46" s="44">
        <v>4.6092424237133951</v>
      </c>
      <c r="AF46" s="44">
        <v>1.298046415794947</v>
      </c>
      <c r="AG46" s="44">
        <v>7.1761467454934067</v>
      </c>
      <c r="AH46" s="44">
        <v>5.4671028342747467</v>
      </c>
      <c r="AI46" s="38">
        <f t="shared" si="6"/>
        <v>5.819325145726622</v>
      </c>
      <c r="AJ46" s="43">
        <f t="shared" si="7"/>
        <v>-16.243157894736846</v>
      </c>
      <c r="AK46" s="42">
        <f>RANK(R46,(D46:R46,V46:AH46),1)</f>
        <v>8</v>
      </c>
    </row>
    <row r="47" spans="1:37" ht="12.75" customHeight="1" x14ac:dyDescent="0.25">
      <c r="A47">
        <v>2013</v>
      </c>
      <c r="B47" s="45" t="s">
        <v>165</v>
      </c>
      <c r="C47" s="46" t="s">
        <v>100</v>
      </c>
      <c r="D47" s="38">
        <v>5.7091304527459457</v>
      </c>
      <c r="E47" s="38">
        <v>5.9562921666275175</v>
      </c>
      <c r="F47" s="38">
        <v>3.6291883459529219</v>
      </c>
      <c r="G47" s="38"/>
      <c r="H47" s="38">
        <v>10.158041302614246</v>
      </c>
      <c r="I47" s="38">
        <v>7.2104090111377159</v>
      </c>
      <c r="J47" s="38">
        <v>9.6484609789324836</v>
      </c>
      <c r="K47" s="38">
        <v>6.3377145645929067</v>
      </c>
      <c r="L47" s="38">
        <v>7.8023765727800001</v>
      </c>
      <c r="M47" s="38">
        <v>4.9706966902849512</v>
      </c>
      <c r="N47" s="38">
        <v>7.967151048701048</v>
      </c>
      <c r="O47" s="38">
        <v>7.6284479593077839</v>
      </c>
      <c r="P47" s="38">
        <v>7.5063927919588602</v>
      </c>
      <c r="Q47" s="38">
        <v>8.8159226824454713</v>
      </c>
      <c r="R47" s="38">
        <v>6.2241727451665696</v>
      </c>
      <c r="S47" s="39">
        <f t="shared" si="3"/>
        <v>7.3584009015482881</v>
      </c>
      <c r="T47" s="40">
        <f t="shared" si="4"/>
        <v>-15.414057640472734</v>
      </c>
      <c r="U47" s="41">
        <f t="shared" si="5"/>
        <v>5</v>
      </c>
      <c r="V47" s="39">
        <v>3.895756831442974</v>
      </c>
      <c r="W47" s="39">
        <v>3.205229722166433</v>
      </c>
      <c r="X47" s="44"/>
      <c r="Y47" s="44">
        <v>6.3298420062989011</v>
      </c>
      <c r="Z47" s="44">
        <v>3.9881525931261095</v>
      </c>
      <c r="AA47" s="44">
        <v>3.1250394772181895</v>
      </c>
      <c r="AB47" s="44">
        <v>5.1906095880558771</v>
      </c>
      <c r="AC47" s="44">
        <v>5.9122302512145559</v>
      </c>
      <c r="AD47" s="44"/>
      <c r="AE47" s="44">
        <v>4.0576630109313223</v>
      </c>
      <c r="AF47" s="44">
        <v>1.3679027742712344</v>
      </c>
      <c r="AG47" s="44">
        <v>7.3782348662424884</v>
      </c>
      <c r="AH47" s="44">
        <v>4.308547407417036</v>
      </c>
      <c r="AI47" s="38">
        <f t="shared" si="6"/>
        <v>5.9562921666275175</v>
      </c>
      <c r="AJ47" s="43">
        <f t="shared" si="7"/>
        <v>4.497438524590164</v>
      </c>
      <c r="AK47" s="42">
        <f>RANK(R47,(D47:R47,V47:AH47),1)</f>
        <v>14</v>
      </c>
    </row>
    <row r="48" spans="1:37" ht="12.75" customHeight="1" x14ac:dyDescent="0.25">
      <c r="A48">
        <v>2014</v>
      </c>
      <c r="B48" s="45" t="s">
        <v>183</v>
      </c>
      <c r="C48" s="46" t="s">
        <v>100</v>
      </c>
      <c r="D48" s="38">
        <v>5.5250568868016057</v>
      </c>
      <c r="E48" s="38">
        <v>5.5989608044955812</v>
      </c>
      <c r="F48" s="38">
        <v>2.9959170154783772</v>
      </c>
      <c r="G48" s="38"/>
      <c r="H48" s="38">
        <v>8.9512425110943088</v>
      </c>
      <c r="I48" s="38">
        <v>6.973573673603525</v>
      </c>
      <c r="J48" s="38">
        <v>5.6699085654817978</v>
      </c>
      <c r="K48" s="38">
        <v>5.1939673355325953</v>
      </c>
      <c r="L48" s="38">
        <v>6.216797556417216</v>
      </c>
      <c r="M48" s="38">
        <v>5.1910111788248363</v>
      </c>
      <c r="N48" s="38">
        <v>6.0867266612758186</v>
      </c>
      <c r="O48" s="38">
        <v>7.174592329731138</v>
      </c>
      <c r="P48" s="38">
        <v>6.2847891606956736</v>
      </c>
      <c r="Q48" s="38">
        <v>8.5518953014431407</v>
      </c>
      <c r="R48" s="38">
        <v>6.2413632186586918</v>
      </c>
      <c r="S48" s="39">
        <f t="shared" si="3"/>
        <v>6.1517621088465173</v>
      </c>
      <c r="T48" s="40">
        <f t="shared" si="4"/>
        <v>1.4565112926477437</v>
      </c>
      <c r="U48" s="41">
        <f t="shared" si="5"/>
        <v>9</v>
      </c>
      <c r="V48" s="39">
        <v>3.3025887123412985</v>
      </c>
      <c r="W48" s="39">
        <v>3.1614617911128828</v>
      </c>
      <c r="X48" s="44"/>
      <c r="Y48" s="44">
        <v>5.8022261397210908</v>
      </c>
      <c r="Z48" s="44">
        <v>3.8370914066712065</v>
      </c>
      <c r="AA48" s="44">
        <v>2.5890611677895037</v>
      </c>
      <c r="AB48" s="44">
        <v>4.9899925226972224</v>
      </c>
      <c r="AC48" s="44">
        <v>5.6943264198878865</v>
      </c>
      <c r="AD48" s="44"/>
      <c r="AE48" s="44">
        <v>4.172910808672631</v>
      </c>
      <c r="AF48" s="44">
        <v>1.3132134942877887</v>
      </c>
      <c r="AG48" s="44">
        <v>6.9587928900647293</v>
      </c>
      <c r="AH48" s="44">
        <v>5.0875456940532713</v>
      </c>
      <c r="AI48" s="38">
        <f t="shared" si="6"/>
        <v>5.5989608044955812</v>
      </c>
      <c r="AJ48" s="43">
        <f t="shared" si="7"/>
        <v>11.473600844772937</v>
      </c>
      <c r="AK48" s="42">
        <f>RANK(R48,(D48:R48,V48:AH48),1)</f>
        <v>19</v>
      </c>
    </row>
    <row r="49" spans="1:37" ht="12.75" customHeight="1" x14ac:dyDescent="0.25">
      <c r="A49">
        <v>2014</v>
      </c>
      <c r="B49" s="45" t="s">
        <v>166</v>
      </c>
      <c r="C49" s="46" t="s">
        <v>100</v>
      </c>
      <c r="D49" s="38">
        <v>5.2218044778639925</v>
      </c>
      <c r="E49" s="38">
        <v>5.8456861912585447</v>
      </c>
      <c r="F49" s="38">
        <v>2.6899272559619729</v>
      </c>
      <c r="G49" s="38"/>
      <c r="H49" s="38">
        <v>9.8824002911675901</v>
      </c>
      <c r="I49" s="38">
        <v>6.4068948558189405</v>
      </c>
      <c r="J49" s="38">
        <v>7.6375656329260044</v>
      </c>
      <c r="K49" s="38">
        <v>5.9852761636618927</v>
      </c>
      <c r="L49" s="38">
        <v>8.224413272009464</v>
      </c>
      <c r="M49" s="38">
        <v>4.5409472655292982</v>
      </c>
      <c r="N49" s="38">
        <v>6.7800843738768695</v>
      </c>
      <c r="O49" s="38">
        <v>7.6461119577670251</v>
      </c>
      <c r="P49" s="38">
        <v>7.7999458049054065</v>
      </c>
      <c r="Q49" s="38">
        <v>8.7549406303905926</v>
      </c>
      <c r="R49" s="38">
        <v>7.3104977812601195</v>
      </c>
      <c r="S49" s="39">
        <f t="shared" si="3"/>
        <v>7.0452910775684945</v>
      </c>
      <c r="T49" s="40">
        <f t="shared" si="4"/>
        <v>3.764311520584533</v>
      </c>
      <c r="U49" s="41">
        <f t="shared" si="5"/>
        <v>8</v>
      </c>
      <c r="V49" s="39">
        <v>3.406935422374187</v>
      </c>
      <c r="W49" s="39">
        <v>3.401408798976993</v>
      </c>
      <c r="X49" s="44"/>
      <c r="Y49" s="44">
        <v>5.6326832884708251</v>
      </c>
      <c r="Z49" s="44">
        <v>3.4470176858785764</v>
      </c>
      <c r="AA49" s="44">
        <v>2.3506666475228988</v>
      </c>
      <c r="AB49" s="44">
        <v>4.731815186978773</v>
      </c>
      <c r="AC49" s="44">
        <v>4.9380095176431462</v>
      </c>
      <c r="AD49" s="44"/>
      <c r="AE49" s="44">
        <v>4.1600945428639209</v>
      </c>
      <c r="AF49" s="44">
        <v>1.2273092226695939</v>
      </c>
      <c r="AG49" s="44">
        <v>6.8427574227110259</v>
      </c>
      <c r="AH49" s="44">
        <v>3.882880252770661</v>
      </c>
      <c r="AI49" s="38">
        <f t="shared" si="6"/>
        <v>5.6326832884708251</v>
      </c>
      <c r="AJ49" s="43">
        <f t="shared" si="7"/>
        <v>29.78712643445628</v>
      </c>
      <c r="AK49" s="42">
        <f>RANK(R49,(D49:R49,V49:AH49),1)</f>
        <v>19</v>
      </c>
    </row>
    <row r="50" spans="1:37" ht="12.75" customHeight="1" x14ac:dyDescent="0.25">
      <c r="A50">
        <v>2015</v>
      </c>
      <c r="B50" s="45" t="s">
        <v>184</v>
      </c>
      <c r="C50" s="46">
        <v>2015</v>
      </c>
      <c r="D50" s="38">
        <v>4.8328679708171691</v>
      </c>
      <c r="E50" s="38">
        <v>4.7889328074461037</v>
      </c>
      <c r="F50" s="38">
        <v>4.0493575573665064</v>
      </c>
      <c r="G50" s="38"/>
      <c r="H50" s="38">
        <v>7.5861382087372515</v>
      </c>
      <c r="I50" s="38">
        <v>6.0776975996640159</v>
      </c>
      <c r="J50" s="38">
        <v>4.7596426985320601</v>
      </c>
      <c r="K50" s="38">
        <v>4.5546119361337558</v>
      </c>
      <c r="L50" s="38">
        <v>5.2502520228422878</v>
      </c>
      <c r="M50" s="38">
        <v>3.8736169038822461</v>
      </c>
      <c r="N50" s="38">
        <v>4.9353833520163199</v>
      </c>
      <c r="O50" s="38">
        <v>6.7074349413159498</v>
      </c>
      <c r="P50" s="38">
        <v>5.4113476218695267</v>
      </c>
      <c r="Q50" s="38">
        <v>7.8204590800496003</v>
      </c>
      <c r="R50" s="38">
        <v>5.68960365655294</v>
      </c>
      <c r="S50" s="39">
        <f t="shared" si="3"/>
        <v>5.0928176874293039</v>
      </c>
      <c r="T50" s="40">
        <f t="shared" si="4"/>
        <v>11.718188353702391</v>
      </c>
      <c r="U50" s="41">
        <f t="shared" si="5"/>
        <v>10</v>
      </c>
      <c r="V50" s="39">
        <v>3.0022361636894535</v>
      </c>
      <c r="W50" s="39">
        <v>3.2365570350018009</v>
      </c>
      <c r="X50" s="44"/>
      <c r="Y50" s="44">
        <v>5.4186701490980376</v>
      </c>
      <c r="Z50" s="44">
        <v>3.1340416538026488</v>
      </c>
      <c r="AA50" s="44">
        <v>2.196758168553258</v>
      </c>
      <c r="AB50" s="44">
        <v>4.459419082163115</v>
      </c>
      <c r="AC50" s="44">
        <v>4.6644498445614193</v>
      </c>
      <c r="AD50" s="44"/>
      <c r="AE50" s="44">
        <v>3.8589718494252239</v>
      </c>
      <c r="AF50" s="44">
        <v>1.113024138733651</v>
      </c>
      <c r="AG50" s="44">
        <v>6.3632761615759383</v>
      </c>
      <c r="AH50" s="44">
        <v>4.005422393995441</v>
      </c>
      <c r="AI50" s="38">
        <f t="shared" si="6"/>
        <v>4.7596426985320601</v>
      </c>
      <c r="AJ50" s="43">
        <f t="shared" si="7"/>
        <v>19.538461538461547</v>
      </c>
      <c r="AK50" s="42">
        <f>RANK(R50,(D50:R50,V50:AH50),1)</f>
        <v>20</v>
      </c>
    </row>
    <row r="51" spans="1:37" ht="12.75" customHeight="1" x14ac:dyDescent="0.25">
      <c r="A51">
        <v>2015</v>
      </c>
      <c r="B51" s="45" t="s">
        <v>167</v>
      </c>
      <c r="C51" s="46">
        <v>2015</v>
      </c>
      <c r="D51" s="38">
        <v>4.6487199510730468</v>
      </c>
      <c r="E51" s="38">
        <v>5.0517049623115771</v>
      </c>
      <c r="F51" s="38">
        <v>3.7635921585312744</v>
      </c>
      <c r="G51" s="38"/>
      <c r="H51" s="38">
        <v>8.7145508680332195</v>
      </c>
      <c r="I51" s="38">
        <v>5.8073018583838207</v>
      </c>
      <c r="J51" s="38">
        <v>6.9514914438646489</v>
      </c>
      <c r="K51" s="38">
        <v>5.3467475598255012</v>
      </c>
      <c r="L51" s="38">
        <v>7.0810223403341768</v>
      </c>
      <c r="M51" s="38">
        <v>3.7851806412761957</v>
      </c>
      <c r="N51" s="38">
        <v>6.5197217889662236</v>
      </c>
      <c r="O51" s="38">
        <v>6.5700949153710404</v>
      </c>
      <c r="P51" s="38">
        <v>6.8651375128849628</v>
      </c>
      <c r="Q51" s="38">
        <v>8.6785700634583502</v>
      </c>
      <c r="R51" s="38">
        <v>6.555702593541092</v>
      </c>
      <c r="S51" s="39">
        <f t="shared" si="3"/>
        <v>6.5377121912536573</v>
      </c>
      <c r="T51" s="40">
        <f t="shared" si="4"/>
        <v>0.27517886626307497</v>
      </c>
      <c r="U51" s="41">
        <f t="shared" si="5"/>
        <v>8</v>
      </c>
      <c r="V51" s="39">
        <v>2.590617929390552</v>
      </c>
      <c r="W51" s="39">
        <v>3.1663108025884528</v>
      </c>
      <c r="X51" s="44"/>
      <c r="Y51" s="44">
        <v>5.4115130080602647</v>
      </c>
      <c r="Z51" s="44">
        <v>2.3099676537065754</v>
      </c>
      <c r="AA51" s="44">
        <v>2.1084751480873103</v>
      </c>
      <c r="AB51" s="44">
        <v>4.31050038806928</v>
      </c>
      <c r="AC51" s="44">
        <v>4.4400312845388079</v>
      </c>
      <c r="AD51" s="44"/>
      <c r="AE51" s="44">
        <v>3.5045303655922191</v>
      </c>
      <c r="AF51" s="44">
        <v>1.3097012865252236</v>
      </c>
      <c r="AG51" s="44">
        <v>6.2318753523672727</v>
      </c>
      <c r="AH51" s="44">
        <v>3.634061262061747</v>
      </c>
      <c r="AI51" s="38">
        <f t="shared" si="6"/>
        <v>5.0517049623115771</v>
      </c>
      <c r="AJ51" s="43">
        <f t="shared" si="7"/>
        <v>29.772079772079767</v>
      </c>
      <c r="AK51" s="42">
        <f>RANK(R51,(D51:R51,V51:AH51),1)</f>
        <v>19</v>
      </c>
    </row>
    <row r="52" spans="1:37" ht="12.75" customHeight="1" x14ac:dyDescent="0.25">
      <c r="A52">
        <v>2016</v>
      </c>
      <c r="B52" s="45" t="s">
        <v>185</v>
      </c>
      <c r="C52" s="46">
        <v>2015</v>
      </c>
      <c r="D52" s="38">
        <v>4.9827818046525838</v>
      </c>
      <c r="E52" s="38">
        <v>4.4377900447687075</v>
      </c>
      <c r="F52" s="38">
        <v>3.7604431431987466</v>
      </c>
      <c r="G52" s="38"/>
      <c r="H52" s="38">
        <v>8.0113788702929813</v>
      </c>
      <c r="I52" s="38">
        <v>6.485401942618128</v>
      </c>
      <c r="J52" s="38">
        <v>4.2197933408151558</v>
      </c>
      <c r="K52" s="38">
        <v>4.7180715212804145</v>
      </c>
      <c r="L52" s="38">
        <v>5.3564904400015267</v>
      </c>
      <c r="M52" s="38">
        <v>3.6125168083731221</v>
      </c>
      <c r="N52" s="38">
        <v>4.8971402423851167</v>
      </c>
      <c r="O52" s="38">
        <v>6.5866146980251328</v>
      </c>
      <c r="P52" s="38">
        <v>5.3564904400015267</v>
      </c>
      <c r="Q52" s="38">
        <v>7.9958076771534419</v>
      </c>
      <c r="R52" s="38">
        <v>5.5122023713969206</v>
      </c>
      <c r="S52" s="39">
        <f t="shared" si="3"/>
        <v>5.1696361223270557</v>
      </c>
      <c r="T52" s="40">
        <f t="shared" si="4"/>
        <v>6.6265060240963809</v>
      </c>
      <c r="U52" s="41">
        <f t="shared" si="5"/>
        <v>10</v>
      </c>
      <c r="V52" s="39">
        <v>2.5225332886053704</v>
      </c>
      <c r="W52" s="39">
        <v>3.1998801901753304</v>
      </c>
      <c r="X52" s="44"/>
      <c r="Y52" s="44">
        <v>5.9404101827342526</v>
      </c>
      <c r="Z52" s="44">
        <v>2.1877526361052748</v>
      </c>
      <c r="AA52" s="44">
        <v>2.1643958463959656</v>
      </c>
      <c r="AB52" s="44">
        <v>4.3599340790710102</v>
      </c>
      <c r="AC52" s="44">
        <v>4.8037130835478807</v>
      </c>
      <c r="AD52" s="44"/>
      <c r="AE52" s="44">
        <v>3.5969456152335835</v>
      </c>
      <c r="AF52" s="44">
        <v>1.3780505928492301</v>
      </c>
      <c r="AG52" s="44">
        <v>6.5632579083158245</v>
      </c>
      <c r="AH52" s="44">
        <v>3.9083694780243698</v>
      </c>
      <c r="AI52" s="38">
        <f t="shared" si="6"/>
        <v>4.7180715212804145</v>
      </c>
      <c r="AJ52" s="43">
        <f t="shared" si="7"/>
        <v>16.831683168316847</v>
      </c>
      <c r="AK52" s="42">
        <f>RANK(R52,(D52:R52,V52:AH52),1)</f>
        <v>19</v>
      </c>
    </row>
    <row r="53" spans="1:37" ht="12.75" customHeight="1" x14ac:dyDescent="0.25">
      <c r="A53">
        <v>2016</v>
      </c>
      <c r="B53" s="45" t="s">
        <v>168</v>
      </c>
      <c r="C53" s="46">
        <v>2015</v>
      </c>
      <c r="D53" s="38">
        <v>5.3879420780892326</v>
      </c>
      <c r="E53" s="38">
        <v>5.2074846879139951</v>
      </c>
      <c r="F53" s="38">
        <v>4.3481637823176262</v>
      </c>
      <c r="G53" s="38"/>
      <c r="H53" s="38">
        <v>10.165766313205042</v>
      </c>
      <c r="I53" s="38">
        <v>6.6253641821480027</v>
      </c>
      <c r="J53" s="38">
        <v>7.2526684432333521</v>
      </c>
      <c r="K53" s="38">
        <v>5.9636870848387993</v>
      </c>
      <c r="L53" s="38">
        <v>8.094802930717794</v>
      </c>
      <c r="M53" s="38">
        <v>3.6693002668964949</v>
      </c>
      <c r="N53" s="38">
        <v>6.9690925443865517</v>
      </c>
      <c r="O53" s="38">
        <v>6.6597370183718567</v>
      </c>
      <c r="P53" s="38">
        <v>7.5534307601920814</v>
      </c>
      <c r="Q53" s="38">
        <v>10.217325567540826</v>
      </c>
      <c r="R53" s="38">
        <v>6.5995845549801118</v>
      </c>
      <c r="S53" s="38">
        <f t="shared" si="3"/>
        <v>6.6425506002599297</v>
      </c>
      <c r="T53" s="40">
        <f t="shared" si="4"/>
        <v>-0.64683053040102778</v>
      </c>
      <c r="U53" s="41">
        <f t="shared" si="5"/>
        <v>6</v>
      </c>
      <c r="V53" s="39">
        <v>2.4060985356698326</v>
      </c>
      <c r="W53" s="39">
        <v>3.1537077235386732</v>
      </c>
      <c r="X53" s="39"/>
      <c r="Y53" s="39">
        <v>6.4105339557489112</v>
      </c>
      <c r="Z53" s="39">
        <v>2.3287596541661593</v>
      </c>
      <c r="AA53" s="39">
        <v>2.4404713718936875</v>
      </c>
      <c r="AB53" s="39">
        <v>4.477061918157081</v>
      </c>
      <c r="AC53" s="39">
        <v>4.8293834894515921</v>
      </c>
      <c r="AD53" s="39"/>
      <c r="AE53" s="39">
        <v>3.677893475952458</v>
      </c>
      <c r="AF53" s="39">
        <v>1.4522523304578629</v>
      </c>
      <c r="AG53" s="39">
        <v>7.0979906802260055</v>
      </c>
      <c r="AH53" s="39">
        <v>4.1419267649744977</v>
      </c>
      <c r="AI53" s="39">
        <f t="shared" si="6"/>
        <v>5.3879420780892326</v>
      </c>
      <c r="AJ53" s="43">
        <f t="shared" si="7"/>
        <v>22.488038277511944</v>
      </c>
      <c r="AK53" s="42">
        <f>RANK(R53,(D53:R53,V53:AH53),1)</f>
        <v>16</v>
      </c>
    </row>
    <row r="54" spans="1:37" ht="12.75" customHeight="1" x14ac:dyDescent="0.25">
      <c r="A54">
        <v>2017</v>
      </c>
      <c r="B54" s="45" t="s">
        <v>186</v>
      </c>
      <c r="C54" s="46">
        <v>2015</v>
      </c>
      <c r="D54" s="38">
        <v>5.5603810109682614</v>
      </c>
      <c r="E54" s="38">
        <v>5.0095073504388976</v>
      </c>
      <c r="F54" s="38">
        <v>4.4758484918010764</v>
      </c>
      <c r="G54" s="38"/>
      <c r="H54" s="38">
        <v>8.9258747807648398</v>
      </c>
      <c r="I54" s="38">
        <v>6.7912393462135565</v>
      </c>
      <c r="J54" s="38">
        <v>4.8545741334150145</v>
      </c>
      <c r="K54" s="38">
        <v>5.08697395895084</v>
      </c>
      <c r="L54" s="38">
        <v>5.4829144024563199</v>
      </c>
      <c r="M54" s="38">
        <v>3.468782581145835</v>
      </c>
      <c r="N54" s="38">
        <v>5.732529029883688</v>
      </c>
      <c r="O54" s="38">
        <v>6.007965860148369</v>
      </c>
      <c r="P54" s="38">
        <v>5.7755660346125444</v>
      </c>
      <c r="Q54" s="38">
        <v>9.0205561911683247</v>
      </c>
      <c r="R54" s="38">
        <v>5.0439369542219827</v>
      </c>
      <c r="S54" s="38">
        <f t="shared" si="3"/>
        <v>5.5216477067122902</v>
      </c>
      <c r="T54" s="40">
        <f t="shared" si="4"/>
        <v>-8.6515978176149684</v>
      </c>
      <c r="U54" s="41">
        <f t="shared" si="5"/>
        <v>5</v>
      </c>
      <c r="V54" s="39">
        <v>2.496146274273678</v>
      </c>
      <c r="W54" s="39">
        <v>3.0298051329114983</v>
      </c>
      <c r="X54" s="39"/>
      <c r="Y54" s="39">
        <v>6.8170615490508721</v>
      </c>
      <c r="Z54" s="39">
        <v>3.2966345622304085</v>
      </c>
      <c r="AA54" s="39">
        <v>2.4703240714363637</v>
      </c>
      <c r="AB54" s="39">
        <v>4.3295226757229646</v>
      </c>
      <c r="AC54" s="39">
        <v>4.7685001239573008</v>
      </c>
      <c r="AD54" s="39"/>
      <c r="AE54" s="39">
        <v>3.7528268123562878</v>
      </c>
      <c r="AF54" s="39">
        <v>2.2293168449547673</v>
      </c>
      <c r="AG54" s="39">
        <v>6.9461725632374405</v>
      </c>
      <c r="AH54" s="39">
        <v>3.6839676047901171</v>
      </c>
      <c r="AI54" s="39">
        <f t="shared" si="6"/>
        <v>5.0095073504388976</v>
      </c>
      <c r="AJ54" s="43">
        <f t="shared" si="7"/>
        <v>0.68728522336769604</v>
      </c>
      <c r="AK54" s="42">
        <f>RANK(R54,(D54:R54,V54:AH54),1)</f>
        <v>14</v>
      </c>
    </row>
    <row r="55" spans="1:37" ht="12.75" customHeight="1" x14ac:dyDescent="0.25">
      <c r="A55">
        <v>2017</v>
      </c>
      <c r="B55" s="45" t="s">
        <v>169</v>
      </c>
      <c r="C55" s="46">
        <v>2015</v>
      </c>
      <c r="D55" s="38">
        <v>7.2658647423135481</v>
      </c>
      <c r="E55" s="38">
        <v>5.6948669601916988</v>
      </c>
      <c r="F55" s="38">
        <v>4.5880276136967613</v>
      </c>
      <c r="G55" s="38"/>
      <c r="H55" s="38">
        <v>10.631013400608643</v>
      </c>
      <c r="I55" s="38">
        <v>6.8641891730210292</v>
      </c>
      <c r="J55" s="38"/>
      <c r="K55" s="38">
        <v>5.9983551681016021</v>
      </c>
      <c r="L55" s="38">
        <v>8.5869310590978287</v>
      </c>
      <c r="M55" s="38">
        <v>3.4008531533433186</v>
      </c>
      <c r="N55" s="38">
        <v>7.5604268264613941</v>
      </c>
      <c r="O55" s="38">
        <v>6.480365851252623</v>
      </c>
      <c r="P55" s="38">
        <v>8.3369995937602628</v>
      </c>
      <c r="Q55" s="38">
        <v>10.229337831316125</v>
      </c>
      <c r="R55" s="38">
        <v>5.8198326928604827</v>
      </c>
      <c r="S55" s="38">
        <f t="shared" si="3"/>
        <v>6.8641891730210292</v>
      </c>
      <c r="T55" s="40">
        <f t="shared" si="4"/>
        <v>-15.214564369310789</v>
      </c>
      <c r="U55" s="41">
        <f t="shared" si="5"/>
        <v>4</v>
      </c>
      <c r="V55" s="39">
        <v>3.0348820790990252</v>
      </c>
      <c r="W55" s="39">
        <v>3.2937396681986475</v>
      </c>
      <c r="X55" s="39"/>
      <c r="Y55" s="39">
        <v>7.3015692373617718</v>
      </c>
      <c r="Z55" s="39">
        <v>3.409779277105375</v>
      </c>
      <c r="AA55" s="39">
        <v>2.5617975197100589</v>
      </c>
      <c r="AB55" s="39">
        <v>4.6148059849829286</v>
      </c>
      <c r="AC55" s="39">
        <v>5.0968166681339504</v>
      </c>
      <c r="AD55" s="39"/>
      <c r="AE55" s="39">
        <v>3.7757503513496689</v>
      </c>
      <c r="AF55" s="39">
        <v>2.3564966731827721</v>
      </c>
      <c r="AG55" s="39">
        <v>7.4533133413167239</v>
      </c>
      <c r="AH55" s="39">
        <v>3.5525972572982707</v>
      </c>
      <c r="AI55" s="39">
        <f t="shared" si="6"/>
        <v>5.7573498265260907</v>
      </c>
      <c r="AJ55" s="43">
        <f t="shared" si="7"/>
        <v>1.0852713178294617</v>
      </c>
      <c r="AK55" s="42">
        <f>RANK(R55,(D55:R55,V55:AH55),1)</f>
        <v>13</v>
      </c>
    </row>
    <row r="56" spans="1:37" ht="12.75" customHeight="1" x14ac:dyDescent="0.25">
      <c r="A56">
        <v>2018</v>
      </c>
      <c r="B56" s="45" t="s">
        <v>187</v>
      </c>
      <c r="C56" s="46">
        <v>2015</v>
      </c>
      <c r="D56" s="38">
        <v>6.3959541703634644</v>
      </c>
      <c r="E56" s="38">
        <v>5.3314280979921032</v>
      </c>
      <c r="F56" s="38">
        <v>4.4340590121914527</v>
      </c>
      <c r="G56" s="38"/>
      <c r="H56" s="38">
        <v>9.2728138866067269</v>
      </c>
      <c r="I56" s="38">
        <v>6.8006500325872867</v>
      </c>
      <c r="J56" s="38">
        <v>4.6891933601151665</v>
      </c>
      <c r="K56" s="38">
        <v>5.058698277797788</v>
      </c>
      <c r="L56" s="38">
        <v>5.8504945299748332</v>
      </c>
      <c r="M56" s="38">
        <v>3.4047238843612937</v>
      </c>
      <c r="N56" s="38">
        <v>6.0000560442749418</v>
      </c>
      <c r="O56" s="38">
        <v>6.1320220863044481</v>
      </c>
      <c r="P56" s="38">
        <v>6.1672130308456508</v>
      </c>
      <c r="Q56" s="38">
        <v>9.6335210681540477</v>
      </c>
      <c r="R56" s="38">
        <v>4.8651480828211771</v>
      </c>
      <c r="S56" s="38">
        <f t="shared" si="3"/>
        <v>5.9252752871248875</v>
      </c>
      <c r="T56" s="40">
        <f t="shared" si="4"/>
        <v>-17.891610987379362</v>
      </c>
      <c r="U56" s="41">
        <f t="shared" si="5"/>
        <v>4</v>
      </c>
      <c r="V56" s="39">
        <v>2.8768597162432639</v>
      </c>
      <c r="W56" s="39">
        <v>3.2023759532493825</v>
      </c>
      <c r="X56" s="39"/>
      <c r="Y56" s="39">
        <v>7.7420077990644405</v>
      </c>
      <c r="Z56" s="39">
        <v>3.0264212305433724</v>
      </c>
      <c r="AA56" s="39">
        <v>2.4809615901547408</v>
      </c>
      <c r="AB56" s="39">
        <v>4.4516544844620531</v>
      </c>
      <c r="AC56" s="39">
        <v>4.4076658037855507</v>
      </c>
      <c r="AD56" s="39"/>
      <c r="AE56" s="39">
        <v>3.8622061633969196</v>
      </c>
      <c r="AF56" s="39">
        <v>2.3841864926664358</v>
      </c>
      <c r="AG56" s="39">
        <v>7.1701549502699082</v>
      </c>
      <c r="AH56" s="39">
        <v>3.7742288020439148</v>
      </c>
      <c r="AI56" s="39">
        <f t="shared" si="6"/>
        <v>4.8651480828211771</v>
      </c>
      <c r="AJ56" s="43">
        <f t="shared" si="7"/>
        <v>0</v>
      </c>
      <c r="AK56" s="42">
        <f>RANK(R56,(D56:R56,V56:AH56),1)</f>
        <v>13</v>
      </c>
    </row>
    <row r="57" spans="1:37" ht="12.75" customHeight="1" x14ac:dyDescent="0.25">
      <c r="A57">
        <v>2018</v>
      </c>
      <c r="B57" s="45" t="s">
        <v>170</v>
      </c>
      <c r="C57" s="46">
        <v>2015</v>
      </c>
      <c r="D57" s="38">
        <v>6.9375964829710828</v>
      </c>
      <c r="E57" s="38">
        <v>6.4217239239809247</v>
      </c>
      <c r="F57" s="38">
        <v>4.7673739934262818</v>
      </c>
      <c r="G57" s="38"/>
      <c r="H57" s="38">
        <v>11.464822905832978</v>
      </c>
      <c r="I57" s="38">
        <v>6.902019065109692</v>
      </c>
      <c r="J57" s="38">
        <v>6.0214779730402856</v>
      </c>
      <c r="K57" s="38">
        <v>7.0443287365552525</v>
      </c>
      <c r="L57" s="38">
        <v>9.2412342894960968</v>
      </c>
      <c r="M57" s="38">
        <v>3.5844248495350595</v>
      </c>
      <c r="N57" s="38">
        <v>7.9871303098820929</v>
      </c>
      <c r="O57" s="38">
        <v>6.5195618230997479</v>
      </c>
      <c r="P57" s="38">
        <v>8.2361722349118232</v>
      </c>
      <c r="Q57" s="38">
        <v>11.438139842436938</v>
      </c>
      <c r="R57" s="38">
        <v>6.2520931313251582</v>
      </c>
      <c r="S57" s="38">
        <f t="shared" si="3"/>
        <v>6.9198077740403878</v>
      </c>
      <c r="T57" s="40">
        <f t="shared" si="4"/>
        <v>-9.6493235725442634</v>
      </c>
      <c r="U57" s="41">
        <f t="shared" si="5"/>
        <v>4</v>
      </c>
      <c r="V57" s="39">
        <v>3.3887490512974137</v>
      </c>
      <c r="W57" s="39">
        <v>3.2642280887825477</v>
      </c>
      <c r="X57" s="39"/>
      <c r="Y57" s="39">
        <v>7.7380883848523592</v>
      </c>
      <c r="Z57" s="39">
        <v>3.2375450253865052</v>
      </c>
      <c r="AA57" s="39">
        <v>2.4281587690398787</v>
      </c>
      <c r="AB57" s="39">
        <v>5.0342046273867087</v>
      </c>
      <c r="AC57" s="39">
        <v>4.7140078666341969</v>
      </c>
      <c r="AD57" s="39"/>
      <c r="AE57" s="39">
        <v>3.7978893567034002</v>
      </c>
      <c r="AF57" s="39">
        <v>2.6416232762082199</v>
      </c>
      <c r="AG57" s="39">
        <v>7.8448206384365307</v>
      </c>
      <c r="AH57" s="39">
        <v>3.8156780656340956</v>
      </c>
      <c r="AI57" s="39">
        <f t="shared" si="6"/>
        <v>6.2520931313251582</v>
      </c>
      <c r="AJ57" s="43">
        <f t="shared" si="7"/>
        <v>0</v>
      </c>
      <c r="AK57" s="42">
        <f>RANK(R57,(D57:R57,V57:AH57),1)</f>
        <v>13</v>
      </c>
    </row>
    <row r="58" spans="1:37" ht="12.75" customHeight="1" x14ac:dyDescent="0.25">
      <c r="A58">
        <v>2019</v>
      </c>
      <c r="B58" s="45" t="s">
        <v>188</v>
      </c>
      <c r="C58" s="46">
        <v>2015</v>
      </c>
      <c r="D58" s="38">
        <v>6.2632370955215011</v>
      </c>
      <c r="E58" s="38">
        <v>5.4421153563596869</v>
      </c>
      <c r="F58" s="38">
        <v>5.1363785385866709</v>
      </c>
      <c r="G58" s="38"/>
      <c r="H58" s="38">
        <v>9.9408142464483529</v>
      </c>
      <c r="I58" s="38">
        <v>7.1717122111898925</v>
      </c>
      <c r="J58" s="38">
        <v>4.8568477337656271</v>
      </c>
      <c r="K58" s="38">
        <v>5.3023499539491654</v>
      </c>
      <c r="L58" s="38">
        <v>6.5078265497399146</v>
      </c>
      <c r="M58" s="38">
        <v>3.7125185015294817</v>
      </c>
      <c r="N58" s="38">
        <v>6.2370310825695299</v>
      </c>
      <c r="O58" s="38">
        <v>6.1147363554603231</v>
      </c>
      <c r="P58" s="38">
        <v>6.210825069617556</v>
      </c>
      <c r="Q58" s="38">
        <v>12.736122294658786</v>
      </c>
      <c r="R58" s="38">
        <v>5.5207333952156059</v>
      </c>
      <c r="S58" s="38">
        <f t="shared" si="3"/>
        <v>6.1627807125389396</v>
      </c>
      <c r="T58" s="40">
        <f t="shared" si="4"/>
        <v>-10.418143160878806</v>
      </c>
      <c r="U58" s="41">
        <f t="shared" si="5"/>
        <v>6</v>
      </c>
      <c r="V58" s="39">
        <v>3.3456343202018624</v>
      </c>
      <c r="W58" s="39">
        <v>3.232074930743313</v>
      </c>
      <c r="X58" s="39"/>
      <c r="Y58" s="39">
        <v>8.0365106386049945</v>
      </c>
      <c r="Z58" s="39">
        <v>3.2670162813459442</v>
      </c>
      <c r="AA58" s="39">
        <v>2.376011840978868</v>
      </c>
      <c r="AB58" s="39">
        <v>6.9533287699234529</v>
      </c>
      <c r="AC58" s="39">
        <v>5.0839665126827258</v>
      </c>
      <c r="AD58" s="39"/>
      <c r="AE58" s="39">
        <v>3.7299891768307969</v>
      </c>
      <c r="AF58" s="39">
        <v>2.5594539316426776</v>
      </c>
      <c r="AG58" s="39">
        <v>8.8139556895135218</v>
      </c>
      <c r="AH58" s="39">
        <v>3.861019241590661</v>
      </c>
      <c r="AI58" s="39">
        <f t="shared" si="6"/>
        <v>5.4421153563596869</v>
      </c>
      <c r="AJ58" s="43">
        <f t="shared" si="7"/>
        <v>1.4446227929374102</v>
      </c>
      <c r="AK58" s="42">
        <f>RANK(R58,(D58:R58,V58:AH58),1)</f>
        <v>14</v>
      </c>
    </row>
    <row r="59" spans="1:37" ht="12.75" customHeight="1" x14ac:dyDescent="0.25">
      <c r="A59">
        <v>2019</v>
      </c>
      <c r="B59" s="45" t="s">
        <v>171</v>
      </c>
      <c r="C59" s="46">
        <v>2015</v>
      </c>
      <c r="D59" s="38">
        <v>6.8047634571173781</v>
      </c>
      <c r="E59" s="38">
        <v>6.3023392122265864</v>
      </c>
      <c r="F59" s="38">
        <v>4.354343455720187</v>
      </c>
      <c r="G59" s="38"/>
      <c r="H59" s="38">
        <v>9.5196172716149849</v>
      </c>
      <c r="I59" s="38">
        <v>5.2181605785148806</v>
      </c>
      <c r="J59" s="38">
        <v>5.8616161903925601</v>
      </c>
      <c r="K59" s="38">
        <v>6.7430622340606137</v>
      </c>
      <c r="L59" s="38">
        <v>10.938745401920553</v>
      </c>
      <c r="M59" s="38">
        <v>3.5081552537988552</v>
      </c>
      <c r="N59" s="38">
        <v>7.9506433138858483</v>
      </c>
      <c r="O59" s="38">
        <v>6.3464115144099882</v>
      </c>
      <c r="P59" s="38">
        <v>7.9682722347592092</v>
      </c>
      <c r="Q59" s="38">
        <v>11.06214784803408</v>
      </c>
      <c r="R59" s="38">
        <v>6.9017225219208624</v>
      </c>
      <c r="S59" s="38">
        <f t="shared" si="3"/>
        <v>6.7739128455889954</v>
      </c>
      <c r="T59" s="40">
        <f t="shared" si="4"/>
        <v>1.8867924528301765</v>
      </c>
      <c r="U59" s="41">
        <f t="shared" si="5"/>
        <v>9</v>
      </c>
      <c r="V59" s="39">
        <v>3.3406805055019251</v>
      </c>
      <c r="W59" s="39">
        <v>3.5522275559822583</v>
      </c>
      <c r="X59" s="39"/>
      <c r="Y59" s="39">
        <v>8.1445614434928189</v>
      </c>
      <c r="Z59" s="39">
        <v>3.2789792824451611</v>
      </c>
      <c r="AA59" s="39">
        <v>2.3182030948469823</v>
      </c>
      <c r="AB59" s="39">
        <v>7.0868261910911539</v>
      </c>
      <c r="AC59" s="39">
        <v>4.3367145348468261</v>
      </c>
      <c r="AD59" s="39"/>
      <c r="AE59" s="39">
        <v>3.7725890668992714</v>
      </c>
      <c r="AF59" s="39">
        <v>2.5033067640172737</v>
      </c>
      <c r="AG59" s="39">
        <v>9.0524508684709151</v>
      </c>
      <c r="AH59" s="39">
        <v>3.7197023042791884</v>
      </c>
      <c r="AI59" s="39">
        <f t="shared" si="6"/>
        <v>6.3023392122265864</v>
      </c>
      <c r="AJ59" s="43">
        <f t="shared" si="7"/>
        <v>9.5104895104894993</v>
      </c>
      <c r="AK59" s="42">
        <f>RANK(R59,(D59:R59,V59:AH59),1)</f>
        <v>17</v>
      </c>
    </row>
    <row r="60" spans="1:37" ht="12.75" customHeight="1" x14ac:dyDescent="0.25">
      <c r="A60">
        <v>2020</v>
      </c>
      <c r="B60" s="45" t="s">
        <v>189</v>
      </c>
      <c r="C60" s="46">
        <v>2015</v>
      </c>
      <c r="D60" s="38">
        <v>6.3762959217212769</v>
      </c>
      <c r="E60" s="38">
        <v>4.6094759269507719</v>
      </c>
      <c r="F60" s="38">
        <v>4.2683572150891402</v>
      </c>
      <c r="G60" s="38"/>
      <c r="H60" s="38">
        <v>8.7291403702027903</v>
      </c>
      <c r="I60" s="38">
        <v>5.4666460234235918</v>
      </c>
      <c r="J60" s="38">
        <v>4.8543816688001495</v>
      </c>
      <c r="K60" s="38">
        <v>5.4753926570610689</v>
      </c>
      <c r="L60" s="38">
        <v>6.4462689908210997</v>
      </c>
      <c r="M60" s="38">
        <v>3.5161467222660536</v>
      </c>
      <c r="N60" s="38">
        <v>6.4637622580960539</v>
      </c>
      <c r="O60" s="38">
        <v>6.0701637444095562</v>
      </c>
      <c r="P60" s="38">
        <v>6.1313901798719002</v>
      </c>
      <c r="Q60" s="38">
        <v>9.11399225025181</v>
      </c>
      <c r="R60" s="38">
        <v>5.7028051316354897</v>
      </c>
      <c r="S60" s="38">
        <f t="shared" si="3"/>
        <v>5.8864844380225225</v>
      </c>
      <c r="T60" s="40">
        <f t="shared" si="4"/>
        <v>-3.1203566121842519</v>
      </c>
      <c r="U60" s="41">
        <f t="shared" si="5"/>
        <v>7</v>
      </c>
      <c r="V60" s="39">
        <v>2.9826020703799117</v>
      </c>
      <c r="W60" s="39">
        <v>3.2187611785918104</v>
      </c>
      <c r="X60" s="39"/>
      <c r="Y60" s="39">
        <v>7.8194904719051053</v>
      </c>
      <c r="Z60" s="39">
        <v>3.1837746440418999</v>
      </c>
      <c r="AA60" s="39">
        <v>2.1954050430069141</v>
      </c>
      <c r="AB60" s="39">
        <v>6.1926166153342441</v>
      </c>
      <c r="AC60" s="39">
        <v>3.5336399895410091</v>
      </c>
      <c r="AD60" s="39"/>
      <c r="AE60" s="39">
        <v>3.4811601877161431</v>
      </c>
      <c r="AF60" s="39">
        <v>2.4228175175813353</v>
      </c>
      <c r="AG60" s="39">
        <v>8.6154341329155812</v>
      </c>
      <c r="AH60" s="39">
        <v>4.0846779087021075</v>
      </c>
      <c r="AI60" s="39">
        <f t="shared" si="6"/>
        <v>5.4666460234235918</v>
      </c>
      <c r="AJ60" s="43">
        <f t="shared" si="7"/>
        <v>4.3199999999999763</v>
      </c>
      <c r="AK60" s="42">
        <f>RANK(R60,(D60:R60,V60:AH60),1)</f>
        <v>15</v>
      </c>
    </row>
    <row r="61" spans="1:37" ht="12.75" customHeight="1" x14ac:dyDescent="0.25">
      <c r="A61">
        <v>2020</v>
      </c>
      <c r="B61" s="45" t="s">
        <v>172</v>
      </c>
      <c r="C61" s="46">
        <v>2015</v>
      </c>
      <c r="D61" s="38">
        <v>6.8624558146608949</v>
      </c>
      <c r="E61" s="38">
        <v>5.01800128740026</v>
      </c>
      <c r="F61" s="38">
        <v>4.5478462118240186</v>
      </c>
      <c r="G61" s="38"/>
      <c r="H61" s="38">
        <v>9.3036456301529142</v>
      </c>
      <c r="I61" s="38">
        <v>5.7955654508532728</v>
      </c>
      <c r="J61" s="38">
        <v>6.2747619701905943</v>
      </c>
      <c r="K61" s="38">
        <v>6.3380520765181654</v>
      </c>
      <c r="L61" s="38">
        <v>10.479033319093514</v>
      </c>
      <c r="M61" s="38">
        <v>3.1916296476617858</v>
      </c>
      <c r="N61" s="38">
        <v>8.1734651600177184</v>
      </c>
      <c r="O61" s="38">
        <v>6.2205133076241053</v>
      </c>
      <c r="P61" s="38">
        <v>8.2096309350620462</v>
      </c>
      <c r="Q61" s="38">
        <v>19.457186973847492</v>
      </c>
      <c r="R61" s="38">
        <v>5.7006759397589084</v>
      </c>
      <c r="S61" s="38">
        <f t="shared" si="3"/>
        <v>6.3064070233543799</v>
      </c>
      <c r="T61" s="40">
        <f t="shared" si="4"/>
        <v>-9.6050109254331471</v>
      </c>
      <c r="U61" s="41">
        <f t="shared" si="5"/>
        <v>4</v>
      </c>
      <c r="V61" s="39">
        <v>2.8118890096963614</v>
      </c>
      <c r="W61" s="39">
        <v>3.4357486292109884</v>
      </c>
      <c r="X61" s="39"/>
      <c r="Y61" s="39">
        <v>7.9293461784685171</v>
      </c>
      <c r="Z61" s="39">
        <v>3.2730026415115208</v>
      </c>
      <c r="AA61" s="39">
        <v>2.1970708339428162</v>
      </c>
      <c r="AB61" s="39">
        <v>7.1427405712544232</v>
      </c>
      <c r="AC61" s="39">
        <v>2.9023034473071765</v>
      </c>
      <c r="AD61" s="39"/>
      <c r="AE61" s="39">
        <v>3.4086242979277435</v>
      </c>
      <c r="AF61" s="39">
        <v>2.4773555905363445</v>
      </c>
      <c r="AG61" s="39">
        <v>9.2041897487810171</v>
      </c>
      <c r="AH61" s="39">
        <v>3.7250748295655978</v>
      </c>
      <c r="AI61" s="39">
        <f t="shared" si="6"/>
        <v>5.7955654508532728</v>
      </c>
      <c r="AJ61" s="43">
        <f t="shared" si="7"/>
        <v>-1.6372778790789764</v>
      </c>
      <c r="AK61" s="42">
        <f>RANK(R61,(D61:R61,V61:AH61),1)</f>
        <v>12</v>
      </c>
    </row>
    <row r="62" spans="1:37" ht="12.75" customHeight="1" x14ac:dyDescent="0.25">
      <c r="A62">
        <v>2021</v>
      </c>
      <c r="B62" s="45" t="s">
        <v>190</v>
      </c>
      <c r="C62" s="46">
        <v>2015</v>
      </c>
      <c r="D62" s="38">
        <v>6.2701033197157017</v>
      </c>
      <c r="E62" s="38">
        <v>4.4550734113769455</v>
      </c>
      <c r="F62" s="38">
        <v>5.0977155798796634</v>
      </c>
      <c r="G62" s="38"/>
      <c r="H62" s="38">
        <v>8.0590801671692116</v>
      </c>
      <c r="I62" s="38">
        <v>5.0282407508523423</v>
      </c>
      <c r="J62" s="38">
        <v>4.4029672896064556</v>
      </c>
      <c r="K62" s="38">
        <v>4.9674502754534364</v>
      </c>
      <c r="L62" s="38">
        <v>6.0008883572348326</v>
      </c>
      <c r="M62" s="38">
        <v>3.2826856715409072</v>
      </c>
      <c r="N62" s="38">
        <v>5.8185169310381166</v>
      </c>
      <c r="O62" s="38">
        <v>5.775095162896041</v>
      </c>
      <c r="P62" s="38">
        <v>6.096416247147399</v>
      </c>
      <c r="Q62" s="38">
        <v>18.619254179321974</v>
      </c>
      <c r="R62" s="38">
        <v>4.490572844008887</v>
      </c>
      <c r="S62" s="38">
        <f t="shared" ref="S62" si="8">MEDIAN(D62:R62)</f>
        <v>5.4364053713878526</v>
      </c>
      <c r="T62" s="40">
        <f t="shared" ref="T62" si="9">(R62-S62)/S62*100</f>
        <v>-17.398123627000707</v>
      </c>
      <c r="U62" s="41">
        <f t="shared" ref="U62" si="10">RANK(R62,D62:R62,1)</f>
        <v>4</v>
      </c>
      <c r="V62" s="39">
        <v>2.8137305756064919</v>
      </c>
      <c r="W62" s="39">
        <v>2.9787332945463785</v>
      </c>
      <c r="X62" s="39"/>
      <c r="Y62" s="39">
        <v>7.6595999002621182</v>
      </c>
      <c r="Z62" s="39">
        <v>3.308738732426153</v>
      </c>
      <c r="AA62" s="39">
        <v>2.0929292244480391</v>
      </c>
      <c r="AB62" s="39">
        <v>5.8966761136938519</v>
      </c>
      <c r="AC62" s="39">
        <v>3.9774339618141155</v>
      </c>
      <c r="AD62" s="39"/>
      <c r="AE62" s="39">
        <v>3.0134707090600394</v>
      </c>
      <c r="AF62" s="39">
        <v>2.3447754796720766</v>
      </c>
      <c r="AG62" s="39">
        <v>8.276189007879589</v>
      </c>
      <c r="AH62" s="39">
        <v>3.6040067557922661</v>
      </c>
      <c r="AI62" s="39">
        <f t="shared" ref="AI62" si="11">MEDIAN(D62:R62,V62:AH62)</f>
        <v>4.9674502754534364</v>
      </c>
      <c r="AJ62" s="43">
        <f t="shared" ref="AJ62" si="12">(R62-AI62)/AI62*100</f>
        <v>-9.6000443889902716</v>
      </c>
      <c r="AK62" s="42">
        <f>RANK(R62,(D62:R62,V62:AH62),1)</f>
        <v>12</v>
      </c>
    </row>
    <row r="63" spans="1:37" x14ac:dyDescent="0.25">
      <c r="A63">
        <v>2021</v>
      </c>
      <c r="B63" s="45" t="s">
        <v>173</v>
      </c>
      <c r="C63" s="46">
        <v>2015</v>
      </c>
      <c r="D63" s="38">
        <v>6.7456558144928316</v>
      </c>
      <c r="E63" s="38">
        <v>6.1494488611916971</v>
      </c>
      <c r="F63" s="38">
        <v>7.7847593616748076</v>
      </c>
      <c r="G63" s="38"/>
      <c r="H63" s="38">
        <v>9.4285871043479368</v>
      </c>
      <c r="I63" s="38">
        <v>5.5106556969404821</v>
      </c>
      <c r="J63" s="38">
        <v>8.5513111587762669</v>
      </c>
      <c r="K63" s="38">
        <v>7.0352420489533829</v>
      </c>
      <c r="L63" s="38">
        <v>11.276828659581451</v>
      </c>
      <c r="M63" s="38">
        <v>4.4119314544283927</v>
      </c>
      <c r="N63" s="38">
        <v>8.1680352602255368</v>
      </c>
      <c r="O63" s="38">
        <v>5.9620695330113413</v>
      </c>
      <c r="P63" s="38">
        <v>9.0282767214171731</v>
      </c>
      <c r="Q63" s="38">
        <v>25.270657577778071</v>
      </c>
      <c r="R63" s="38">
        <v>5.7594791799718363</v>
      </c>
      <c r="S63" s="38">
        <f t="shared" ref="S63:S68" si="13">MEDIAN(D63:R63)</f>
        <v>7.4100007053140953</v>
      </c>
      <c r="T63" s="40">
        <f t="shared" ref="T63:T68" si="14">(R63-S63)/S63*100</f>
        <v>-22.274242486354751</v>
      </c>
      <c r="U63" s="41">
        <f t="shared" ref="U63:U68" si="15">RANK(R63,D63:R63,1)</f>
        <v>3</v>
      </c>
      <c r="V63" s="39">
        <v>5.587310876650629</v>
      </c>
      <c r="W63" s="39">
        <v>2.9895520086956866</v>
      </c>
      <c r="X63" s="39"/>
      <c r="Y63" s="39">
        <v>7.8528972991949386</v>
      </c>
      <c r="Z63" s="39">
        <v>4.2671383371981166</v>
      </c>
      <c r="AA63" s="39">
        <v>2.0441381256038884</v>
      </c>
      <c r="AB63" s="39">
        <v>10.178104417069362</v>
      </c>
      <c r="AC63" s="39">
        <v>4.7441038998390246</v>
      </c>
      <c r="AD63" s="39"/>
      <c r="AE63" s="39">
        <v>3.3813451494364322</v>
      </c>
      <c r="AF63" s="39">
        <v>3.6027934463768529</v>
      </c>
      <c r="AG63" s="39">
        <v>8.4661387368761059</v>
      </c>
      <c r="AH63" s="39">
        <v>3.8583107120773397</v>
      </c>
      <c r="AI63" s="39">
        <f t="shared" ref="AI63:AI68" si="16">MEDIAN(D63:R63,V63:AH63)</f>
        <v>6.1494488611916971</v>
      </c>
      <c r="AJ63" s="43">
        <f t="shared" ref="AJ63:AJ68" si="17">(R63-AI63)/AI63*100</f>
        <v>-6.3415387300950545</v>
      </c>
      <c r="AK63" s="42">
        <f>RANK(R63,(D63:R63,V63:AH63),1)</f>
        <v>11</v>
      </c>
    </row>
    <row r="64" spans="1:37" x14ac:dyDescent="0.25">
      <c r="A64">
        <v>2022</v>
      </c>
      <c r="B64" s="45" t="s">
        <v>191</v>
      </c>
      <c r="C64" s="46">
        <v>2015</v>
      </c>
      <c r="D64" s="38">
        <v>6.937591723862047</v>
      </c>
      <c r="E64" s="38">
        <v>7.7626936521854457</v>
      </c>
      <c r="F64" s="38">
        <v>12.022913812712382</v>
      </c>
      <c r="G64" s="38"/>
      <c r="H64" s="38">
        <v>9.0256047669661577</v>
      </c>
      <c r="I64" s="38">
        <v>6.8954946867026896</v>
      </c>
      <c r="J64" s="38">
        <v>8.4867626913263869</v>
      </c>
      <c r="K64" s="38">
        <v>6.6260736488828051</v>
      </c>
      <c r="L64" s="38">
        <v>8.8235389886012445</v>
      </c>
      <c r="M64" s="38">
        <v>6.5923960191553181</v>
      </c>
      <c r="N64" s="38">
        <v>7.9563400231184884</v>
      </c>
      <c r="O64" s="38">
        <v>6.1545868326980049</v>
      </c>
      <c r="P64" s="38">
        <v>7.0807216502038601</v>
      </c>
      <c r="Q64" s="38">
        <v>24.862510146316293</v>
      </c>
      <c r="R64" s="38">
        <v>5.9497563434799794</v>
      </c>
      <c r="S64" s="38">
        <f t="shared" si="13"/>
        <v>7.4217076511946534</v>
      </c>
      <c r="T64" s="40">
        <f t="shared" si="14"/>
        <v>-19.833054290109875</v>
      </c>
      <c r="U64" s="41">
        <f t="shared" si="15"/>
        <v>1</v>
      </c>
      <c r="V64" s="39">
        <v>6.8618170569752044</v>
      </c>
      <c r="W64" s="39">
        <v>3.1488583795199094</v>
      </c>
      <c r="X64" s="39"/>
      <c r="Y64" s="39">
        <v>8.5204403210538722</v>
      </c>
      <c r="Z64" s="39">
        <v>7.6448219481392465</v>
      </c>
      <c r="AA64" s="39">
        <v>1.9280443018985545</v>
      </c>
      <c r="AB64" s="39">
        <v>11.694556922869397</v>
      </c>
      <c r="AC64" s="39">
        <v>4.9927086070997495</v>
      </c>
      <c r="AD64" s="39"/>
      <c r="AE64" s="39">
        <v>5.0179668293953634</v>
      </c>
      <c r="AF64" s="39">
        <v>5.2452908300558923</v>
      </c>
      <c r="AG64" s="39">
        <v>9.2613481750585578</v>
      </c>
      <c r="AH64" s="39">
        <v>4.7232875692798642</v>
      </c>
      <c r="AI64" s="39">
        <f t="shared" si="16"/>
        <v>6.937591723862047</v>
      </c>
      <c r="AJ64" s="43">
        <f t="shared" si="17"/>
        <v>-14.238880287295942</v>
      </c>
      <c r="AK64" s="42">
        <f>RANK(R64,(D64:R64,V64:AH64),1)</f>
        <v>7</v>
      </c>
    </row>
    <row r="65" spans="1:37" x14ac:dyDescent="0.25">
      <c r="A65">
        <v>2022</v>
      </c>
      <c r="B65" s="45" t="s">
        <v>174</v>
      </c>
      <c r="C65" s="46">
        <v>2015</v>
      </c>
      <c r="D65" s="38">
        <v>11.384912662370644</v>
      </c>
      <c r="E65" s="38">
        <v>11.712908629899138</v>
      </c>
      <c r="F65" s="38">
        <v>16.132222718704124</v>
      </c>
      <c r="G65" s="38"/>
      <c r="H65" s="38">
        <v>10.875655765418509</v>
      </c>
      <c r="I65" s="38">
        <v>8.2085306610420652</v>
      </c>
      <c r="J65" s="38">
        <v>14.535400245210134</v>
      </c>
      <c r="K65" s="38">
        <v>13.844882418834354</v>
      </c>
      <c r="L65" s="38">
        <v>18.445457437062977</v>
      </c>
      <c r="M65" s="38">
        <v>9.883036390003328</v>
      </c>
      <c r="N65" s="38">
        <v>16.891792327717479</v>
      </c>
      <c r="O65" s="38">
        <v>10.280084140169398</v>
      </c>
      <c r="P65" s="38">
        <v>12.843631570589476</v>
      </c>
      <c r="Q65" s="38">
        <v>30.115208702813629</v>
      </c>
      <c r="R65" s="38">
        <v>15.279304842245475</v>
      </c>
      <c r="S65" s="38">
        <f t="shared" si="13"/>
        <v>13.344256994711916</v>
      </c>
      <c r="T65" s="40">
        <f t="shared" si="14"/>
        <v>14.50097857303245</v>
      </c>
      <c r="U65" s="41">
        <f t="shared" si="15"/>
        <v>10</v>
      </c>
      <c r="V65" s="39">
        <v>9.8571419715142348</v>
      </c>
      <c r="W65" s="39">
        <v>4.45383998012377</v>
      </c>
      <c r="X65" s="39"/>
      <c r="Y65" s="39">
        <v>11.039653749182756</v>
      </c>
      <c r="Z65" s="39">
        <v>7.7251681825790186</v>
      </c>
      <c r="AA65" s="39">
        <v>2.1233423161055183</v>
      </c>
      <c r="AB65" s="39">
        <v>18.143355888023574</v>
      </c>
      <c r="AC65" s="39">
        <v>10.625343053357289</v>
      </c>
      <c r="AD65" s="39"/>
      <c r="AE65" s="39">
        <v>5.1443578064995483</v>
      </c>
      <c r="AF65" s="39">
        <v>9.6845125149202911</v>
      </c>
      <c r="AG65" s="39">
        <v>9.0544149983523923</v>
      </c>
      <c r="AH65" s="39">
        <v>7.0778077203517284</v>
      </c>
      <c r="AI65" s="39">
        <f t="shared" si="16"/>
        <v>10.875655765418509</v>
      </c>
      <c r="AJ65" s="43">
        <f t="shared" si="17"/>
        <v>40.490883233260448</v>
      </c>
      <c r="AK65" s="42">
        <f>RANK(R65,(D65:R65,V65:AH65),1)</f>
        <v>20</v>
      </c>
    </row>
    <row r="66" spans="1:37" x14ac:dyDescent="0.25">
      <c r="A66">
        <v>2023</v>
      </c>
      <c r="B66" s="45" t="s">
        <v>192</v>
      </c>
      <c r="C66" s="46">
        <v>2015</v>
      </c>
      <c r="D66" s="38">
        <v>14.104854859464593</v>
      </c>
      <c r="E66" s="38">
        <v>9.5962134429441939</v>
      </c>
      <c r="F66" s="38">
        <v>9.438323276606905</v>
      </c>
      <c r="G66" s="38"/>
      <c r="H66" s="38">
        <v>10.841791421827264</v>
      </c>
      <c r="I66" s="38">
        <v>10.368120922815391</v>
      </c>
      <c r="J66" s="38">
        <v>10.447066005984036</v>
      </c>
      <c r="K66" s="38">
        <v>12.122456104340836</v>
      </c>
      <c r="L66" s="38">
        <v>12.148771132063722</v>
      </c>
      <c r="M66" s="38">
        <v>12.21017286341711</v>
      </c>
      <c r="N66" s="38">
        <v>17.446863380270567</v>
      </c>
      <c r="O66" s="38">
        <v>12.052282697079821</v>
      </c>
      <c r="P66" s="38">
        <v>10.227774108293355</v>
      </c>
      <c r="Q66" s="38">
        <v>24.043163662806251</v>
      </c>
      <c r="R66" s="114">
        <v>14.94025818645626</v>
      </c>
      <c r="S66" s="38">
        <f t="shared" si="13"/>
        <v>12.08736940071033</v>
      </c>
      <c r="T66" s="40">
        <f t="shared" si="14"/>
        <v>23.602230486794561</v>
      </c>
      <c r="U66" s="41">
        <f t="shared" si="15"/>
        <v>12</v>
      </c>
      <c r="V66" s="39">
        <v>7.1138291610856887</v>
      </c>
      <c r="W66" s="39">
        <v>4.3332078983678537</v>
      </c>
      <c r="X66" s="39"/>
      <c r="Y66" s="39">
        <v>11.025996615887435</v>
      </c>
      <c r="Z66" s="39">
        <v>8.5786990376594368</v>
      </c>
      <c r="AA66" s="39">
        <v>2.2192340046296906</v>
      </c>
      <c r="AB66" s="39">
        <v>19.183655209980763</v>
      </c>
      <c r="AC66" s="39">
        <v>15.85919004099004</v>
      </c>
      <c r="AD66" s="39"/>
      <c r="AE66" s="39">
        <v>5.3507223036526126</v>
      </c>
      <c r="AF66" s="39">
        <v>4.1490027043076818</v>
      </c>
      <c r="AG66" s="39">
        <v>10.806704718196753</v>
      </c>
      <c r="AH66" s="39">
        <v>7.6839880950814576</v>
      </c>
      <c r="AI66" s="39">
        <f t="shared" si="16"/>
        <v>10.806704718196753</v>
      </c>
      <c r="AJ66" s="43">
        <f t="shared" si="17"/>
        <v>38.249897411365993</v>
      </c>
      <c r="AK66" s="42">
        <f>RANK(R66,(D66:R66,V66:AH66),1)</f>
        <v>21</v>
      </c>
    </row>
    <row r="67" spans="1:37" x14ac:dyDescent="0.25">
      <c r="A67">
        <v>2023</v>
      </c>
      <c r="B67" s="45" t="s">
        <v>175</v>
      </c>
      <c r="C67" s="46">
        <v>2015</v>
      </c>
      <c r="D67" s="38">
        <v>12.38216864099223</v>
      </c>
      <c r="E67" s="38">
        <v>8.9282861748856117</v>
      </c>
      <c r="F67" s="38">
        <v>6.0701984341823838</v>
      </c>
      <c r="G67" s="38"/>
      <c r="H67" s="38">
        <v>12.054049806712102</v>
      </c>
      <c r="I67" s="38">
        <v>10.033528564039729</v>
      </c>
      <c r="J67" s="38">
        <v>8.9887291180424764</v>
      </c>
      <c r="K67" s="38">
        <v>13.953685163070743</v>
      </c>
      <c r="L67" s="38">
        <v>16.345498770849577</v>
      </c>
      <c r="M67" s="38">
        <v>8.729687933084481</v>
      </c>
      <c r="N67" s="38">
        <v>11.104232128532781</v>
      </c>
      <c r="O67" s="38">
        <v>10.914268592896919</v>
      </c>
      <c r="P67" s="38">
        <v>9.1268844166867424</v>
      </c>
      <c r="Q67" s="38">
        <v>22.778354863973153</v>
      </c>
      <c r="R67" s="114">
        <v>8.7283190163400253</v>
      </c>
      <c r="S67" s="38">
        <f t="shared" si="13"/>
        <v>10.473898578468324</v>
      </c>
      <c r="T67" s="40">
        <f t="shared" si="14"/>
        <v>-16.665996420060502</v>
      </c>
      <c r="U67" s="41">
        <f t="shared" si="15"/>
        <v>2</v>
      </c>
      <c r="V67" s="39">
        <v>5.3880566471263265</v>
      </c>
      <c r="W67" s="39">
        <v>4.4382389689470063</v>
      </c>
      <c r="X67" s="39"/>
      <c r="Y67" s="39">
        <v>12.218109223852165</v>
      </c>
      <c r="Z67" s="39">
        <v>5.5089425334400577</v>
      </c>
      <c r="AA67" s="39">
        <v>2.3486400769525009</v>
      </c>
      <c r="AB67" s="39">
        <v>15.153909320042791</v>
      </c>
      <c r="AC67" s="39">
        <v>12.90888571707349</v>
      </c>
      <c r="AD67" s="39"/>
      <c r="AE67" s="39">
        <v>5.5521160642663903</v>
      </c>
      <c r="AF67" s="39">
        <v>4.2482754333111421</v>
      </c>
      <c r="AG67" s="39">
        <v>11.691392147770905</v>
      </c>
      <c r="AH67" s="39">
        <v>7.5726373069387636</v>
      </c>
      <c r="AI67" s="39">
        <f t="shared" si="16"/>
        <v>9.1268844166867424</v>
      </c>
      <c r="AJ67" s="43">
        <f t="shared" si="17"/>
        <v>-4.3669381812047217</v>
      </c>
      <c r="AK67" s="42">
        <f>RANK(R67,(D67:R67,V67:AH67),1)</f>
        <v>9</v>
      </c>
    </row>
    <row r="68" spans="1:37" x14ac:dyDescent="0.25">
      <c r="A68">
        <v>2024</v>
      </c>
      <c r="B68" s="45" t="s">
        <v>199</v>
      </c>
      <c r="C68" s="46">
        <v>2015</v>
      </c>
      <c r="D68" s="38">
        <v>10.786785760075217</v>
      </c>
      <c r="E68" s="38">
        <v>7.0344886533612536</v>
      </c>
      <c r="F68" s="38">
        <v>6.0002564212145817</v>
      </c>
      <c r="G68" s="38"/>
      <c r="H68" s="38">
        <v>11.026112227018249</v>
      </c>
      <c r="I68" s="114">
        <v>10.461985554938243</v>
      </c>
      <c r="J68" s="38">
        <v>6.5558357194751906</v>
      </c>
      <c r="K68" s="38">
        <v>10.436343433480062</v>
      </c>
      <c r="L68" s="38">
        <v>10.222659087995213</v>
      </c>
      <c r="M68" s="38">
        <v>8.2653104833539874</v>
      </c>
      <c r="N68" s="38">
        <v>8.8123424077952031</v>
      </c>
      <c r="O68" s="38">
        <v>9.1115004914739934</v>
      </c>
      <c r="P68" s="114">
        <v>7.1968887559297396</v>
      </c>
      <c r="Q68" s="38">
        <v>43.241164152314198</v>
      </c>
      <c r="R68" s="114">
        <v>9.3014817311561124</v>
      </c>
      <c r="S68" s="114">
        <f t="shared" si="13"/>
        <v>9.2064911113150529</v>
      </c>
      <c r="T68" s="43">
        <f t="shared" si="14"/>
        <v>1.031778760143625</v>
      </c>
      <c r="U68" s="112">
        <f t="shared" si="15"/>
        <v>8</v>
      </c>
      <c r="V68" s="39">
        <v>4.5386554980982092</v>
      </c>
      <c r="W68" s="39">
        <v>4.248044788238813</v>
      </c>
      <c r="X68" s="39"/>
      <c r="Y68" s="39">
        <v>12.530450019231592</v>
      </c>
      <c r="Z68" s="39">
        <v>4.4446343860848749</v>
      </c>
      <c r="AA68" s="39">
        <v>2.0342749690157698</v>
      </c>
      <c r="AB68" s="39">
        <v>17.769990170520106</v>
      </c>
      <c r="AC68" s="39">
        <v>6.9746570366254961</v>
      </c>
      <c r="AD68" s="39"/>
      <c r="AE68" s="39"/>
      <c r="AF68" s="39">
        <v>4.0941920594897212</v>
      </c>
      <c r="AG68" s="39">
        <v>11.026112227018249</v>
      </c>
      <c r="AH68" s="39">
        <v>6.290867131073977</v>
      </c>
      <c r="AI68" s="39">
        <f t="shared" si="16"/>
        <v>8.5388264455745961</v>
      </c>
      <c r="AJ68" s="43">
        <f t="shared" si="17"/>
        <v>8.9316171307917429</v>
      </c>
      <c r="AK68" s="113">
        <f>RANK(R68,(D68:R68,V68:AH68),1)</f>
        <v>15</v>
      </c>
    </row>
    <row r="69" spans="1:37" x14ac:dyDescent="0.25">
      <c r="A69">
        <v>2024</v>
      </c>
      <c r="B69" s="45" t="s">
        <v>204</v>
      </c>
      <c r="C69" s="118">
        <v>2015</v>
      </c>
      <c r="D69" s="38">
        <v>9.6969019125377471</v>
      </c>
      <c r="E69" s="38">
        <v>8.3715468068448722</v>
      </c>
      <c r="F69" s="38">
        <v>6.0312045632479601</v>
      </c>
      <c r="G69" s="38"/>
      <c r="H69" s="38">
        <v>11.986914215412146</v>
      </c>
      <c r="I69" s="38">
        <v>9.7640085001677672</v>
      </c>
      <c r="J69" s="38">
        <v>8.4386533944748905</v>
      </c>
      <c r="K69" s="38">
        <v>11.475226484733254</v>
      </c>
      <c r="L69" s="38">
        <v>17.08701487529359</v>
      </c>
      <c r="M69" s="38">
        <v>7.0629683480595009</v>
      </c>
      <c r="N69" s="38">
        <v>10.334414495022928</v>
      </c>
      <c r="O69" s="38">
        <v>9.3865339447489085</v>
      </c>
      <c r="P69" s="38">
        <v>9.2607090929426246</v>
      </c>
      <c r="Q69" s="38">
        <v>62.006486970137566</v>
      </c>
      <c r="R69" s="38">
        <v>8.318400434223113</v>
      </c>
      <c r="S69" s="38">
        <f>MEDIAN(D69:R69)</f>
        <v>9.5417179286433278</v>
      </c>
      <c r="T69" s="43">
        <f>(R69-S69)/S69*100</f>
        <v>-12.820725822840897</v>
      </c>
      <c r="U69" s="112">
        <f>RANK(R69,D69:R69,1)</f>
        <v>3</v>
      </c>
      <c r="V69" s="39">
        <v>4.7310144279163406</v>
      </c>
      <c r="W69" s="39">
        <v>4.1270551392461696</v>
      </c>
      <c r="X69" s="39"/>
      <c r="Y69" s="39">
        <v>12.792193266972374</v>
      </c>
      <c r="Z69" s="39">
        <v>5.4943518622078074</v>
      </c>
      <c r="AA69" s="39">
        <v>2.1306341572531036</v>
      </c>
      <c r="AB69" s="39">
        <v>17.456101107258696</v>
      </c>
      <c r="AC69" s="39">
        <v>6.3751258248518061</v>
      </c>
      <c r="AD69" s="39"/>
      <c r="AE69" s="39"/>
      <c r="AF69" s="39">
        <v>3.9005704059948556</v>
      </c>
      <c r="AG69" s="39">
        <v>11.173246840398168</v>
      </c>
      <c r="AH69" s="39">
        <v>6.0731461805167219</v>
      </c>
      <c r="AI69" s="39">
        <f>MEDIAN(D69:R69,V69:AH69)</f>
        <v>8.8496812437087584</v>
      </c>
      <c r="AJ69" s="43">
        <f>(R69-AI69)/AI69*100</f>
        <v>-6.0033892165701799</v>
      </c>
      <c r="AK69" s="113">
        <f>RANK(R69,(D69:R69,V69:AH69),1)</f>
        <v>10</v>
      </c>
    </row>
  </sheetData>
  <phoneticPr fontId="19"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69E87-3F66-4C99-A197-5568C099ACAF}">
  <sheetPr>
    <tabColor theme="4"/>
  </sheetPr>
  <dimension ref="A1:AK69"/>
  <sheetViews>
    <sheetView showGridLines="0" zoomScaleNormal="100" workbookViewId="0">
      <pane ySplit="13" topLeftCell="A56" activePane="bottomLeft" state="frozen"/>
      <selection activeCell="B34" sqref="B3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51" t="s">
        <v>107</v>
      </c>
    </row>
    <row r="2" spans="1:37" ht="15.5" x14ac:dyDescent="0.35">
      <c r="A2" s="47" t="s">
        <v>104</v>
      </c>
    </row>
    <row r="3" spans="1:37" ht="15.5" x14ac:dyDescent="0.35">
      <c r="A3" s="47" t="s">
        <v>112</v>
      </c>
    </row>
    <row r="4" spans="1:37" ht="15.5" x14ac:dyDescent="0.35">
      <c r="A4" s="47" t="s">
        <v>113</v>
      </c>
    </row>
    <row r="5" spans="1:37" ht="15.5" x14ac:dyDescent="0.35">
      <c r="A5" s="47" t="s">
        <v>121</v>
      </c>
    </row>
    <row r="6" spans="1:37" ht="15.5" x14ac:dyDescent="0.35">
      <c r="A6" s="47" t="s">
        <v>150</v>
      </c>
    </row>
    <row r="7" spans="1:37" ht="15.5" x14ac:dyDescent="0.35">
      <c r="A7" s="47" t="s">
        <v>115</v>
      </c>
    </row>
    <row r="8" spans="1:37" ht="15.5" x14ac:dyDescent="0.35">
      <c r="A8" s="47" t="s">
        <v>116</v>
      </c>
    </row>
    <row r="9" spans="1:37" ht="15.5" x14ac:dyDescent="0.25">
      <c r="A9" s="48" t="s">
        <v>110</v>
      </c>
    </row>
    <row r="10" spans="1:37" ht="15.5" x14ac:dyDescent="0.35">
      <c r="A10" s="49" t="s">
        <v>111</v>
      </c>
    </row>
    <row r="11" spans="1:37" ht="15.5" x14ac:dyDescent="0.35">
      <c r="A11" s="49" t="s">
        <v>124</v>
      </c>
    </row>
    <row r="12" spans="1:37" ht="15.5" x14ac:dyDescent="0.35">
      <c r="A12" s="47" t="s">
        <v>63</v>
      </c>
    </row>
    <row r="13" spans="1:37" ht="64" customHeight="1" x14ac:dyDescent="0.25">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144</v>
      </c>
      <c r="S13" s="91" t="s">
        <v>117</v>
      </c>
      <c r="T13" s="91" t="s">
        <v>101</v>
      </c>
      <c r="U13" s="91" t="s">
        <v>145</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146</v>
      </c>
    </row>
    <row r="14" spans="1:37" ht="12.75" customHeight="1" x14ac:dyDescent="0.25">
      <c r="A14">
        <v>1998</v>
      </c>
      <c r="B14" s="45">
        <v>35796</v>
      </c>
      <c r="C14" s="46" t="s">
        <v>99</v>
      </c>
      <c r="D14" s="38">
        <v>2.670676298049266</v>
      </c>
      <c r="E14" s="38">
        <v>3.6414120644210435</v>
      </c>
      <c r="F14" s="38">
        <v>8.0373209591801036</v>
      </c>
      <c r="G14" s="38"/>
      <c r="H14" s="38">
        <v>3.3076596424451044</v>
      </c>
      <c r="I14" s="38">
        <v>3.2471316801555905</v>
      </c>
      <c r="J14" s="38"/>
      <c r="K14" s="38">
        <v>4.0811750278104224</v>
      </c>
      <c r="L14" s="38">
        <v>2.5919403875870506</v>
      </c>
      <c r="M14" s="38">
        <v>2.7126170581830693</v>
      </c>
      <c r="N14" s="38">
        <v>2.6245212210980107</v>
      </c>
      <c r="O14" s="38"/>
      <c r="P14" s="38">
        <v>3.215182385123271</v>
      </c>
      <c r="Q14" s="38">
        <v>3.7067972777280791</v>
      </c>
      <c r="R14" s="38">
        <v>2.3542116630669545</v>
      </c>
      <c r="S14" s="39">
        <f t="shared" ref="S14:S32" si="0">MEDIAN(D14:R14)</f>
        <v>3.2311570326394308</v>
      </c>
      <c r="T14" s="40">
        <f t="shared" ref="T14:T32" si="1">(R14-S14)/S14*100</f>
        <v>-27.140289398318941</v>
      </c>
      <c r="U14" s="41">
        <f t="shared" ref="U14:U32" si="2">RANK(R14,D14:R14,1)</f>
        <v>1</v>
      </c>
      <c r="V14" s="39"/>
      <c r="W14" s="39"/>
      <c r="X14" s="44"/>
      <c r="Y14" s="44"/>
      <c r="Z14" s="44"/>
      <c r="AA14" s="44"/>
      <c r="AB14" s="44"/>
      <c r="AC14" s="44"/>
      <c r="AD14" s="44"/>
      <c r="AE14" s="44"/>
      <c r="AF14" s="44"/>
      <c r="AG14" s="44"/>
      <c r="AH14" s="44"/>
      <c r="AI14" s="38"/>
      <c r="AJ14" s="43"/>
      <c r="AK14" s="42"/>
    </row>
    <row r="15" spans="1:37" ht="12.75" customHeight="1" x14ac:dyDescent="0.25">
      <c r="A15">
        <v>1998</v>
      </c>
      <c r="B15" s="45">
        <v>35977</v>
      </c>
      <c r="C15" s="46" t="s">
        <v>99</v>
      </c>
      <c r="D15" s="38">
        <v>2.6827523995708797</v>
      </c>
      <c r="E15" s="38">
        <v>3.5802054098418274</v>
      </c>
      <c r="F15" s="38">
        <v>8.2829757213058919</v>
      </c>
      <c r="G15" s="38"/>
      <c r="H15" s="38">
        <v>3.242731707426274</v>
      </c>
      <c r="I15" s="38">
        <v>3.2938461740934795</v>
      </c>
      <c r="J15" s="38"/>
      <c r="K15" s="38">
        <v>4.0990865982118079</v>
      </c>
      <c r="L15" s="38">
        <v>2.60419949102321</v>
      </c>
      <c r="M15" s="38">
        <v>2.6946005096500825</v>
      </c>
      <c r="N15" s="38">
        <v>2.5384593800823514</v>
      </c>
      <c r="O15" s="38"/>
      <c r="P15" s="38">
        <v>3.228902206268164</v>
      </c>
      <c r="Q15" s="38">
        <v>3.6979269443175458</v>
      </c>
      <c r="R15" s="38">
        <v>2.3074154067674586</v>
      </c>
      <c r="S15" s="39">
        <f t="shared" si="0"/>
        <v>3.235816956847219</v>
      </c>
      <c r="T15" s="40">
        <f t="shared" si="1"/>
        <v>-28.691411240527582</v>
      </c>
      <c r="U15" s="41">
        <f t="shared" si="2"/>
        <v>1</v>
      </c>
      <c r="V15" s="39"/>
      <c r="W15" s="39"/>
      <c r="X15" s="44"/>
      <c r="Y15" s="44"/>
      <c r="Z15" s="44"/>
      <c r="AA15" s="44"/>
      <c r="AB15" s="44"/>
      <c r="AC15" s="44"/>
      <c r="AD15" s="44"/>
      <c r="AE15" s="44"/>
      <c r="AF15" s="44"/>
      <c r="AG15" s="44"/>
      <c r="AH15" s="44"/>
      <c r="AI15" s="38"/>
      <c r="AJ15" s="43"/>
      <c r="AK15" s="42"/>
    </row>
    <row r="16" spans="1:37" ht="12.75" customHeight="1" x14ac:dyDescent="0.25">
      <c r="A16">
        <v>1999</v>
      </c>
      <c r="B16" s="45">
        <v>36161</v>
      </c>
      <c r="C16" s="46" t="s">
        <v>99</v>
      </c>
      <c r="D16" s="38">
        <v>2.8394725580445748</v>
      </c>
      <c r="E16" s="38">
        <v>3.6885093039963457</v>
      </c>
      <c r="F16" s="38">
        <v>8.6746769935824481</v>
      </c>
      <c r="G16" s="38"/>
      <c r="H16" s="38">
        <v>3.2817147875501727</v>
      </c>
      <c r="I16" s="38">
        <v>3.4824167329422782</v>
      </c>
      <c r="J16" s="38"/>
      <c r="K16" s="38">
        <v>4.0761426146261481</v>
      </c>
      <c r="L16" s="38">
        <v>2.7425013981239328</v>
      </c>
      <c r="M16" s="38">
        <v>2.7451753919056974</v>
      </c>
      <c r="N16" s="38">
        <v>2.585305788358037</v>
      </c>
      <c r="O16" s="38">
        <v>3.9857614854464236</v>
      </c>
      <c r="P16" s="38">
        <v>3.2905520888536985</v>
      </c>
      <c r="Q16" s="38">
        <v>3.8016627869591613</v>
      </c>
      <c r="R16" s="38">
        <v>2.2714182865370769</v>
      </c>
      <c r="S16" s="39">
        <f t="shared" si="0"/>
        <v>3.2905520888536985</v>
      </c>
      <c r="T16" s="40">
        <f t="shared" si="1"/>
        <v>-30.971514043761832</v>
      </c>
      <c r="U16" s="41">
        <f t="shared" si="2"/>
        <v>1</v>
      </c>
      <c r="V16" s="39"/>
      <c r="W16" s="39"/>
      <c r="X16" s="44"/>
      <c r="Y16" s="44"/>
      <c r="Z16" s="44"/>
      <c r="AA16" s="44"/>
      <c r="AB16" s="44"/>
      <c r="AC16" s="44"/>
      <c r="AD16" s="44"/>
      <c r="AE16" s="44"/>
      <c r="AF16" s="44"/>
      <c r="AG16" s="44"/>
      <c r="AH16" s="44"/>
      <c r="AI16" s="38"/>
      <c r="AJ16" s="43"/>
      <c r="AK16" s="42"/>
    </row>
    <row r="17" spans="1:37" ht="12.75" customHeight="1" x14ac:dyDescent="0.25">
      <c r="A17">
        <v>1999</v>
      </c>
      <c r="B17" s="45">
        <v>36342</v>
      </c>
      <c r="C17" s="46" t="s">
        <v>99</v>
      </c>
      <c r="D17" s="38">
        <v>2.8394725580445748</v>
      </c>
      <c r="E17" s="38">
        <v>3.6529047264641199</v>
      </c>
      <c r="F17" s="38">
        <v>8.6746769935824481</v>
      </c>
      <c r="G17" s="38"/>
      <c r="H17" s="38">
        <v>3.1203756548367139</v>
      </c>
      <c r="I17" s="38">
        <v>3.4824167329422782</v>
      </c>
      <c r="J17" s="38"/>
      <c r="K17" s="38">
        <v>4.0761426146261481</v>
      </c>
      <c r="L17" s="38">
        <v>2.7456246795871091</v>
      </c>
      <c r="M17" s="38">
        <v>2.7191902967242831</v>
      </c>
      <c r="N17" s="38">
        <v>2.5006916227947933</v>
      </c>
      <c r="O17" s="38">
        <v>3.9857614854464236</v>
      </c>
      <c r="P17" s="38">
        <v>3.1301740208264497</v>
      </c>
      <c r="Q17" s="38">
        <v>3.8735229580631496</v>
      </c>
      <c r="R17" s="38">
        <v>2.2462203023758098</v>
      </c>
      <c r="S17" s="39">
        <f t="shared" si="0"/>
        <v>3.1301740208264497</v>
      </c>
      <c r="T17" s="40">
        <f t="shared" si="1"/>
        <v>-28.239762791758537</v>
      </c>
      <c r="U17" s="41">
        <f t="shared" si="2"/>
        <v>1</v>
      </c>
      <c r="V17" s="39"/>
      <c r="W17" s="39"/>
      <c r="X17" s="44"/>
      <c r="Y17" s="44"/>
      <c r="Z17" s="44"/>
      <c r="AA17" s="44"/>
      <c r="AB17" s="44"/>
      <c r="AC17" s="44"/>
      <c r="AD17" s="44"/>
      <c r="AE17" s="44"/>
      <c r="AF17" s="44"/>
      <c r="AG17" s="44"/>
      <c r="AH17" s="44"/>
      <c r="AI17" s="38"/>
      <c r="AJ17" s="43"/>
      <c r="AK17" s="42"/>
    </row>
    <row r="18" spans="1:37" ht="12.75" customHeight="1" x14ac:dyDescent="0.25">
      <c r="A18">
        <v>2000</v>
      </c>
      <c r="B18" s="45">
        <v>36526</v>
      </c>
      <c r="C18" s="46" t="s">
        <v>99</v>
      </c>
      <c r="D18" s="38">
        <v>2.5149614085537659</v>
      </c>
      <c r="E18" s="38">
        <v>3.5413794106752099</v>
      </c>
      <c r="F18" s="38">
        <v>9.0910727141828644</v>
      </c>
      <c r="G18" s="38"/>
      <c r="H18" s="38">
        <v>2.7637612942839467</v>
      </c>
      <c r="I18" s="38">
        <v>3.2498875167063885</v>
      </c>
      <c r="J18" s="38"/>
      <c r="K18" s="38">
        <v>3.6159654017526783</v>
      </c>
      <c r="L18" s="38">
        <v>2.5831805797719865</v>
      </c>
      <c r="M18" s="38">
        <v>2.5221194062560666</v>
      </c>
      <c r="N18" s="38">
        <v>2.3181994494989322</v>
      </c>
      <c r="O18" s="38">
        <v>3.5302458871096891</v>
      </c>
      <c r="P18" s="38">
        <v>3.0130783435850246</v>
      </c>
      <c r="Q18" s="38">
        <v>3.5034406549801598</v>
      </c>
      <c r="R18" s="38">
        <v>2.2318214542836574</v>
      </c>
      <c r="S18" s="39">
        <f t="shared" si="0"/>
        <v>3.0130783435850246</v>
      </c>
      <c r="T18" s="40">
        <f t="shared" si="1"/>
        <v>-25.928860793304537</v>
      </c>
      <c r="U18" s="41">
        <f t="shared" si="2"/>
        <v>1</v>
      </c>
      <c r="V18" s="39"/>
      <c r="W18" s="39"/>
      <c r="X18" s="44"/>
      <c r="Y18" s="44"/>
      <c r="Z18" s="44"/>
      <c r="AA18" s="44"/>
      <c r="AB18" s="44"/>
      <c r="AC18" s="44"/>
      <c r="AD18" s="44"/>
      <c r="AE18" s="44"/>
      <c r="AF18" s="44"/>
      <c r="AG18" s="44"/>
      <c r="AH18" s="44"/>
      <c r="AI18" s="38"/>
      <c r="AJ18" s="43"/>
      <c r="AK18" s="42"/>
    </row>
    <row r="19" spans="1:37" ht="12.75" customHeight="1" x14ac:dyDescent="0.25">
      <c r="A19">
        <v>2000</v>
      </c>
      <c r="B19" s="45">
        <v>36708</v>
      </c>
      <c r="C19" s="46" t="s">
        <v>99</v>
      </c>
      <c r="D19" s="38">
        <v>2.9347163502110045</v>
      </c>
      <c r="E19" s="38">
        <v>3.785917717114585</v>
      </c>
      <c r="F19" s="38">
        <v>9.0666998650831783</v>
      </c>
      <c r="G19" s="38"/>
      <c r="H19" s="38">
        <v>2.9127859707453978</v>
      </c>
      <c r="I19" s="38">
        <v>3.5591289201570313</v>
      </c>
      <c r="J19" s="38"/>
      <c r="K19" s="38">
        <v>3.6159654017526783</v>
      </c>
      <c r="L19" s="38">
        <v>2.8156679845910531</v>
      </c>
      <c r="M19" s="38">
        <v>2.8028405299830781</v>
      </c>
      <c r="N19" s="38">
        <v>2.4194750916788768</v>
      </c>
      <c r="O19" s="38"/>
      <c r="P19" s="38">
        <v>3.3736336829233391</v>
      </c>
      <c r="Q19" s="38">
        <v>3.5825909194803058</v>
      </c>
      <c r="R19" s="38">
        <v>2.2354211663066956</v>
      </c>
      <c r="S19" s="39">
        <f t="shared" si="0"/>
        <v>3.154175016567172</v>
      </c>
      <c r="T19" s="40">
        <f t="shared" si="1"/>
        <v>-29.128182343552922</v>
      </c>
      <c r="U19" s="41">
        <f t="shared" si="2"/>
        <v>1</v>
      </c>
      <c r="V19" s="39"/>
      <c r="W19" s="39"/>
      <c r="X19" s="44"/>
      <c r="Y19" s="44"/>
      <c r="Z19" s="44"/>
      <c r="AA19" s="44"/>
      <c r="AB19" s="44"/>
      <c r="AC19" s="44"/>
      <c r="AD19" s="44"/>
      <c r="AE19" s="44"/>
      <c r="AF19" s="44"/>
      <c r="AG19" s="44"/>
      <c r="AH19" s="44"/>
      <c r="AI19" s="38"/>
      <c r="AJ19" s="43"/>
      <c r="AK19" s="42"/>
    </row>
    <row r="20" spans="1:37" ht="12.75" customHeight="1" x14ac:dyDescent="0.25">
      <c r="A20">
        <v>2001</v>
      </c>
      <c r="B20" s="45">
        <v>36892</v>
      </c>
      <c r="C20" s="46" t="s">
        <v>99</v>
      </c>
      <c r="D20" s="38">
        <v>3.4454928394577511</v>
      </c>
      <c r="E20" s="38">
        <v>4.1927200931895463</v>
      </c>
      <c r="F20" s="38">
        <v>9.9051384200255921</v>
      </c>
      <c r="G20" s="38"/>
      <c r="H20" s="38">
        <v>3.3379914136037949</v>
      </c>
      <c r="I20" s="38">
        <v>3.9748250478999334</v>
      </c>
      <c r="J20" s="38"/>
      <c r="K20" s="38">
        <v>3.6742874243615926</v>
      </c>
      <c r="L20" s="38">
        <v>3.125662965291832</v>
      </c>
      <c r="M20" s="38">
        <v>3.0323856506656495</v>
      </c>
      <c r="N20" s="38">
        <v>1.94</v>
      </c>
      <c r="O20" s="38">
        <v>4.1978998001425634</v>
      </c>
      <c r="P20" s="38">
        <v>3.6971006475120083</v>
      </c>
      <c r="Q20" s="38">
        <v>4.1839978644405074</v>
      </c>
      <c r="R20" s="38">
        <v>2.1850251979841611</v>
      </c>
      <c r="S20" s="39">
        <f t="shared" si="0"/>
        <v>3.6742874243615926</v>
      </c>
      <c r="T20" s="40">
        <f t="shared" si="1"/>
        <v>-40.532001293725436</v>
      </c>
      <c r="U20" s="41">
        <f t="shared" si="2"/>
        <v>2</v>
      </c>
      <c r="V20" s="39"/>
      <c r="W20" s="39"/>
      <c r="X20" s="44"/>
      <c r="Y20" s="44"/>
      <c r="Z20" s="44"/>
      <c r="AA20" s="44"/>
      <c r="AB20" s="44"/>
      <c r="AC20" s="44"/>
      <c r="AD20" s="44"/>
      <c r="AE20" s="44"/>
      <c r="AF20" s="44"/>
      <c r="AG20" s="44"/>
      <c r="AH20" s="44"/>
      <c r="AI20" s="38"/>
      <c r="AJ20" s="43"/>
      <c r="AK20" s="42"/>
    </row>
    <row r="21" spans="1:37" ht="12.75" customHeight="1" x14ac:dyDescent="0.25">
      <c r="A21">
        <v>2001</v>
      </c>
      <c r="B21" s="45">
        <v>37073</v>
      </c>
      <c r="C21" s="46" t="s">
        <v>99</v>
      </c>
      <c r="D21" s="38">
        <v>3.4454928394577511</v>
      </c>
      <c r="E21" s="38">
        <v>4.0167585231750218</v>
      </c>
      <c r="F21" s="38">
        <v>4.458725875656488</v>
      </c>
      <c r="G21" s="38"/>
      <c r="H21" s="38">
        <v>3.5703197647111744</v>
      </c>
      <c r="I21" s="38">
        <v>4.3493491116314615</v>
      </c>
      <c r="J21" s="38"/>
      <c r="K21" s="38">
        <v>3.6742874243615926</v>
      </c>
      <c r="L21" s="38">
        <v>2.9094538060034623</v>
      </c>
      <c r="M21" s="38">
        <v>3.0543105747249668</v>
      </c>
      <c r="N21" s="38">
        <v>2.045833311158868</v>
      </c>
      <c r="O21" s="38"/>
      <c r="P21" s="38">
        <v>3.6305869105171378</v>
      </c>
      <c r="Q21" s="38">
        <v>4.5381852597859575</v>
      </c>
      <c r="R21" s="38">
        <v>2.2534197264218863</v>
      </c>
      <c r="S21" s="39">
        <f t="shared" si="0"/>
        <v>3.6004533376141561</v>
      </c>
      <c r="T21" s="40">
        <f t="shared" si="1"/>
        <v>-37.412889013717447</v>
      </c>
      <c r="U21" s="41">
        <f t="shared" si="2"/>
        <v>2</v>
      </c>
      <c r="V21" s="39"/>
      <c r="W21" s="39"/>
      <c r="X21" s="44"/>
      <c r="Y21" s="44"/>
      <c r="Z21" s="44"/>
      <c r="AA21" s="44"/>
      <c r="AB21" s="44"/>
      <c r="AC21" s="44"/>
      <c r="AD21" s="44"/>
      <c r="AE21" s="44"/>
      <c r="AF21" s="44"/>
      <c r="AG21" s="44"/>
      <c r="AH21" s="44"/>
      <c r="AI21" s="38"/>
      <c r="AJ21" s="43"/>
      <c r="AK21" s="42"/>
    </row>
    <row r="22" spans="1:37" ht="12.75" customHeight="1" x14ac:dyDescent="0.25">
      <c r="A22">
        <v>2002</v>
      </c>
      <c r="B22" s="45">
        <v>37257</v>
      </c>
      <c r="C22" s="46" t="s">
        <v>99</v>
      </c>
      <c r="D22" s="38">
        <v>3.3901367890568754</v>
      </c>
      <c r="E22" s="38">
        <v>3.85</v>
      </c>
      <c r="F22" s="38">
        <v>4.0199999999999996</v>
      </c>
      <c r="G22" s="38"/>
      <c r="H22" s="38">
        <v>3.51</v>
      </c>
      <c r="I22" s="38">
        <v>4.28</v>
      </c>
      <c r="J22" s="38"/>
      <c r="K22" s="38">
        <v>3.61</v>
      </c>
      <c r="L22" s="38">
        <v>2.85</v>
      </c>
      <c r="M22" s="38">
        <v>2.75</v>
      </c>
      <c r="N22" s="38">
        <v>2.11</v>
      </c>
      <c r="O22" s="38">
        <v>3.7182145428365732</v>
      </c>
      <c r="P22" s="38">
        <v>3.44</v>
      </c>
      <c r="Q22" s="38">
        <v>4.41</v>
      </c>
      <c r="R22" s="38">
        <v>2.2400000000000002</v>
      </c>
      <c r="S22" s="39">
        <f t="shared" si="0"/>
        <v>3.51</v>
      </c>
      <c r="T22" s="40">
        <f t="shared" si="1"/>
        <v>-36.182336182336172</v>
      </c>
      <c r="U22" s="41">
        <f t="shared" si="2"/>
        <v>2</v>
      </c>
      <c r="V22" s="39"/>
      <c r="W22" s="39"/>
      <c r="X22" s="44"/>
      <c r="Y22" s="44"/>
      <c r="Z22" s="44"/>
      <c r="AA22" s="44"/>
      <c r="AB22" s="44"/>
      <c r="AC22" s="44"/>
      <c r="AD22" s="44"/>
      <c r="AE22" s="44"/>
      <c r="AF22" s="44"/>
      <c r="AG22" s="44"/>
      <c r="AH22" s="44"/>
      <c r="AI22" s="38"/>
      <c r="AJ22" s="43"/>
      <c r="AK22" s="42"/>
    </row>
    <row r="23" spans="1:37" ht="12.75" customHeight="1" x14ac:dyDescent="0.25">
      <c r="A23">
        <v>2002</v>
      </c>
      <c r="B23" s="45">
        <v>37438</v>
      </c>
      <c r="C23" s="46" t="s">
        <v>99</v>
      </c>
      <c r="D23" s="38">
        <v>3.2203509719222456</v>
      </c>
      <c r="E23" s="38">
        <v>3.95676097912167</v>
      </c>
      <c r="F23" s="38">
        <v>4.3050645678992199</v>
      </c>
      <c r="G23" s="38"/>
      <c r="H23" s="38">
        <v>3.5250723542116629</v>
      </c>
      <c r="I23" s="38">
        <v>4.4253855291576674</v>
      </c>
      <c r="J23" s="38"/>
      <c r="K23" s="38">
        <v>3.7372230741540675</v>
      </c>
      <c r="L23" s="38">
        <v>2.8528385169186463</v>
      </c>
      <c r="M23" s="38">
        <v>2.8463747300215982</v>
      </c>
      <c r="N23" s="38">
        <v>2.2023045356371487</v>
      </c>
      <c r="O23" s="38">
        <v>3.6428056155507558</v>
      </c>
      <c r="P23" s="38">
        <v>3.4220672930165583</v>
      </c>
      <c r="Q23" s="38">
        <v>4.5520329802187245</v>
      </c>
      <c r="R23" s="38">
        <v>2.3290136789056874</v>
      </c>
      <c r="S23" s="39">
        <f t="shared" si="0"/>
        <v>3.5250723542116629</v>
      </c>
      <c r="T23" s="40">
        <f t="shared" si="1"/>
        <v>-33.930046113151583</v>
      </c>
      <c r="U23" s="41">
        <f t="shared" si="2"/>
        <v>2</v>
      </c>
      <c r="V23" s="39"/>
      <c r="W23" s="39"/>
      <c r="X23" s="44"/>
      <c r="Y23" s="44"/>
      <c r="Z23" s="44"/>
      <c r="AA23" s="44"/>
      <c r="AB23" s="44"/>
      <c r="AC23" s="44"/>
      <c r="AD23" s="44"/>
      <c r="AE23" s="44"/>
      <c r="AF23" s="44"/>
      <c r="AG23" s="44"/>
      <c r="AH23" s="44"/>
      <c r="AI23" s="38"/>
      <c r="AJ23" s="43"/>
      <c r="AK23" s="42"/>
    </row>
    <row r="24" spans="1:37" ht="12.75" customHeight="1" x14ac:dyDescent="0.25">
      <c r="A24">
        <v>2003</v>
      </c>
      <c r="B24" s="45">
        <v>37622</v>
      </c>
      <c r="C24" s="46" t="s">
        <v>99</v>
      </c>
      <c r="D24" s="38">
        <v>3.7941066810655149</v>
      </c>
      <c r="E24" s="38">
        <v>4.1773019942404614</v>
      </c>
      <c r="F24" s="38">
        <v>4.4896140949058392</v>
      </c>
      <c r="G24" s="38"/>
      <c r="H24" s="38">
        <v>3.6852981353491723</v>
      </c>
      <c r="I24" s="38">
        <v>4.458784971202304</v>
      </c>
      <c r="J24" s="38"/>
      <c r="K24" s="38">
        <v>3.8631764535637152</v>
      </c>
      <c r="L24" s="38">
        <v>3.0021578734881214</v>
      </c>
      <c r="M24" s="38">
        <v>2.9826314703383732</v>
      </c>
      <c r="N24" s="38">
        <v>3.0064274262059039</v>
      </c>
      <c r="O24" s="38">
        <v>4.0046275629949601</v>
      </c>
      <c r="P24" s="38">
        <v>3.6434541533117355</v>
      </c>
      <c r="Q24" s="38">
        <v>4.7883855761585457</v>
      </c>
      <c r="R24" s="38">
        <v>2.3290136789056874</v>
      </c>
      <c r="S24" s="39">
        <f t="shared" si="0"/>
        <v>3.7941066810655149</v>
      </c>
      <c r="T24" s="40">
        <f t="shared" si="1"/>
        <v>-38.614965927852587</v>
      </c>
      <c r="U24" s="41">
        <f t="shared" si="2"/>
        <v>1</v>
      </c>
      <c r="V24" s="39"/>
      <c r="W24" s="39"/>
      <c r="X24" s="44"/>
      <c r="Y24" s="44"/>
      <c r="Z24" s="44"/>
      <c r="AA24" s="44"/>
      <c r="AB24" s="44"/>
      <c r="AC24" s="44"/>
      <c r="AD24" s="44"/>
      <c r="AE24" s="44"/>
      <c r="AF24" s="44"/>
      <c r="AG24" s="44"/>
      <c r="AH24" s="44"/>
      <c r="AI24" s="38"/>
      <c r="AJ24" s="43"/>
      <c r="AK24" s="42"/>
    </row>
    <row r="25" spans="1:37" ht="12.75" customHeight="1" x14ac:dyDescent="0.25">
      <c r="A25">
        <v>2003</v>
      </c>
      <c r="B25" s="45">
        <v>37803</v>
      </c>
      <c r="C25" s="46" t="s">
        <v>99</v>
      </c>
      <c r="D25" s="38">
        <v>4.03526097912167</v>
      </c>
      <c r="E25" s="38">
        <v>4.4478437724982003</v>
      </c>
      <c r="F25" s="38">
        <v>4.5697797701328886</v>
      </c>
      <c r="G25" s="38"/>
      <c r="H25" s="38">
        <v>4.0855759539236924</v>
      </c>
      <c r="I25" s="38">
        <v>5.0038242440604757</v>
      </c>
      <c r="J25" s="38"/>
      <c r="K25" s="38">
        <v>4.4830642548596114</v>
      </c>
      <c r="L25" s="38">
        <v>3.2553788696904249</v>
      </c>
      <c r="M25" s="38">
        <v>3.1849379049676023</v>
      </c>
      <c r="N25" s="38">
        <v>3.3132410907127423</v>
      </c>
      <c r="O25" s="38">
        <v>4.2163948884089271</v>
      </c>
      <c r="P25" s="38">
        <v>3.8038120950323968</v>
      </c>
      <c r="Q25" s="38">
        <v>5.2082655176765904</v>
      </c>
      <c r="R25" s="38">
        <v>2.3506119510439167</v>
      </c>
      <c r="S25" s="39">
        <f t="shared" si="0"/>
        <v>4.0855759539236924</v>
      </c>
      <c r="T25" s="40">
        <f t="shared" si="1"/>
        <v>-42.465591692489681</v>
      </c>
      <c r="U25" s="41">
        <f t="shared" si="2"/>
        <v>1</v>
      </c>
      <c r="V25" s="39"/>
      <c r="W25" s="39"/>
      <c r="X25" s="44"/>
      <c r="Y25" s="44"/>
      <c r="Z25" s="44"/>
      <c r="AA25" s="44"/>
      <c r="AB25" s="44"/>
      <c r="AC25" s="44"/>
      <c r="AD25" s="44"/>
      <c r="AE25" s="44"/>
      <c r="AF25" s="44"/>
      <c r="AG25" s="44"/>
      <c r="AH25" s="44"/>
      <c r="AI25" s="38"/>
      <c r="AJ25" s="43"/>
      <c r="AK25" s="42"/>
    </row>
    <row r="26" spans="1:37" ht="12.75" customHeight="1" x14ac:dyDescent="0.25">
      <c r="A26">
        <v>2004</v>
      </c>
      <c r="B26" s="45">
        <v>37987</v>
      </c>
      <c r="C26" s="46" t="s">
        <v>99</v>
      </c>
      <c r="D26" s="38">
        <v>4.3541036717062633</v>
      </c>
      <c r="E26" s="38">
        <v>4.3416846652267811</v>
      </c>
      <c r="F26" s="38">
        <v>4.7475611347065385</v>
      </c>
      <c r="G26" s="38"/>
      <c r="H26" s="38" t="s">
        <v>1</v>
      </c>
      <c r="I26" s="38">
        <v>4.9402807775377964</v>
      </c>
      <c r="J26" s="38"/>
      <c r="K26" s="38">
        <v>4.4261339092872571</v>
      </c>
      <c r="L26" s="38">
        <v>3.5890928725701934</v>
      </c>
      <c r="M26" s="38">
        <v>3.0501079913606906</v>
      </c>
      <c r="N26" s="38">
        <v>3.1122030237580987</v>
      </c>
      <c r="O26" s="38">
        <v>4.2746220302375804</v>
      </c>
      <c r="P26" s="38">
        <v>3.6785097192224612</v>
      </c>
      <c r="Q26" s="38">
        <v>5.3371835285999865</v>
      </c>
      <c r="R26" s="38">
        <v>2.5089992800575951</v>
      </c>
      <c r="S26" s="39">
        <f t="shared" si="0"/>
        <v>4.3081533477321807</v>
      </c>
      <c r="T26" s="40">
        <f t="shared" si="1"/>
        <v>-41.76160694515815</v>
      </c>
      <c r="U26" s="41">
        <f t="shared" si="2"/>
        <v>1</v>
      </c>
      <c r="V26" s="39"/>
      <c r="W26" s="39"/>
      <c r="X26" s="44"/>
      <c r="Y26" s="44"/>
      <c r="Z26" s="44"/>
      <c r="AA26" s="44"/>
      <c r="AB26" s="44"/>
      <c r="AC26" s="44"/>
      <c r="AD26" s="44"/>
      <c r="AE26" s="44"/>
      <c r="AF26" s="44"/>
      <c r="AG26" s="44"/>
      <c r="AH26" s="44"/>
      <c r="AI26" s="38"/>
      <c r="AJ26" s="43"/>
      <c r="AK26" s="42"/>
    </row>
    <row r="27" spans="1:37" ht="12.75" customHeight="1" x14ac:dyDescent="0.25">
      <c r="A27">
        <v>2004</v>
      </c>
      <c r="B27" s="45">
        <v>38169</v>
      </c>
      <c r="C27" s="46" t="s">
        <v>99</v>
      </c>
      <c r="D27" s="38">
        <v>4.2695752339812811</v>
      </c>
      <c r="E27" s="38">
        <v>4.4314902807775374</v>
      </c>
      <c r="F27" s="38">
        <v>6.162301109870941</v>
      </c>
      <c r="G27" s="38"/>
      <c r="H27" s="38">
        <v>3.8137221022318215</v>
      </c>
      <c r="I27" s="38">
        <v>4.9471274298056143</v>
      </c>
      <c r="J27" s="38"/>
      <c r="K27" s="38">
        <v>4.4389632829373653</v>
      </c>
      <c r="L27" s="38">
        <v>3.5994960403167742</v>
      </c>
      <c r="M27" s="38">
        <v>3.0913318934485239</v>
      </c>
      <c r="N27" s="38">
        <v>3.1336789056875447</v>
      </c>
      <c r="O27" s="38">
        <v>4.3517782577393795</v>
      </c>
      <c r="P27" s="38">
        <v>3.6318790496760256</v>
      </c>
      <c r="Q27" s="38">
        <v>5.3526536257843347</v>
      </c>
      <c r="R27" s="38">
        <v>1.8106551475881931</v>
      </c>
      <c r="S27" s="39">
        <f t="shared" si="0"/>
        <v>4.2695752339812811</v>
      </c>
      <c r="T27" s="40">
        <f t="shared" si="1"/>
        <v>-57.59167953811184</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5">
      <c r="A28">
        <v>2005</v>
      </c>
      <c r="B28" s="45">
        <v>38353</v>
      </c>
      <c r="C28" s="46" t="s">
        <v>99</v>
      </c>
      <c r="D28" s="38">
        <v>4.3107285097192225</v>
      </c>
      <c r="E28" s="38">
        <v>4.3157585313174938</v>
      </c>
      <c r="F28" s="38">
        <v>7.1524263839418349</v>
      </c>
      <c r="G28" s="38"/>
      <c r="H28" s="38">
        <v>3.9988671706263497</v>
      </c>
      <c r="I28" s="38">
        <v>5.243797516198704</v>
      </c>
      <c r="J28" s="38"/>
      <c r="K28" s="38">
        <v>4.9696613390928723</v>
      </c>
      <c r="L28" s="38">
        <v>3.5335901727861772</v>
      </c>
      <c r="M28" s="38">
        <v>3.3550244060475158</v>
      </c>
      <c r="N28" s="38">
        <v>4.3383936285097189</v>
      </c>
      <c r="O28" s="38">
        <v>4.4314490280777541</v>
      </c>
      <c r="P28" s="38">
        <v>3.8077263498920084</v>
      </c>
      <c r="Q28" s="38">
        <v>5.8374847232257672</v>
      </c>
      <c r="R28" s="38">
        <v>2.0338372930165587</v>
      </c>
      <c r="S28" s="39">
        <f t="shared" si="0"/>
        <v>4.3157585313174938</v>
      </c>
      <c r="T28" s="40">
        <f t="shared" si="1"/>
        <v>-52.874163875065584</v>
      </c>
      <c r="U28" s="41">
        <f t="shared" si="2"/>
        <v>1</v>
      </c>
      <c r="V28" s="39"/>
      <c r="W28" s="39"/>
      <c r="X28" s="44"/>
      <c r="Y28" s="44">
        <v>2.4935713288254946</v>
      </c>
      <c r="Z28" s="44">
        <v>1.5252663314346562</v>
      </c>
      <c r="AA28" s="44">
        <v>1.7433760637531603</v>
      </c>
      <c r="AB28" s="44">
        <v>1.4221046405891205</v>
      </c>
      <c r="AC28" s="44">
        <v>2.0527616363443473</v>
      </c>
      <c r="AD28" s="44"/>
      <c r="AE28" s="44">
        <v>2.2459383658391552</v>
      </c>
      <c r="AF28" s="44"/>
      <c r="AG28" s="44">
        <v>2.6147221377121026</v>
      </c>
      <c r="AH28" s="44">
        <v>2.897552372972561</v>
      </c>
      <c r="AI28" s="38">
        <f>MEDIAN(D28:R28,V28:AH28)</f>
        <v>3.5335901727861772</v>
      </c>
      <c r="AJ28" s="43">
        <f>(R28-AI28)/AI28*100</f>
        <v>-42.442751038870142</v>
      </c>
      <c r="AK28" s="42">
        <f>RANK(R28,(D28:R28,X28:AH28),1)</f>
        <v>4</v>
      </c>
    </row>
    <row r="29" spans="1:37" ht="12.75" customHeight="1" x14ac:dyDescent="0.25">
      <c r="A29">
        <v>2005</v>
      </c>
      <c r="B29" s="45">
        <v>38534</v>
      </c>
      <c r="C29" s="46" t="s">
        <v>99</v>
      </c>
      <c r="D29" s="38">
        <v>4.2931065514758817</v>
      </c>
      <c r="E29" s="38">
        <v>4.4353923686105103</v>
      </c>
      <c r="F29" s="38">
        <v>6.7347321066931842</v>
      </c>
      <c r="G29" s="38"/>
      <c r="H29" s="38">
        <v>3.9987221022318216</v>
      </c>
      <c r="I29" s="38">
        <v>4.8205453563714897</v>
      </c>
      <c r="J29" s="38"/>
      <c r="K29" s="38">
        <v>4.8475305975521961</v>
      </c>
      <c r="L29" s="38">
        <v>4.2464956803455713</v>
      </c>
      <c r="M29" s="38">
        <v>3.43</v>
      </c>
      <c r="N29" s="38">
        <v>4.2710277177825775</v>
      </c>
      <c r="O29" s="38">
        <v>4.5923974082073427</v>
      </c>
      <c r="P29" s="38">
        <v>3.7583081353491719</v>
      </c>
      <c r="Q29" s="38">
        <v>5.3121242027409119</v>
      </c>
      <c r="R29" s="38">
        <v>2.0590352771778258</v>
      </c>
      <c r="S29" s="39">
        <f t="shared" si="0"/>
        <v>4.2931065514758817</v>
      </c>
      <c r="T29" s="40">
        <f t="shared" si="1"/>
        <v>-52.03857038046327</v>
      </c>
      <c r="U29" s="41">
        <f t="shared" si="2"/>
        <v>1</v>
      </c>
      <c r="V29" s="39"/>
      <c r="W29" s="39"/>
      <c r="X29" s="44"/>
      <c r="Y29" s="44">
        <v>2.4640906219999898</v>
      </c>
      <c r="Z29" s="44">
        <v>1.4643419427983475</v>
      </c>
      <c r="AA29" s="44">
        <v>1.8609211911765839</v>
      </c>
      <c r="AB29" s="44">
        <v>1.3586715418411459</v>
      </c>
      <c r="AC29" s="44">
        <v>1.6840715995732389</v>
      </c>
      <c r="AD29" s="44"/>
      <c r="AE29" s="44">
        <v>2.3024718308867405</v>
      </c>
      <c r="AF29" s="44"/>
      <c r="AG29" s="44">
        <v>3.1066881738068552</v>
      </c>
      <c r="AH29" s="44">
        <v>3.0510449537810205</v>
      </c>
      <c r="AI29" s="38">
        <f>MEDIAN(D29:R29,V29:AH29)</f>
        <v>3.7583081353491719</v>
      </c>
      <c r="AJ29" s="43">
        <f>(R29-AI29)/AI29*100</f>
        <v>-45.21377164870151</v>
      </c>
      <c r="AK29" s="42">
        <f>RANK(R29,(D29:R29,X29:AH29),1)</f>
        <v>5</v>
      </c>
    </row>
    <row r="30" spans="1:37" ht="12.75" customHeight="1" x14ac:dyDescent="0.25">
      <c r="A30">
        <v>2006</v>
      </c>
      <c r="B30" s="45">
        <v>38718</v>
      </c>
      <c r="C30" s="46" t="s">
        <v>99</v>
      </c>
      <c r="D30" s="38">
        <v>4.8114622030237566</v>
      </c>
      <c r="E30" s="38">
        <v>4.6485291576673866</v>
      </c>
      <c r="F30" s="38">
        <v>7.3616460376256985</v>
      </c>
      <c r="G30" s="38"/>
      <c r="H30" s="38">
        <v>4.458440604751619</v>
      </c>
      <c r="I30" s="38">
        <v>5.3916025917926564</v>
      </c>
      <c r="J30" s="38"/>
      <c r="K30" s="38">
        <v>6.1099892008639305</v>
      </c>
      <c r="L30" s="38">
        <v>4.2732894168466506</v>
      </c>
      <c r="M30" s="38">
        <v>3.83</v>
      </c>
      <c r="N30" s="38">
        <v>4.7423390928725704</v>
      </c>
      <c r="O30" s="38">
        <v>4.944771058315335</v>
      </c>
      <c r="P30" s="38">
        <v>4.1547926565874729</v>
      </c>
      <c r="Q30" s="38">
        <v>7.2321936461931875</v>
      </c>
      <c r="R30" s="38">
        <v>2.257019438444924</v>
      </c>
      <c r="S30" s="39">
        <f t="shared" si="0"/>
        <v>4.7423390928725704</v>
      </c>
      <c r="T30" s="40">
        <f t="shared" si="1"/>
        <v>-52.407042300347548</v>
      </c>
      <c r="U30" s="41">
        <f t="shared" si="2"/>
        <v>1</v>
      </c>
      <c r="V30" s="39"/>
      <c r="W30" s="39"/>
      <c r="X30" s="44"/>
      <c r="Y30" s="44">
        <v>2.8199786621272844</v>
      </c>
      <c r="Z30" s="44">
        <v>1.4790069283816005</v>
      </c>
      <c r="AA30" s="44">
        <v>1.9828007699785297</v>
      </c>
      <c r="AB30" s="44">
        <v>1.503477998117519</v>
      </c>
      <c r="AC30" s="44">
        <v>2.0248230002582184</v>
      </c>
      <c r="AD30" s="44"/>
      <c r="AE30" s="44">
        <v>2.6592687533917494</v>
      </c>
      <c r="AF30" s="44"/>
      <c r="AG30" s="44"/>
      <c r="AH30" s="44">
        <v>3.5221244763884436</v>
      </c>
      <c r="AI30" s="38">
        <f>MEDIAN(D30:R30,V30:AH30)</f>
        <v>4.2140410367170613</v>
      </c>
      <c r="AJ30" s="43">
        <f>(R30-AI30)/AI30*100</f>
        <v>-46.440496929682254</v>
      </c>
      <c r="AK30" s="42">
        <f>RANK(R30,(D30:R30,X30:AH30),1)</f>
        <v>5</v>
      </c>
    </row>
    <row r="31" spans="1:37" ht="12.75" customHeight="1" x14ac:dyDescent="0.25">
      <c r="A31">
        <v>2006</v>
      </c>
      <c r="B31" s="45">
        <v>38899</v>
      </c>
      <c r="C31" s="46" t="s">
        <v>99</v>
      </c>
      <c r="D31" s="38">
        <v>4.855661987041036</v>
      </c>
      <c r="E31" s="38">
        <v>4.8432051835853134</v>
      </c>
      <c r="F31" s="38">
        <v>9.1181556826805199</v>
      </c>
      <c r="G31" s="38"/>
      <c r="H31" s="38">
        <v>4.6812667386609066</v>
      </c>
      <c r="I31" s="38">
        <v>5.7077073434125269</v>
      </c>
      <c r="J31" s="38"/>
      <c r="K31" s="38">
        <v>6.1661177105831531</v>
      </c>
      <c r="L31" s="38">
        <v>4.7261112311015108</v>
      </c>
      <c r="M31" s="38">
        <v>3.9836857451403893</v>
      </c>
      <c r="N31" s="38">
        <v>4.8332397408207344</v>
      </c>
      <c r="O31" s="38">
        <v>4.6713012958963285</v>
      </c>
      <c r="P31" s="38">
        <v>4.27517494600432</v>
      </c>
      <c r="Q31" s="38">
        <v>7.6397952459955167</v>
      </c>
      <c r="R31" s="38">
        <v>2.710583153347732</v>
      </c>
      <c r="S31" s="39">
        <f t="shared" si="0"/>
        <v>4.8332397408207344</v>
      </c>
      <c r="T31" s="40">
        <f t="shared" si="1"/>
        <v>-43.917883268760697</v>
      </c>
      <c r="U31" s="41">
        <f t="shared" si="2"/>
        <v>1</v>
      </c>
      <c r="V31" s="39"/>
      <c r="W31" s="39"/>
      <c r="X31" s="44"/>
      <c r="Y31" s="44">
        <v>2.9353690296711128</v>
      </c>
      <c r="Z31" s="44">
        <v>1.5830345245203872</v>
      </c>
      <c r="AA31" s="44">
        <v>1.2712050326603834</v>
      </c>
      <c r="AB31" s="44">
        <v>1.7966715514360632</v>
      </c>
      <c r="AC31" s="44">
        <v>2.2707113342888081</v>
      </c>
      <c r="AD31" s="44"/>
      <c r="AE31" s="44">
        <v>2.853519224997787</v>
      </c>
      <c r="AF31" s="44"/>
      <c r="AG31" s="44">
        <v>2.6245364256126784</v>
      </c>
      <c r="AH31" s="44">
        <v>3.7521682319998555</v>
      </c>
      <c r="AI31" s="38">
        <f>MEDIAN(D31:R31,V31:AH31)</f>
        <v>4.27517494600432</v>
      </c>
      <c r="AJ31" s="43">
        <f>(R31-AI31)/AI31*100</f>
        <v>-36.597140758389138</v>
      </c>
      <c r="AK31" s="42">
        <f>RANK(R31,(D31:R31,X31:AH31),1)</f>
        <v>6</v>
      </c>
    </row>
    <row r="32" spans="1:37" ht="12.75" customHeight="1" x14ac:dyDescent="0.25">
      <c r="A32">
        <v>2007</v>
      </c>
      <c r="B32" s="45">
        <v>39083</v>
      </c>
      <c r="C32" s="46" t="s">
        <v>99</v>
      </c>
      <c r="D32" s="38">
        <v>4.7412354211663059</v>
      </c>
      <c r="E32" s="38">
        <v>4.2900302375809929</v>
      </c>
      <c r="F32" s="38">
        <v>7.4665724399618663</v>
      </c>
      <c r="G32" s="38"/>
      <c r="H32" s="38">
        <v>4.4857912167026628</v>
      </c>
      <c r="I32" s="38">
        <v>5.7701742260619104</v>
      </c>
      <c r="J32" s="38"/>
      <c r="K32" s="38">
        <v>7.9068336933045353</v>
      </c>
      <c r="L32" s="38">
        <v>4.5836717062634991</v>
      </c>
      <c r="M32" s="38">
        <v>4.3711994240460754</v>
      </c>
      <c r="N32" s="38">
        <v>4.9322217422606194</v>
      </c>
      <c r="O32" s="38">
        <v>4.4475939524838006</v>
      </c>
      <c r="P32" s="38">
        <v>4.2327343412526997</v>
      </c>
      <c r="Q32" s="38">
        <v>6.8267191820712263</v>
      </c>
      <c r="R32" s="38">
        <v>3.1317494600431961</v>
      </c>
      <c r="S32" s="39">
        <f t="shared" si="0"/>
        <v>4.5836717062634991</v>
      </c>
      <c r="T32" s="40">
        <f t="shared" si="1"/>
        <v>-31.6759650180941</v>
      </c>
      <c r="U32" s="41">
        <f t="shared" si="2"/>
        <v>1</v>
      </c>
      <c r="V32" s="39"/>
      <c r="W32" s="39"/>
      <c r="X32" s="44"/>
      <c r="Y32" s="44">
        <v>2.6367580235822516</v>
      </c>
      <c r="Z32" s="44">
        <v>1.5964726273127172</v>
      </c>
      <c r="AA32" s="44">
        <v>1.7766625881367968</v>
      </c>
      <c r="AB32" s="44">
        <v>1.9344344065377996</v>
      </c>
      <c r="AC32" s="44">
        <v>2.1765822948714613</v>
      </c>
      <c r="AD32" s="44"/>
      <c r="AE32" s="44">
        <v>3.0045734389966423</v>
      </c>
      <c r="AF32" s="44"/>
      <c r="AG32" s="44">
        <v>2.9137234040988389</v>
      </c>
      <c r="AH32" s="44">
        <v>3.64306407487401</v>
      </c>
      <c r="AI32" s="38">
        <f>MEDIAN(D32:R32,V32:AH32)</f>
        <v>4.2900302375809929</v>
      </c>
      <c r="AJ32" s="43">
        <f>(R32-AI32)/AI32*100</f>
        <v>-26.999361622003704</v>
      </c>
      <c r="AK32" s="42">
        <f>RANK(R32,(D32:R32,X32:AH32),1)</f>
        <v>8</v>
      </c>
    </row>
    <row r="33" spans="1:37" ht="12.75" customHeight="1" x14ac:dyDescent="0.25">
      <c r="A33">
        <v>2007</v>
      </c>
      <c r="B33" s="45">
        <v>39264</v>
      </c>
      <c r="C33" s="46" t="s">
        <v>99</v>
      </c>
      <c r="D33" s="38">
        <v>4.823449244060475</v>
      </c>
      <c r="E33" s="38">
        <v>4.094831533477322</v>
      </c>
      <c r="F33" s="38">
        <v>7.9087239121745156</v>
      </c>
      <c r="G33" s="38"/>
      <c r="H33" s="38">
        <v>4.5635755939524829</v>
      </c>
      <c r="I33" s="38">
        <v>5.7317926565874737</v>
      </c>
      <c r="J33" s="38"/>
      <c r="K33" s="38">
        <v>7.2378454643628505</v>
      </c>
      <c r="L33" s="38" t="s">
        <v>26</v>
      </c>
      <c r="M33" s="38">
        <v>4.2005296760259183</v>
      </c>
      <c r="N33" s="38"/>
      <c r="O33" s="38">
        <v>4.5480317494600424</v>
      </c>
      <c r="P33" s="38">
        <v>4.2103174406047508</v>
      </c>
      <c r="Q33" s="38"/>
      <c r="R33" s="38">
        <v>2.8185745140388767</v>
      </c>
      <c r="S33" s="39"/>
      <c r="T33" s="40"/>
      <c r="U33" s="41"/>
      <c r="V33" s="39"/>
      <c r="W33" s="39"/>
      <c r="X33" s="44"/>
      <c r="Y33" s="44">
        <v>2.7091975707636817</v>
      </c>
      <c r="Z33" s="44">
        <v>1.8797009398656541</v>
      </c>
      <c r="AA33" s="44">
        <v>2.8304147410612988</v>
      </c>
      <c r="AB33" s="44">
        <v>1.9821071223471303</v>
      </c>
      <c r="AC33" s="44">
        <v>2.2154517721992804</v>
      </c>
      <c r="AD33" s="44"/>
      <c r="AE33" s="44">
        <v>3.1445621497989942</v>
      </c>
      <c r="AF33" s="44"/>
      <c r="AG33" s="44">
        <v>3.0813604046885996</v>
      </c>
      <c r="AH33" s="44">
        <v>3.6625183585313175</v>
      </c>
      <c r="AI33" s="38"/>
      <c r="AJ33" s="43"/>
      <c r="AK33" s="42"/>
    </row>
    <row r="34" spans="1:37" ht="12.75" customHeight="1" x14ac:dyDescent="0.25">
      <c r="A34">
        <v>2007</v>
      </c>
      <c r="B34" s="45" t="s">
        <v>176</v>
      </c>
      <c r="C34" s="46" t="s">
        <v>100</v>
      </c>
      <c r="D34" s="38"/>
      <c r="E34" s="38"/>
      <c r="F34" s="38"/>
      <c r="G34" s="38"/>
      <c r="H34" s="38"/>
      <c r="I34" s="38"/>
      <c r="J34" s="38"/>
      <c r="K34" s="38"/>
      <c r="L34" s="38">
        <v>4.4904276205903519</v>
      </c>
      <c r="M34" s="38"/>
      <c r="N34" s="38">
        <v>7.098712782577393</v>
      </c>
      <c r="O34" s="38"/>
      <c r="P34" s="38"/>
      <c r="Q34" s="38">
        <v>8.9260909670626329</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5">
      <c r="A35">
        <v>2007</v>
      </c>
      <c r="B35" s="45" t="s">
        <v>159</v>
      </c>
      <c r="C35" s="46" t="s">
        <v>100</v>
      </c>
      <c r="D35" s="38">
        <v>5.2320856191504674</v>
      </c>
      <c r="E35" s="38">
        <v>5.3695747300215979</v>
      </c>
      <c r="F35" s="38">
        <v>6.1463632084233257</v>
      </c>
      <c r="G35" s="38"/>
      <c r="H35" s="38">
        <v>6.5269830633549315</v>
      </c>
      <c r="I35" s="38">
        <v>6.4944856371490278</v>
      </c>
      <c r="J35" s="38"/>
      <c r="K35" s="38">
        <v>7.5319034737221013</v>
      </c>
      <c r="L35" s="38">
        <v>4.747623988480921</v>
      </c>
      <c r="M35" s="38">
        <v>3.6897077753779697</v>
      </c>
      <c r="N35" s="38">
        <v>7.491906641468681</v>
      </c>
      <c r="O35" s="38">
        <v>5.7856917735781144</v>
      </c>
      <c r="P35" s="38">
        <v>4.8288675539956794</v>
      </c>
      <c r="Q35" s="38">
        <v>7.5151048041756656</v>
      </c>
      <c r="R35" s="38">
        <v>2.6849123551115914</v>
      </c>
      <c r="S35" s="39">
        <f t="shared" ref="S35:S61" si="3">MEDIAN(D35:R35)</f>
        <v>5.7856917735781144</v>
      </c>
      <c r="T35" s="40">
        <f t="shared" ref="T35:T61" si="4">(R35-S35)/S35*100</f>
        <v>-53.59392687711172</v>
      </c>
      <c r="U35" s="41">
        <f t="shared" ref="U35:U61" si="5">RANK(R35,D35:R35,1)</f>
        <v>1</v>
      </c>
      <c r="V35" s="39">
        <v>2.0674667050755935</v>
      </c>
      <c r="W35" s="39">
        <v>1.8468067517998557</v>
      </c>
      <c r="X35" s="44"/>
      <c r="Y35" s="44">
        <v>3.7775258201943842</v>
      </c>
      <c r="Z35" s="44">
        <v>2.6800627392008636</v>
      </c>
      <c r="AA35" s="44">
        <v>2.6396909366450685</v>
      </c>
      <c r="AB35" s="44">
        <v>2.3081171972642189</v>
      </c>
      <c r="AC35" s="44">
        <v>2.4996270296976242</v>
      </c>
      <c r="AD35" s="44"/>
      <c r="AE35" s="44">
        <v>3.5810163837293021</v>
      </c>
      <c r="AF35" s="44">
        <v>2.3357509339812812</v>
      </c>
      <c r="AG35" s="44">
        <v>5.6416781794456448</v>
      </c>
      <c r="AH35" s="44">
        <v>4.3396562994960401</v>
      </c>
      <c r="AI35" s="38">
        <f t="shared" ref="AI35:AI61" si="6">MEDIAN(D35:R35,V35:AH35)</f>
        <v>4.5436401439884806</v>
      </c>
      <c r="AJ35" s="43">
        <f t="shared" ref="AJ35:AJ61" si="7">(R35-AI35)/AI35*100</f>
        <v>-40.908340669014073</v>
      </c>
      <c r="AK35" s="42">
        <f>RANK(R35,(D35:R35,V35:AH35),1)</f>
        <v>8</v>
      </c>
    </row>
    <row r="36" spans="1:37" ht="12.75" customHeight="1" x14ac:dyDescent="0.25">
      <c r="A36">
        <v>2008</v>
      </c>
      <c r="B36" s="45" t="s">
        <v>177</v>
      </c>
      <c r="C36" s="46" t="s">
        <v>100</v>
      </c>
      <c r="D36" s="38">
        <v>5.6540447924166068</v>
      </c>
      <c r="E36" s="38">
        <v>6.6642936645068396</v>
      </c>
      <c r="F36" s="38">
        <v>7.3914015334773211</v>
      </c>
      <c r="G36" s="38"/>
      <c r="H36" s="38">
        <v>7.0215087353011763</v>
      </c>
      <c r="I36" s="38">
        <v>7.3173274658027347</v>
      </c>
      <c r="J36" s="38"/>
      <c r="K36" s="38">
        <v>5.3079926925845928</v>
      </c>
      <c r="L36" s="38">
        <v>5.1754324124070079</v>
      </c>
      <c r="M36" s="38">
        <v>3.8735509239260861</v>
      </c>
      <c r="N36" s="38">
        <v>7.9843149808015355</v>
      </c>
      <c r="O36" s="38">
        <v>6.2847526517878576</v>
      </c>
      <c r="P36" s="38">
        <v>5.4840885595152384</v>
      </c>
      <c r="Q36" s="38">
        <v>8.3859307685985112</v>
      </c>
      <c r="R36" s="38">
        <v>3.4367438701703859</v>
      </c>
      <c r="S36" s="39">
        <f t="shared" si="3"/>
        <v>6.2847526517878576</v>
      </c>
      <c r="T36" s="40">
        <f t="shared" si="4"/>
        <v>-45.316163410301968</v>
      </c>
      <c r="U36" s="41">
        <f t="shared" si="5"/>
        <v>1</v>
      </c>
      <c r="V36" s="39">
        <v>2.4964431893448529</v>
      </c>
      <c r="W36" s="39">
        <v>2.107451274298056</v>
      </c>
      <c r="X36" s="44"/>
      <c r="Y36" s="44">
        <v>5.0937194649628026</v>
      </c>
      <c r="Z36" s="44">
        <v>3.0402630490160787</v>
      </c>
      <c r="AA36" s="44">
        <v>3.1907119901607865</v>
      </c>
      <c r="AB36" s="44">
        <v>2.5730089919606431</v>
      </c>
      <c r="AC36" s="44">
        <v>3.9510498498320135</v>
      </c>
      <c r="AD36" s="44"/>
      <c r="AE36" s="44">
        <v>4.2922739647228223</v>
      </c>
      <c r="AF36" s="44">
        <v>2.5661974838012958</v>
      </c>
      <c r="AG36" s="44">
        <v>7.2082652395008395</v>
      </c>
      <c r="AH36" s="44">
        <v>5.2772945224382051</v>
      </c>
      <c r="AI36" s="38">
        <f t="shared" si="6"/>
        <v>5.2263634674226065</v>
      </c>
      <c r="AJ36" s="43">
        <f t="shared" si="7"/>
        <v>-34.242157255373129</v>
      </c>
      <c r="AK36" s="42">
        <f>RANK(R36,(D36:R36,V36:AH36),1)</f>
        <v>7</v>
      </c>
    </row>
    <row r="37" spans="1:37" ht="12.75" customHeight="1" x14ac:dyDescent="0.25">
      <c r="A37">
        <v>2008</v>
      </c>
      <c r="B37" s="45" t="s">
        <v>160</v>
      </c>
      <c r="C37" s="46" t="s">
        <v>100</v>
      </c>
      <c r="D37" s="38">
        <v>6.1527603791696661</v>
      </c>
      <c r="E37" s="38">
        <v>8.2812033237341023</v>
      </c>
      <c r="F37" s="38">
        <v>8.0093337443004557</v>
      </c>
      <c r="G37" s="38"/>
      <c r="H37" s="38">
        <v>9.1941081053515727</v>
      </c>
      <c r="I37" s="38">
        <v>8.8876476481881461</v>
      </c>
      <c r="J37" s="38"/>
      <c r="K37" s="38">
        <v>5.799491840652748</v>
      </c>
      <c r="L37" s="38">
        <v>6.9829414446844256</v>
      </c>
      <c r="M37" s="38">
        <v>5.4050086393088552</v>
      </c>
      <c r="N37" s="38">
        <v>9.1790941924646035</v>
      </c>
      <c r="O37" s="38">
        <v>6.616719726421886</v>
      </c>
      <c r="P37" s="38">
        <v>6.3794410247180222</v>
      </c>
      <c r="Q37" s="38">
        <v>11.760810110991121</v>
      </c>
      <c r="R37" s="38">
        <v>4.1485796430285573</v>
      </c>
      <c r="S37" s="39">
        <f t="shared" si="3"/>
        <v>6.9829414446844256</v>
      </c>
      <c r="T37" s="40">
        <f t="shared" si="4"/>
        <v>-40.589797639123113</v>
      </c>
      <c r="U37" s="41">
        <f t="shared" si="5"/>
        <v>1</v>
      </c>
      <c r="V37" s="39">
        <v>3.4123385697144228</v>
      </c>
      <c r="W37" s="39">
        <v>2.2677190658747302</v>
      </c>
      <c r="X37" s="44"/>
      <c r="Y37" s="44">
        <v>6.1877045254379643</v>
      </c>
      <c r="Z37" s="44">
        <v>3.3385643232541398</v>
      </c>
      <c r="AA37" s="44">
        <v>4.0363874430045596</v>
      </c>
      <c r="AB37" s="44">
        <v>5.694129499040077</v>
      </c>
      <c r="AC37" s="44">
        <v>4.4622526661867052</v>
      </c>
      <c r="AD37" s="44"/>
      <c r="AE37" s="44">
        <v>5.2986159311255099</v>
      </c>
      <c r="AF37" s="44">
        <v>2.7729225149988004</v>
      </c>
      <c r="AG37" s="44">
        <v>8.0171939692824576</v>
      </c>
      <c r="AH37" s="44">
        <v>7.32443436525078</v>
      </c>
      <c r="AI37" s="38">
        <f t="shared" si="6"/>
        <v>6.1702324523038152</v>
      </c>
      <c r="AJ37" s="43">
        <f t="shared" si="7"/>
        <v>-32.764613406427209</v>
      </c>
      <c r="AK37" s="42">
        <f>RANK(R37,(D37:R37,V37:AH37),1)</f>
        <v>6</v>
      </c>
    </row>
    <row r="38" spans="1:37" ht="12.75" customHeight="1" x14ac:dyDescent="0.25">
      <c r="A38">
        <v>2009</v>
      </c>
      <c r="B38" s="45" t="s">
        <v>178</v>
      </c>
      <c r="C38" s="46" t="s">
        <v>100</v>
      </c>
      <c r="D38" s="38">
        <v>7.0212801295896323</v>
      </c>
      <c r="E38" s="38">
        <v>7.8643485961123103</v>
      </c>
      <c r="F38" s="38">
        <v>7.1753814611231093</v>
      </c>
      <c r="G38" s="38"/>
      <c r="H38" s="38">
        <v>8.8650901727861768</v>
      </c>
      <c r="I38" s="38">
        <v>8.97127818574514</v>
      </c>
      <c r="J38" s="38"/>
      <c r="K38" s="38">
        <v>6.1782116630669526</v>
      </c>
      <c r="L38" s="38">
        <v>6.6859834341252684</v>
      </c>
      <c r="M38" s="38">
        <v>6.6994982721382277</v>
      </c>
      <c r="N38" s="38">
        <v>9.6759804535637137</v>
      </c>
      <c r="O38" s="38">
        <v>7.0502404967602592</v>
      </c>
      <c r="P38" s="38">
        <v>6.5836568034557228</v>
      </c>
      <c r="Q38" s="38">
        <v>10.969704411447081</v>
      </c>
      <c r="R38" s="38">
        <v>4.2697556447084226</v>
      </c>
      <c r="S38" s="39">
        <f t="shared" si="3"/>
        <v>7.0502404967602592</v>
      </c>
      <c r="T38" s="40">
        <f t="shared" si="4"/>
        <v>-39.438156093108176</v>
      </c>
      <c r="U38" s="41">
        <f t="shared" si="5"/>
        <v>1</v>
      </c>
      <c r="V38" s="39">
        <v>4.2595873380129587</v>
      </c>
      <c r="W38" s="39">
        <v>2.8506976533477317</v>
      </c>
      <c r="X38" s="44"/>
      <c r="Y38" s="44">
        <v>6.4299416101511859</v>
      </c>
      <c r="Z38" s="44">
        <v>3.6357166727861765</v>
      </c>
      <c r="AA38" s="44">
        <v>4.3288669719222463</v>
      </c>
      <c r="AB38" s="44">
        <v>7.1618344449244038</v>
      </c>
      <c r="AC38" s="44">
        <v>6.1864171004319646</v>
      </c>
      <c r="AD38" s="44"/>
      <c r="AE38" s="44">
        <v>4.6366834967602584</v>
      </c>
      <c r="AF38" s="44">
        <v>2.6344602451403882</v>
      </c>
      <c r="AG38" s="44">
        <v>8.9403871274298048</v>
      </c>
      <c r="AH38" s="44">
        <v>7.2046957883369327</v>
      </c>
      <c r="AI38" s="38">
        <f t="shared" si="6"/>
        <v>6.692740853131748</v>
      </c>
      <c r="AJ38" s="43">
        <f t="shared" si="7"/>
        <v>-36.203182845329103</v>
      </c>
      <c r="AK38" s="42">
        <f>RANK(R38,(D38:R38,V38:AH38),1)</f>
        <v>5</v>
      </c>
    </row>
    <row r="39" spans="1:37" ht="12.75" customHeight="1" x14ac:dyDescent="0.25">
      <c r="A39">
        <v>2009</v>
      </c>
      <c r="B39" s="45" t="s">
        <v>161</v>
      </c>
      <c r="C39" s="46" t="s">
        <v>100</v>
      </c>
      <c r="D39" s="38">
        <v>6.725596954240733</v>
      </c>
      <c r="E39" s="38">
        <v>7.0035669946297796</v>
      </c>
      <c r="F39" s="38">
        <v>7.5531489101162155</v>
      </c>
      <c r="G39" s="38"/>
      <c r="H39" s="38">
        <v>10.192234814265051</v>
      </c>
      <c r="I39" s="38">
        <v>8.3870270807039997</v>
      </c>
      <c r="J39" s="38"/>
      <c r="K39" s="38">
        <v>5.610521734749037</v>
      </c>
      <c r="L39" s="38">
        <v>5.7827353574728271</v>
      </c>
      <c r="M39" s="38">
        <v>6.5115280725618101</v>
      </c>
      <c r="N39" s="38">
        <v>9.3647148089689249</v>
      </c>
      <c r="O39" s="38">
        <v>6.8904938942922112</v>
      </c>
      <c r="P39" s="38">
        <v>6.0849878381717222</v>
      </c>
      <c r="Q39" s="38">
        <v>12.537535141244087</v>
      </c>
      <c r="R39" s="38">
        <v>4.2126199868063283</v>
      </c>
      <c r="S39" s="39">
        <f t="shared" si="3"/>
        <v>6.8904938942922112</v>
      </c>
      <c r="T39" s="40">
        <f t="shared" si="4"/>
        <v>-38.86330861861903</v>
      </c>
      <c r="U39" s="41">
        <f t="shared" si="5"/>
        <v>1</v>
      </c>
      <c r="V39" s="39">
        <v>2.9993606369565251</v>
      </c>
      <c r="W39" s="39">
        <v>2.9081736834771768</v>
      </c>
      <c r="X39" s="44"/>
      <c r="Y39" s="44">
        <v>6.2685758671459118</v>
      </c>
      <c r="Z39" s="44">
        <v>3.328675258369159</v>
      </c>
      <c r="AA39" s="44">
        <v>4.5668880106952647</v>
      </c>
      <c r="AB39" s="44">
        <v>5.8087750796472024</v>
      </c>
      <c r="AC39" s="44">
        <v>5.494796736325001</v>
      </c>
      <c r="AD39" s="44"/>
      <c r="AE39" s="44">
        <v>4.9061392622873221</v>
      </c>
      <c r="AF39" s="44">
        <v>2.3964532045264892</v>
      </c>
      <c r="AG39" s="44">
        <v>8.8174013846166979</v>
      </c>
      <c r="AH39" s="44">
        <v>6.7958882288218696</v>
      </c>
      <c r="AI39" s="38">
        <f t="shared" si="6"/>
        <v>6.1767818526588165</v>
      </c>
      <c r="AJ39" s="43">
        <f t="shared" si="7"/>
        <v>-31.799113400888658</v>
      </c>
      <c r="AK39" s="42">
        <f>RANK(R39,(D39:R39,V39:AH39),1)</f>
        <v>5</v>
      </c>
    </row>
    <row r="40" spans="1:37" ht="12.75" customHeight="1" x14ac:dyDescent="0.25">
      <c r="A40">
        <v>2010</v>
      </c>
      <c r="B40" s="45" t="s">
        <v>179</v>
      </c>
      <c r="C40" s="46" t="s">
        <v>100</v>
      </c>
      <c r="D40" s="38">
        <v>6.5736867377388988</v>
      </c>
      <c r="E40" s="38">
        <v>6.9432413042244603</v>
      </c>
      <c r="F40" s="38">
        <v>8.2986609722692517</v>
      </c>
      <c r="G40" s="38"/>
      <c r="H40" s="38">
        <v>8.5373368494884421</v>
      </c>
      <c r="I40" s="38">
        <v>7.9485549977995849</v>
      </c>
      <c r="J40" s="38"/>
      <c r="K40" s="38">
        <v>4.7728911807118068</v>
      </c>
      <c r="L40" s="38">
        <v>5.7753862377628886</v>
      </c>
      <c r="M40" s="38">
        <v>4.3970729775061521</v>
      </c>
      <c r="N40" s="38">
        <v>8.3932732049262757</v>
      </c>
      <c r="O40" s="38">
        <v>6.4208540017685998</v>
      </c>
      <c r="P40" s="38">
        <v>5.9255256099435485</v>
      </c>
      <c r="Q40" s="38">
        <v>13.051853015496361</v>
      </c>
      <c r="R40" s="38">
        <v>3.9857086359139644</v>
      </c>
      <c r="S40" s="39">
        <f t="shared" si="3"/>
        <v>6.5736867377388988</v>
      </c>
      <c r="T40" s="40">
        <f t="shared" si="4"/>
        <v>-39.368747022391602</v>
      </c>
      <c r="U40" s="41">
        <f t="shared" si="5"/>
        <v>1</v>
      </c>
      <c r="V40" s="39">
        <v>3.1609755889791562</v>
      </c>
      <c r="W40" s="39">
        <v>3.3299371895036982</v>
      </c>
      <c r="X40" s="44"/>
      <c r="Y40" s="44">
        <v>6.4463470032193841</v>
      </c>
      <c r="Z40" s="44">
        <v>3.4183171036242275</v>
      </c>
      <c r="AA40" s="44">
        <v>4.9700078282931726</v>
      </c>
      <c r="AB40" s="44">
        <v>4.8198684561125145</v>
      </c>
      <c r="AC40" s="44">
        <v>5.4726646750807344</v>
      </c>
      <c r="AD40" s="44"/>
      <c r="AE40" s="44">
        <v>4.9504965999100792</v>
      </c>
      <c r="AF40" s="44">
        <v>2.4050799095981836</v>
      </c>
      <c r="AG40" s="44">
        <v>8.450272299079133</v>
      </c>
      <c r="AH40" s="44">
        <v>6.1840572155654376</v>
      </c>
      <c r="AI40" s="38">
        <f t="shared" si="6"/>
        <v>5.8504559238532181</v>
      </c>
      <c r="AJ40" s="43">
        <f t="shared" si="7"/>
        <v>-31.873537929520829</v>
      </c>
      <c r="AK40" s="42">
        <f>RANK(R40,(D40:R40,V40:AH40),1)</f>
        <v>5</v>
      </c>
    </row>
    <row r="41" spans="1:37" ht="12.75" customHeight="1" x14ac:dyDescent="0.25">
      <c r="A41">
        <v>2010</v>
      </c>
      <c r="B41" s="45" t="s">
        <v>162</v>
      </c>
      <c r="C41" s="46" t="s">
        <v>100</v>
      </c>
      <c r="D41" s="38">
        <v>6.2292615355417995</v>
      </c>
      <c r="E41" s="38">
        <v>7.2253341624964049</v>
      </c>
      <c r="F41" s="38">
        <v>8.168008767583995</v>
      </c>
      <c r="G41" s="38"/>
      <c r="H41" s="38">
        <v>9.7657762752797144</v>
      </c>
      <c r="I41" s="38">
        <v>8.605214590662877</v>
      </c>
      <c r="J41" s="38"/>
      <c r="K41" s="38">
        <v>5.0747920382457892</v>
      </c>
      <c r="L41" s="38">
        <v>8.4742325632651774</v>
      </c>
      <c r="M41" s="38">
        <v>4.6818459560526886</v>
      </c>
      <c r="N41" s="38">
        <v>9.1870184798015</v>
      </c>
      <c r="O41" s="38">
        <v>6.9792097947351452</v>
      </c>
      <c r="P41" s="38">
        <v>5.8079563213702663</v>
      </c>
      <c r="Q41" s="38">
        <v>14.052696188260031</v>
      </c>
      <c r="R41" s="38">
        <v>4.0224885223199847</v>
      </c>
      <c r="S41" s="39">
        <f t="shared" si="3"/>
        <v>7.2253341624964049</v>
      </c>
      <c r="T41" s="40">
        <f t="shared" si="4"/>
        <v>-44.327993254637434</v>
      </c>
      <c r="U41" s="41">
        <f t="shared" si="5"/>
        <v>1</v>
      </c>
      <c r="V41" s="39">
        <v>3.573220168345872</v>
      </c>
      <c r="W41" s="39">
        <v>3.2120143820942602</v>
      </c>
      <c r="X41" s="44"/>
      <c r="Y41" s="44">
        <v>6.7209315132688436</v>
      </c>
      <c r="Z41" s="44">
        <v>4.3458009034360758</v>
      </c>
      <c r="AA41" s="44">
        <v>5.1095784278476906</v>
      </c>
      <c r="AB41" s="44">
        <v>5.6137069286458168</v>
      </c>
      <c r="AC41" s="44">
        <v>5.8343659534060359</v>
      </c>
      <c r="AD41" s="44"/>
      <c r="AE41" s="44">
        <v>5.0607190855346884</v>
      </c>
      <c r="AF41" s="44">
        <v>2.3670889225692799</v>
      </c>
      <c r="AG41" s="44">
        <v>8.1662724941975604</v>
      </c>
      <c r="AH41" s="44">
        <v>6.2652054407346576</v>
      </c>
      <c r="AI41" s="38">
        <f t="shared" si="6"/>
        <v>6.0318137444739177</v>
      </c>
      <c r="AJ41" s="43">
        <f t="shared" si="7"/>
        <v>-33.31212314032058</v>
      </c>
      <c r="AK41" s="42">
        <f>RANK(R41,(D41:R41,V41:AH41),1)</f>
        <v>4</v>
      </c>
    </row>
    <row r="42" spans="1:37" ht="12.75" customHeight="1" x14ac:dyDescent="0.25">
      <c r="A42">
        <v>2011</v>
      </c>
      <c r="B42" s="45" t="s">
        <v>180</v>
      </c>
      <c r="C42" s="46" t="s">
        <v>100</v>
      </c>
      <c r="D42" s="38">
        <v>7.2280876004639021</v>
      </c>
      <c r="E42" s="38">
        <v>7.5812107733356795</v>
      </c>
      <c r="F42" s="38">
        <v>8.9514536834314029</v>
      </c>
      <c r="G42" s="38"/>
      <c r="H42" s="38">
        <v>9.6030753118139085</v>
      </c>
      <c r="I42" s="38">
        <v>8.9093289013932484</v>
      </c>
      <c r="J42" s="38"/>
      <c r="K42" s="38">
        <v>4.8499749052831715</v>
      </c>
      <c r="L42" s="38">
        <v>6.6343406726264016</v>
      </c>
      <c r="M42" s="38">
        <v>5.8687196340990964</v>
      </c>
      <c r="N42" s="38">
        <v>8.4905810680762759</v>
      </c>
      <c r="O42" s="38">
        <v>6.8280896701312699</v>
      </c>
      <c r="P42" s="38">
        <v>5.9437192460364638</v>
      </c>
      <c r="Q42" s="38">
        <v>15.171640248971997</v>
      </c>
      <c r="R42" s="38">
        <v>4.2143844439522802</v>
      </c>
      <c r="S42" s="39">
        <f t="shared" si="3"/>
        <v>7.2280876004639021</v>
      </c>
      <c r="T42" s="40">
        <f t="shared" si="4"/>
        <v>-41.694336359706</v>
      </c>
      <c r="U42" s="41">
        <f t="shared" si="5"/>
        <v>1</v>
      </c>
      <c r="V42" s="39">
        <v>3.7069183196810589</v>
      </c>
      <c r="W42" s="39">
        <v>3.2565768998354683</v>
      </c>
      <c r="X42" s="44"/>
      <c r="Y42" s="44">
        <v>7.5676170936720313</v>
      </c>
      <c r="Z42" s="44">
        <v>4.5749763281794866</v>
      </c>
      <c r="AA42" s="44">
        <v>5.1969418600084234</v>
      </c>
      <c r="AB42" s="44">
        <v>5.49375282425056</v>
      </c>
      <c r="AC42" s="44">
        <v>5.767032660247347</v>
      </c>
      <c r="AD42" s="44"/>
      <c r="AE42" s="44">
        <v>5.3996283112691623</v>
      </c>
      <c r="AF42" s="44">
        <v>2.4823309059353655</v>
      </c>
      <c r="AG42" s="44">
        <v>8.6030804859823267</v>
      </c>
      <c r="AH42" s="44">
        <v>6.9562140071909413</v>
      </c>
      <c r="AI42" s="38">
        <f t="shared" si="6"/>
        <v>6.2890299593314332</v>
      </c>
      <c r="AJ42" s="43">
        <f t="shared" si="7"/>
        <v>-32.988322981366466</v>
      </c>
      <c r="AK42" s="42">
        <f>RANK(R42,(D42:R42,V42:AH42),1)</f>
        <v>4</v>
      </c>
    </row>
    <row r="43" spans="1:37" ht="12.75" customHeight="1" x14ac:dyDescent="0.25">
      <c r="A43">
        <v>2011</v>
      </c>
      <c r="B43" s="45" t="s">
        <v>163</v>
      </c>
      <c r="C43" s="46" t="s">
        <v>100</v>
      </c>
      <c r="D43" s="38">
        <v>7.5853307656016415</v>
      </c>
      <c r="E43" s="38">
        <v>8.3410533037966186</v>
      </c>
      <c r="F43" s="38">
        <v>8.9269568683261298</v>
      </c>
      <c r="G43" s="38"/>
      <c r="H43" s="38">
        <v>11.307732689272765</v>
      </c>
      <c r="I43" s="38">
        <v>9.0998986623973579</v>
      </c>
      <c r="J43" s="38"/>
      <c r="K43" s="38">
        <v>6.2331495299056714</v>
      </c>
      <c r="L43" s="38">
        <v>9.4777599314948482</v>
      </c>
      <c r="M43" s="38">
        <v>6.2768690155863736</v>
      </c>
      <c r="N43" s="38">
        <v>10.389623489978042</v>
      </c>
      <c r="O43" s="38">
        <v>8.103718952958527</v>
      </c>
      <c r="P43" s="38">
        <v>5.9583413341984066</v>
      </c>
      <c r="Q43" s="38">
        <v>15.732862888853042</v>
      </c>
      <c r="R43" s="38">
        <v>5.1552768386520444</v>
      </c>
      <c r="S43" s="39">
        <f t="shared" si="3"/>
        <v>8.3410533037966186</v>
      </c>
      <c r="T43" s="40">
        <f t="shared" si="4"/>
        <v>-38.193934855859226</v>
      </c>
      <c r="U43" s="41">
        <f t="shared" si="5"/>
        <v>1</v>
      </c>
      <c r="V43" s="39">
        <v>3.9997396039070559</v>
      </c>
      <c r="W43" s="39">
        <v>3.2235001356462076</v>
      </c>
      <c r="X43" s="44"/>
      <c r="Y43" s="44">
        <v>8.1964354908056709</v>
      </c>
      <c r="Z43" s="44">
        <v>5.1557764899169669</v>
      </c>
      <c r="AA43" s="44">
        <v>5.4225278089773585</v>
      </c>
      <c r="AB43" s="44">
        <v>6.3563135667090176</v>
      </c>
      <c r="AC43" s="44">
        <v>6.4847863982021643</v>
      </c>
      <c r="AD43" s="44"/>
      <c r="AE43" s="44">
        <v>5.1213005526373268</v>
      </c>
      <c r="AF43" s="44">
        <v>2.4095369968837264</v>
      </c>
      <c r="AG43" s="44">
        <v>8.7969850830382157</v>
      </c>
      <c r="AH43" s="44">
        <v>7.7383489654840956</v>
      </c>
      <c r="AI43" s="38">
        <f t="shared" si="6"/>
        <v>7.0350585819019029</v>
      </c>
      <c r="AJ43" s="43">
        <f t="shared" si="7"/>
        <v>-26.720200284979946</v>
      </c>
      <c r="AK43" s="42">
        <f>RANK(R43,(D43:R43,V43:AH43),1)</f>
        <v>5</v>
      </c>
    </row>
    <row r="44" spans="1:37" ht="12.75" customHeight="1" x14ac:dyDescent="0.25">
      <c r="A44">
        <v>2012</v>
      </c>
      <c r="B44" s="45" t="s">
        <v>181</v>
      </c>
      <c r="C44" s="46" t="s">
        <v>100</v>
      </c>
      <c r="D44" s="38">
        <v>7.5529112677491135</v>
      </c>
      <c r="E44" s="38">
        <v>7.6949722947287222</v>
      </c>
      <c r="F44" s="38">
        <v>8.0556593230204872</v>
      </c>
      <c r="G44" s="38"/>
      <c r="H44" s="38">
        <v>9.1925322874720798</v>
      </c>
      <c r="I44" s="38">
        <v>8.547338456606365</v>
      </c>
      <c r="J44" s="38"/>
      <c r="K44" s="38">
        <v>5.5758953089495815</v>
      </c>
      <c r="L44" s="38">
        <v>7.07345530169294</v>
      </c>
      <c r="M44" s="38">
        <v>4.8211961031204185</v>
      </c>
      <c r="N44" s="38">
        <v>8.4200754532704671</v>
      </c>
      <c r="O44" s="38">
        <v>7.8547909500807789</v>
      </c>
      <c r="P44" s="38">
        <v>6.6709490585840534</v>
      </c>
      <c r="Q44" s="38">
        <v>15.353926199908658</v>
      </c>
      <c r="R44" s="38">
        <v>4.877310208777363</v>
      </c>
      <c r="S44" s="39">
        <f t="shared" si="3"/>
        <v>7.6949722947287222</v>
      </c>
      <c r="T44" s="40">
        <f t="shared" si="4"/>
        <v>-36.616923076923086</v>
      </c>
      <c r="U44" s="41">
        <f t="shared" si="5"/>
        <v>2</v>
      </c>
      <c r="V44" s="39">
        <v>4.0751685391464694</v>
      </c>
      <c r="W44" s="39">
        <v>3.1501440811782144</v>
      </c>
      <c r="X44" s="44"/>
      <c r="Y44" s="44">
        <v>7.7545787339655821</v>
      </c>
      <c r="Z44" s="44">
        <v>4.90406503552519</v>
      </c>
      <c r="AA44" s="44">
        <v>4.163571932393987</v>
      </c>
      <c r="AB44" s="44">
        <v>6.4718860445288788</v>
      </c>
      <c r="AC44" s="44">
        <v>6.2084220315762826</v>
      </c>
      <c r="AD44" s="44"/>
      <c r="AE44" s="44">
        <v>4.8971395604599346</v>
      </c>
      <c r="AF44" s="44">
        <v>2.2355670279024182</v>
      </c>
      <c r="AG44" s="44">
        <v>8.2809740310195998</v>
      </c>
      <c r="AH44" s="44">
        <v>7.9524579061292604</v>
      </c>
      <c r="AI44" s="38">
        <f t="shared" si="6"/>
        <v>6.8722021801384967</v>
      </c>
      <c r="AJ44" s="43">
        <f t="shared" si="7"/>
        <v>-29.02842377260982</v>
      </c>
      <c r="AK44" s="42">
        <f>RANK(R44,(D44:R44,V44:AH44),1)</f>
        <v>6</v>
      </c>
    </row>
    <row r="45" spans="1:37" ht="12.75" customHeight="1" x14ac:dyDescent="0.25">
      <c r="A45">
        <v>2012</v>
      </c>
      <c r="B45" s="45" t="s">
        <v>164</v>
      </c>
      <c r="C45" s="46" t="s">
        <v>100</v>
      </c>
      <c r="D45" s="38">
        <v>7.3467621670928258</v>
      </c>
      <c r="E45" s="38">
        <v>8.2187045629522562</v>
      </c>
      <c r="F45" s="38">
        <v>7.6341002800517828</v>
      </c>
      <c r="G45" s="38"/>
      <c r="H45" s="38">
        <v>10.730934634190813</v>
      </c>
      <c r="I45" s="38">
        <v>8.4086326095751005</v>
      </c>
      <c r="J45" s="38">
        <v>11.709351844066081</v>
      </c>
      <c r="K45" s="38">
        <v>6.1726615152425026</v>
      </c>
      <c r="L45" s="38">
        <v>9.9971217267843624</v>
      </c>
      <c r="M45" s="38">
        <v>5.6776975149526612</v>
      </c>
      <c r="N45" s="38">
        <v>10.106474238476302</v>
      </c>
      <c r="O45" s="38">
        <v>8.6359707259872955</v>
      </c>
      <c r="P45" s="38">
        <v>8.434531888660036</v>
      </c>
      <c r="Q45" s="38">
        <v>16.544085378757675</v>
      </c>
      <c r="R45" s="38">
        <v>5.4208917743371634</v>
      </c>
      <c r="S45" s="39">
        <f t="shared" si="3"/>
        <v>8.4215822491175683</v>
      </c>
      <c r="T45" s="40">
        <f t="shared" si="4"/>
        <v>-35.630958482829321</v>
      </c>
      <c r="U45" s="41">
        <f t="shared" si="5"/>
        <v>1</v>
      </c>
      <c r="V45" s="39">
        <v>4.4317407521300289</v>
      </c>
      <c r="W45" s="39">
        <v>3.6575825233046029</v>
      </c>
      <c r="X45" s="44"/>
      <c r="Y45" s="44">
        <v>7.55717942116953</v>
      </c>
      <c r="Z45" s="44">
        <v>5.0647479099425681</v>
      </c>
      <c r="AA45" s="44">
        <v>4.5077407477559284</v>
      </c>
      <c r="AB45" s="44">
        <v>6.6827909822854119</v>
      </c>
      <c r="AC45" s="44">
        <v>6.9350499605726643</v>
      </c>
      <c r="AD45" s="44"/>
      <c r="AE45" s="44">
        <v>5.636862984928749</v>
      </c>
      <c r="AF45" s="44">
        <v>2.1999998733813024</v>
      </c>
      <c r="AG45" s="44">
        <v>7.9625894697790232</v>
      </c>
      <c r="AH45" s="44">
        <v>7.6230211439987823</v>
      </c>
      <c r="AI45" s="38">
        <f t="shared" si="6"/>
        <v>7.55717942116953</v>
      </c>
      <c r="AJ45" s="43">
        <f t="shared" si="7"/>
        <v>-28.268319802598523</v>
      </c>
      <c r="AK45" s="42">
        <f>RANK(R45,(D45:R45,V45:AH45),1)</f>
        <v>6</v>
      </c>
    </row>
    <row r="46" spans="1:37" ht="12.75" customHeight="1" x14ac:dyDescent="0.25">
      <c r="A46">
        <v>2013</v>
      </c>
      <c r="B46" s="45" t="s">
        <v>182</v>
      </c>
      <c r="C46" s="46" t="s">
        <v>100</v>
      </c>
      <c r="D46" s="38">
        <v>7.8070841033985028</v>
      </c>
      <c r="E46" s="38">
        <v>7.8591517494392154</v>
      </c>
      <c r="F46" s="38">
        <v>8.4488637828909017</v>
      </c>
      <c r="G46" s="38"/>
      <c r="H46" s="38">
        <v>10.306331113352673</v>
      </c>
      <c r="I46" s="38">
        <v>9.0812100300418042</v>
      </c>
      <c r="J46" s="38">
        <v>7.5559342813197761</v>
      </c>
      <c r="K46" s="38">
        <v>6.0582237569722412</v>
      </c>
      <c r="L46" s="38">
        <v>7.9540986333958079</v>
      </c>
      <c r="M46" s="38">
        <v>6.9004945017484633</v>
      </c>
      <c r="N46" s="38">
        <v>9.0077027650431543</v>
      </c>
      <c r="O46" s="38">
        <v>8.9862631460852143</v>
      </c>
      <c r="P46" s="38">
        <v>7.6570067706929228</v>
      </c>
      <c r="Q46" s="38">
        <v>15.20335447953579</v>
      </c>
      <c r="R46" s="38">
        <v>5.1188621663436331</v>
      </c>
      <c r="S46" s="39">
        <f t="shared" si="3"/>
        <v>7.9066251914175112</v>
      </c>
      <c r="T46" s="40">
        <f t="shared" si="4"/>
        <v>-35.258570598489236</v>
      </c>
      <c r="U46" s="41">
        <f t="shared" si="5"/>
        <v>1</v>
      </c>
      <c r="V46" s="39">
        <v>4.2297917961849363</v>
      </c>
      <c r="W46" s="39">
        <v>3.9960999495433875</v>
      </c>
      <c r="X46" s="44"/>
      <c r="Y46" s="44">
        <v>8.2493528144737276</v>
      </c>
      <c r="Z46" s="44">
        <v>5.7029386428120894</v>
      </c>
      <c r="AA46" s="44">
        <v>3.9783356938353807</v>
      </c>
      <c r="AB46" s="44">
        <v>6.5782876568377047</v>
      </c>
      <c r="AC46" s="44">
        <v>7.5487979510094902</v>
      </c>
      <c r="AD46" s="44"/>
      <c r="AE46" s="44">
        <v>5.6695234652647848</v>
      </c>
      <c r="AF46" s="44">
        <v>2.4363370423261568</v>
      </c>
      <c r="AG46" s="44">
        <v>8.612601215675399</v>
      </c>
      <c r="AH46" s="44">
        <v>7.0505718344540425</v>
      </c>
      <c r="AI46" s="38">
        <f t="shared" si="6"/>
        <v>7.5559342813197761</v>
      </c>
      <c r="AJ46" s="43">
        <f t="shared" si="7"/>
        <v>-32.253749493311709</v>
      </c>
      <c r="AK46" s="42">
        <f>RANK(R46,(D46:R46,V46:AH46),1)</f>
        <v>5</v>
      </c>
    </row>
    <row r="47" spans="1:37" ht="12.75" customHeight="1" x14ac:dyDescent="0.25">
      <c r="A47">
        <v>2013</v>
      </c>
      <c r="B47" s="45" t="s">
        <v>165</v>
      </c>
      <c r="C47" s="46" t="s">
        <v>100</v>
      </c>
      <c r="D47" s="38">
        <v>7.6589617511450152</v>
      </c>
      <c r="E47" s="38">
        <v>7.5857286507356605</v>
      </c>
      <c r="F47" s="38">
        <v>8.2815346460000399</v>
      </c>
      <c r="G47" s="38"/>
      <c r="H47" s="38">
        <v>12.223825009994792</v>
      </c>
      <c r="I47" s="38">
        <v>9.4287616777044185</v>
      </c>
      <c r="J47" s="38">
        <v>11.47928848916635</v>
      </c>
      <c r="K47" s="38">
        <v>7.5552148588984291</v>
      </c>
      <c r="L47" s="38">
        <v>10.374689224658585</v>
      </c>
      <c r="M47" s="38">
        <v>5.5290990809062821</v>
      </c>
      <c r="N47" s="38">
        <v>11.619651931617614</v>
      </c>
      <c r="O47" s="38">
        <v>9.852903384241932</v>
      </c>
      <c r="P47" s="38">
        <v>9.3219634062741115</v>
      </c>
      <c r="Q47" s="38">
        <v>14.221196796076269</v>
      </c>
      <c r="R47" s="38">
        <v>6.5337656771471169</v>
      </c>
      <c r="S47" s="39">
        <f t="shared" si="3"/>
        <v>9.375362541989265</v>
      </c>
      <c r="T47" s="40">
        <f t="shared" si="4"/>
        <v>-30.309194467046368</v>
      </c>
      <c r="U47" s="41">
        <f t="shared" si="5"/>
        <v>2</v>
      </c>
      <c r="V47" s="39">
        <v>4.6742552025862514</v>
      </c>
      <c r="W47" s="39">
        <v>4.007132171648867</v>
      </c>
      <c r="X47" s="44"/>
      <c r="Y47" s="44">
        <v>7.659144833896038</v>
      </c>
      <c r="Z47" s="44">
        <v>5.0134159988570755</v>
      </c>
      <c r="AA47" s="44">
        <v>3.9688068491013051</v>
      </c>
      <c r="AB47" s="44">
        <v>6.4632788180031122</v>
      </c>
      <c r="AC47" s="44">
        <v>7.1538669548633287</v>
      </c>
      <c r="AD47" s="44"/>
      <c r="AE47" s="44">
        <v>4.9912019583995706</v>
      </c>
      <c r="AF47" s="44">
        <v>2.6129265088139397</v>
      </c>
      <c r="AG47" s="44">
        <v>8.8520510119807536</v>
      </c>
      <c r="AH47" s="44">
        <v>5.751849761318069</v>
      </c>
      <c r="AI47" s="38">
        <f t="shared" si="6"/>
        <v>7.5857286507356605</v>
      </c>
      <c r="AJ47" s="43">
        <f t="shared" si="7"/>
        <v>-13.867658889782785</v>
      </c>
      <c r="AK47" s="42">
        <f>RANK(R47,(D47:R47,V47:AH47),1)</f>
        <v>10</v>
      </c>
    </row>
    <row r="48" spans="1:37" ht="12.75" customHeight="1" x14ac:dyDescent="0.25">
      <c r="A48">
        <v>2014</v>
      </c>
      <c r="B48" s="45" t="s">
        <v>183</v>
      </c>
      <c r="C48" s="46" t="s">
        <v>100</v>
      </c>
      <c r="D48" s="38">
        <v>7.4051725529363415</v>
      </c>
      <c r="E48" s="38">
        <v>7.0829514717906088</v>
      </c>
      <c r="F48" s="38">
        <v>7.4559002020414855</v>
      </c>
      <c r="G48" s="38"/>
      <c r="H48" s="38">
        <v>10.810665080274731</v>
      </c>
      <c r="I48" s="38">
        <v>9.1197434434365725</v>
      </c>
      <c r="J48" s="38">
        <v>6.9292313229871398</v>
      </c>
      <c r="K48" s="38">
        <v>6.2434029667870474</v>
      </c>
      <c r="L48" s="38">
        <v>8.1708171402459282</v>
      </c>
      <c r="M48" s="38">
        <v>5.6846893490205925</v>
      </c>
      <c r="N48" s="38">
        <v>9.3384990398107384</v>
      </c>
      <c r="O48" s="38">
        <v>9.3651044501805707</v>
      </c>
      <c r="P48" s="38">
        <v>7.8367714322691588</v>
      </c>
      <c r="Q48" s="38">
        <v>13.723188915027228</v>
      </c>
      <c r="R48" s="38">
        <v>6.5509319490952178</v>
      </c>
      <c r="S48" s="39">
        <f t="shared" si="3"/>
        <v>7.6463358171553217</v>
      </c>
      <c r="T48" s="40">
        <f t="shared" si="4"/>
        <v>-14.325866588313522</v>
      </c>
      <c r="U48" s="41">
        <f t="shared" si="5"/>
        <v>3</v>
      </c>
      <c r="V48" s="39">
        <v>3.9631123671229727</v>
      </c>
      <c r="W48" s="39">
        <v>3.9519972179017993</v>
      </c>
      <c r="X48" s="44"/>
      <c r="Y48" s="44">
        <v>7.0207243730922819</v>
      </c>
      <c r="Z48" s="44">
        <v>4.8274039037704766</v>
      </c>
      <c r="AA48" s="44">
        <v>3.2881035444732789</v>
      </c>
      <c r="AB48" s="44">
        <v>6.20792908629394</v>
      </c>
      <c r="AC48" s="44">
        <v>6.8903874238471854</v>
      </c>
      <c r="AD48" s="44"/>
      <c r="AE48" s="44">
        <v>5.1322427834745881</v>
      </c>
      <c r="AF48" s="44">
        <v>2.5515771007351189</v>
      </c>
      <c r="AG48" s="44">
        <v>8.3511426994192277</v>
      </c>
      <c r="AH48" s="44">
        <v>6.6927387863664176</v>
      </c>
      <c r="AI48" s="38">
        <f t="shared" si="6"/>
        <v>6.9292313229871398</v>
      </c>
      <c r="AJ48" s="43">
        <f t="shared" si="7"/>
        <v>-5.4594709897610976</v>
      </c>
      <c r="AK48" s="42">
        <f>RANK(R48,(D48:R48,V48:AH48),1)</f>
        <v>10</v>
      </c>
    </row>
    <row r="49" spans="1:37" ht="12.75" customHeight="1" x14ac:dyDescent="0.25">
      <c r="A49">
        <v>2014</v>
      </c>
      <c r="B49" s="45" t="s">
        <v>166</v>
      </c>
      <c r="C49" s="46" t="s">
        <v>100</v>
      </c>
      <c r="D49" s="38">
        <v>7.0193814694254657</v>
      </c>
      <c r="E49" s="38">
        <v>7.3498393632782886</v>
      </c>
      <c r="F49" s="38">
        <v>6.9459400512916218</v>
      </c>
      <c r="G49" s="38"/>
      <c r="H49" s="38">
        <v>11.967703552376777</v>
      </c>
      <c r="I49" s="38">
        <v>8.415281193458938</v>
      </c>
      <c r="J49" s="38">
        <v>9.1588114546277879</v>
      </c>
      <c r="K49" s="38">
        <v>7.1247861424647292</v>
      </c>
      <c r="L49" s="38">
        <v>10.83958867336197</v>
      </c>
      <c r="M49" s="38">
        <v>5.0337853313615248</v>
      </c>
      <c r="N49" s="38">
        <v>10.107453511981149</v>
      </c>
      <c r="O49" s="38">
        <v>9.9365270151607259</v>
      </c>
      <c r="P49" s="38">
        <v>9.6630446202480442</v>
      </c>
      <c r="Q49" s="38">
        <v>13.765138105190898</v>
      </c>
      <c r="R49" s="38">
        <v>7.6740584399971636</v>
      </c>
      <c r="S49" s="39">
        <f t="shared" si="3"/>
        <v>8.7870463240433629</v>
      </c>
      <c r="T49" s="40">
        <f t="shared" si="4"/>
        <v>-12.666234397795431</v>
      </c>
      <c r="U49" s="41">
        <f t="shared" si="5"/>
        <v>6</v>
      </c>
      <c r="V49" s="39">
        <v>4.0886187794435136</v>
      </c>
      <c r="W49" s="39">
        <v>4.2518535839070193</v>
      </c>
      <c r="X49" s="44"/>
      <c r="Y49" s="44">
        <v>6.8155231342176368</v>
      </c>
      <c r="Z49" s="44">
        <v>4.3386842442917954</v>
      </c>
      <c r="AA49" s="44">
        <v>2.9853452179666085</v>
      </c>
      <c r="AB49" s="44">
        <v>5.8884178154636517</v>
      </c>
      <c r="AC49" s="44">
        <v>5.974279892366444</v>
      </c>
      <c r="AD49" s="44"/>
      <c r="AE49" s="44">
        <v>5.116713170068901</v>
      </c>
      <c r="AF49" s="44">
        <v>2.5415630567218437</v>
      </c>
      <c r="AG49" s="44">
        <v>8.2101693972744272</v>
      </c>
      <c r="AH49" s="44">
        <v>5.2474434523870572</v>
      </c>
      <c r="AI49" s="38">
        <f t="shared" si="6"/>
        <v>7.0193814694254657</v>
      </c>
      <c r="AJ49" s="43">
        <f t="shared" si="7"/>
        <v>9.3267045454545308</v>
      </c>
      <c r="AK49" s="42">
        <f>RANK(R49,(D49:R49,V49:AH49),1)</f>
        <v>16</v>
      </c>
    </row>
    <row r="50" spans="1:37" ht="12.75" customHeight="1" x14ac:dyDescent="0.25">
      <c r="A50">
        <v>2015</v>
      </c>
      <c r="B50" s="45" t="s">
        <v>184</v>
      </c>
      <c r="C50" s="46">
        <v>2015</v>
      </c>
      <c r="D50" s="38">
        <v>6.4365014338610473</v>
      </c>
      <c r="E50" s="38">
        <v>5.8140866194376235</v>
      </c>
      <c r="F50" s="38">
        <v>8.0035222607623702</v>
      </c>
      <c r="G50" s="38"/>
      <c r="H50" s="38">
        <v>9.3215771618943268</v>
      </c>
      <c r="I50" s="38">
        <v>7.9669096246198166</v>
      </c>
      <c r="J50" s="38">
        <v>5.8433767283516671</v>
      </c>
      <c r="K50" s="38">
        <v>5.4772503669261248</v>
      </c>
      <c r="L50" s="38">
        <v>6.9124657037142532</v>
      </c>
      <c r="M50" s="38">
        <v>4.3422586465069406</v>
      </c>
      <c r="N50" s="38">
        <v>7.7765239166785349</v>
      </c>
      <c r="O50" s="38">
        <v>8.6698722385568594</v>
      </c>
      <c r="P50" s="38">
        <v>6.7586926319155252</v>
      </c>
      <c r="Q50" s="38">
        <v>12.470263870153996</v>
      </c>
      <c r="R50" s="38">
        <v>6.1069877085780586</v>
      </c>
      <c r="S50" s="39">
        <f t="shared" si="3"/>
        <v>6.8355791678148892</v>
      </c>
      <c r="T50" s="40">
        <f t="shared" si="4"/>
        <v>-10.658810926620244</v>
      </c>
      <c r="U50" s="41">
        <f t="shared" si="5"/>
        <v>5</v>
      </c>
      <c r="V50" s="39">
        <v>3.6026833964273441</v>
      </c>
      <c r="W50" s="39">
        <v>4.0493575573665064</v>
      </c>
      <c r="X50" s="44"/>
      <c r="Y50" s="44">
        <v>6.55366186951722</v>
      </c>
      <c r="Z50" s="44">
        <v>3.9907773395384192</v>
      </c>
      <c r="AA50" s="44">
        <v>2.7898828740626382</v>
      </c>
      <c r="AB50" s="44">
        <v>5.5577981664397429</v>
      </c>
      <c r="AC50" s="44">
        <v>5.6456684931818737</v>
      </c>
      <c r="AD50" s="44"/>
      <c r="AE50" s="44">
        <v>4.7449976440750374</v>
      </c>
      <c r="AF50" s="44">
        <v>2.3065960769809211</v>
      </c>
      <c r="AG50" s="44">
        <v>7.6300733721083178</v>
      </c>
      <c r="AH50" s="44">
        <v>5.462605312469103</v>
      </c>
      <c r="AI50" s="38">
        <f t="shared" si="6"/>
        <v>5.8433767283516671</v>
      </c>
      <c r="AJ50" s="43">
        <f t="shared" si="7"/>
        <v>4.5112781954887309</v>
      </c>
      <c r="AK50" s="42">
        <f>RANK(R50,(D50:R50,V50:AH50),1)</f>
        <v>14</v>
      </c>
    </row>
    <row r="51" spans="1:37" ht="12.75" customHeight="1" x14ac:dyDescent="0.25">
      <c r="A51">
        <v>2015</v>
      </c>
      <c r="B51" s="45" t="s">
        <v>167</v>
      </c>
      <c r="C51" s="46">
        <v>2015</v>
      </c>
      <c r="D51" s="38">
        <v>6.1958945477924035</v>
      </c>
      <c r="E51" s="38">
        <v>6.5269179498811978</v>
      </c>
      <c r="F51" s="38">
        <v>7.584753604382338</v>
      </c>
      <c r="G51" s="38"/>
      <c r="H51" s="38">
        <v>10.700691280565975</v>
      </c>
      <c r="I51" s="38">
        <v>7.6279305698721807</v>
      </c>
      <c r="J51" s="38">
        <v>8.3475466613695577</v>
      </c>
      <c r="K51" s="38">
        <v>6.3757985706667482</v>
      </c>
      <c r="L51" s="38">
        <v>9.4269707986156206</v>
      </c>
      <c r="M51" s="38">
        <v>4.31050038806928</v>
      </c>
      <c r="N51" s="38">
        <v>9.6572479478947812</v>
      </c>
      <c r="O51" s="38">
        <v>8.4914698796690313</v>
      </c>
      <c r="P51" s="38">
        <v>8.513058362413954</v>
      </c>
      <c r="Q51" s="38">
        <v>13.48560555466082</v>
      </c>
      <c r="R51" s="38">
        <v>7.030649213929359</v>
      </c>
      <c r="S51" s="39">
        <f t="shared" si="3"/>
        <v>7.9877386156208692</v>
      </c>
      <c r="T51" s="40">
        <f t="shared" si="4"/>
        <v>-11.981981981981988</v>
      </c>
      <c r="U51" s="41">
        <f t="shared" si="5"/>
        <v>5</v>
      </c>
      <c r="V51" s="39">
        <v>3.1087415152686626</v>
      </c>
      <c r="W51" s="39">
        <v>3.9578885032355662</v>
      </c>
      <c r="X51" s="44"/>
      <c r="Y51" s="44">
        <v>6.5485064326261178</v>
      </c>
      <c r="Z51" s="44">
        <v>2.9792106187991352</v>
      </c>
      <c r="AA51" s="44">
        <v>2.6769718603702373</v>
      </c>
      <c r="AB51" s="44">
        <v>5.3755322034853963</v>
      </c>
      <c r="AC51" s="44">
        <v>5.3683360425704221</v>
      </c>
      <c r="AD51" s="44"/>
      <c r="AE51" s="44">
        <v>4.31050038806928</v>
      </c>
      <c r="AF51" s="44">
        <v>2.4826755156659464</v>
      </c>
      <c r="AG51" s="44">
        <v>7.4840073515727061</v>
      </c>
      <c r="AH51" s="44">
        <v>4.9941356749917869</v>
      </c>
      <c r="AI51" s="38">
        <f t="shared" si="6"/>
        <v>6.5269179498811978</v>
      </c>
      <c r="AJ51" s="43">
        <f t="shared" si="7"/>
        <v>7.717750826901848</v>
      </c>
      <c r="AK51" s="42">
        <f>RANK(R51,(D51:R51,V51:AH51),1)</f>
        <v>15</v>
      </c>
    </row>
    <row r="52" spans="1:37" ht="12.75" customHeight="1" x14ac:dyDescent="0.25">
      <c r="A52">
        <v>2016</v>
      </c>
      <c r="B52" s="45" t="s">
        <v>185</v>
      </c>
      <c r="C52" s="46">
        <v>2015</v>
      </c>
      <c r="D52" s="38">
        <v>6.6488994705832916</v>
      </c>
      <c r="E52" s="38">
        <v>5.8469830238970157</v>
      </c>
      <c r="F52" s="38">
        <v>7.8323101491882792</v>
      </c>
      <c r="G52" s="38"/>
      <c r="H52" s="38">
        <v>9.9811348024447071</v>
      </c>
      <c r="I52" s="38">
        <v>8.4940858576187015</v>
      </c>
      <c r="J52" s="38">
        <v>5.2630632811642899</v>
      </c>
      <c r="K52" s="38">
        <v>5.6834854959318521</v>
      </c>
      <c r="L52" s="38">
        <v>7.1160352647694696</v>
      </c>
      <c r="M52" s="38">
        <v>4.0952237956988418</v>
      </c>
      <c r="N52" s="38">
        <v>8.4629434713396225</v>
      </c>
      <c r="O52" s="38">
        <v>8.5719418233163971</v>
      </c>
      <c r="P52" s="38">
        <v>6.7033986465716771</v>
      </c>
      <c r="Q52" s="38">
        <v>12.854019936689712</v>
      </c>
      <c r="R52" s="38">
        <v>5.9248389895947122</v>
      </c>
      <c r="S52" s="39">
        <f t="shared" si="3"/>
        <v>6.9097169556705733</v>
      </c>
      <c r="T52" s="40">
        <f t="shared" si="4"/>
        <v>-14.25352112676055</v>
      </c>
      <c r="U52" s="41">
        <f t="shared" si="5"/>
        <v>5</v>
      </c>
      <c r="V52" s="39">
        <v>3.028597065640398</v>
      </c>
      <c r="W52" s="39">
        <v>4.0017966368616067</v>
      </c>
      <c r="X52" s="44"/>
      <c r="Y52" s="44">
        <v>7.1861056338973963</v>
      </c>
      <c r="Z52" s="44">
        <v>2.8417427479659261</v>
      </c>
      <c r="AA52" s="44">
        <v>2.7561011856984603</v>
      </c>
      <c r="AB52" s="44">
        <v>5.4343464056992241</v>
      </c>
      <c r="AC52" s="44">
        <v>5.8158406376179368</v>
      </c>
      <c r="AD52" s="44"/>
      <c r="AE52" s="44">
        <v>4.4222188516291681</v>
      </c>
      <c r="AF52" s="44">
        <v>2.6159604474426059</v>
      </c>
      <c r="AG52" s="44">
        <v>7.871238132037127</v>
      </c>
      <c r="AH52" s="44">
        <v>5.3876328262806057</v>
      </c>
      <c r="AI52" s="38">
        <f t="shared" si="6"/>
        <v>5.8469830238970157</v>
      </c>
      <c r="AJ52" s="43">
        <f t="shared" si="7"/>
        <v>1.3315579227696381</v>
      </c>
      <c r="AK52" s="42">
        <f>RANK(R52,(D52:R52,V52:AH52),1)</f>
        <v>14</v>
      </c>
    </row>
    <row r="53" spans="1:37" ht="12.75" customHeight="1" x14ac:dyDescent="0.25">
      <c r="A53">
        <v>2016</v>
      </c>
      <c r="B53" s="45" t="s">
        <v>168</v>
      </c>
      <c r="C53" s="46">
        <v>2015</v>
      </c>
      <c r="D53" s="38">
        <v>7.1925159798416054</v>
      </c>
      <c r="E53" s="38">
        <v>6.7714487360993854</v>
      </c>
      <c r="F53" s="38">
        <v>8.8595985366985612</v>
      </c>
      <c r="G53" s="38"/>
      <c r="H53" s="38">
        <v>12.614830894154693</v>
      </c>
      <c r="I53" s="38">
        <v>8.7392936099150713</v>
      </c>
      <c r="J53" s="38">
        <v>8.7650732370829605</v>
      </c>
      <c r="K53" s="38">
        <v>7.1237703073938965</v>
      </c>
      <c r="L53" s="38">
        <v>10.827443410514247</v>
      </c>
      <c r="M53" s="38">
        <v>4.2278588555341345</v>
      </c>
      <c r="N53" s="38">
        <v>11.231324236144541</v>
      </c>
      <c r="O53" s="38">
        <v>8.6705479374673615</v>
      </c>
      <c r="P53" s="38">
        <v>9.3923774981683099</v>
      </c>
      <c r="Q53" s="38">
        <v>15.828691081085111</v>
      </c>
      <c r="R53" s="38">
        <v>7.0979906802260055</v>
      </c>
      <c r="S53" s="38">
        <f t="shared" si="3"/>
        <v>8.7521834234990159</v>
      </c>
      <c r="T53" s="40">
        <f t="shared" si="4"/>
        <v>-18.900343642611688</v>
      </c>
      <c r="U53" s="41">
        <f t="shared" si="5"/>
        <v>3</v>
      </c>
      <c r="V53" s="39">
        <v>2.8873182428037989</v>
      </c>
      <c r="W53" s="39">
        <v>3.9356897476313693</v>
      </c>
      <c r="X53" s="39"/>
      <c r="Y53" s="39">
        <v>7.7510745684792468</v>
      </c>
      <c r="Z53" s="39">
        <v>3.1021484692028913</v>
      </c>
      <c r="AA53" s="39">
        <v>3.1021484692028913</v>
      </c>
      <c r="AB53" s="39">
        <v>5.6113655135442881</v>
      </c>
      <c r="AC53" s="39">
        <v>5.8433821580553085</v>
      </c>
      <c r="AD53" s="39"/>
      <c r="AE53" s="39">
        <v>4.5286211724928629</v>
      </c>
      <c r="AF53" s="39">
        <v>2.809979361300126</v>
      </c>
      <c r="AG53" s="39">
        <v>8.5244633835159771</v>
      </c>
      <c r="AH53" s="39">
        <v>5.7316704403277789</v>
      </c>
      <c r="AI53" s="39">
        <f t="shared" si="6"/>
        <v>7.1237703073938965</v>
      </c>
      <c r="AJ53" s="43">
        <f t="shared" si="7"/>
        <v>-0.36188178528347248</v>
      </c>
      <c r="AK53" s="42">
        <f>RANK(R53,(D53:R53,V53:AH53),1)</f>
        <v>12</v>
      </c>
    </row>
    <row r="54" spans="1:37" ht="12.75" customHeight="1" x14ac:dyDescent="0.25">
      <c r="A54">
        <v>2017</v>
      </c>
      <c r="B54" s="45" t="s">
        <v>186</v>
      </c>
      <c r="C54" s="46">
        <v>2015</v>
      </c>
      <c r="D54" s="38">
        <v>7.2043945916105798</v>
      </c>
      <c r="E54" s="38">
        <v>6.2747952894672805</v>
      </c>
      <c r="F54" s="38">
        <v>8.9603043845479249</v>
      </c>
      <c r="G54" s="38"/>
      <c r="H54" s="38">
        <v>11.198228630448464</v>
      </c>
      <c r="I54" s="38">
        <v>8.9344821817106119</v>
      </c>
      <c r="J54" s="38">
        <v>5.7497438317752296</v>
      </c>
      <c r="K54" s="38">
        <v>6.1370768743349391</v>
      </c>
      <c r="L54" s="38">
        <v>7.3765426105260063</v>
      </c>
      <c r="M54" s="38">
        <v>3.8389008218140006</v>
      </c>
      <c r="N54" s="38">
        <v>9.7952222762877419</v>
      </c>
      <c r="O54" s="38">
        <v>8.1512086956454226</v>
      </c>
      <c r="P54" s="38">
        <v>7.2388241953936641</v>
      </c>
      <c r="Q54" s="38">
        <v>14.365752178492302</v>
      </c>
      <c r="R54" s="38">
        <v>5.4656996005647764</v>
      </c>
      <c r="S54" s="38">
        <f t="shared" si="3"/>
        <v>7.3076834029598352</v>
      </c>
      <c r="T54" s="40">
        <f t="shared" si="4"/>
        <v>-25.206124852767964</v>
      </c>
      <c r="U54" s="41">
        <f t="shared" si="5"/>
        <v>2</v>
      </c>
      <c r="V54" s="39">
        <v>2.9953755291284132</v>
      </c>
      <c r="W54" s="39">
        <v>3.7872564161393729</v>
      </c>
      <c r="X54" s="39"/>
      <c r="Y54" s="39">
        <v>8.2458901060489076</v>
      </c>
      <c r="Z54" s="39">
        <v>4.3467374776145071</v>
      </c>
      <c r="AA54" s="39">
        <v>3.1417013452065254</v>
      </c>
      <c r="AB54" s="39">
        <v>5.4140551948901487</v>
      </c>
      <c r="AC54" s="39">
        <v>5.7669586336667731</v>
      </c>
      <c r="AD54" s="39"/>
      <c r="AE54" s="39">
        <v>4.6135669069334178</v>
      </c>
      <c r="AF54" s="39">
        <v>2.651079491297561</v>
      </c>
      <c r="AG54" s="39">
        <v>8.3319641155066204</v>
      </c>
      <c r="AH54" s="39">
        <v>5.1902627703000945</v>
      </c>
      <c r="AI54" s="39">
        <f t="shared" si="6"/>
        <v>6.1370768743349391</v>
      </c>
      <c r="AJ54" s="43">
        <f t="shared" si="7"/>
        <v>-10.939691444600296</v>
      </c>
      <c r="AK54" s="42">
        <f>RANK(R54,(D54:R54,V54:AH54),1)</f>
        <v>10</v>
      </c>
    </row>
    <row r="55" spans="1:37" ht="12.75" customHeight="1" x14ac:dyDescent="0.25">
      <c r="A55">
        <v>2017</v>
      </c>
      <c r="B55" s="45" t="s">
        <v>169</v>
      </c>
      <c r="C55" s="46">
        <v>2015</v>
      </c>
      <c r="D55" s="38">
        <v>9.6759181580686562</v>
      </c>
      <c r="E55" s="38">
        <v>7.1051945145965414</v>
      </c>
      <c r="F55" s="38">
        <v>9.2296119699658572</v>
      </c>
      <c r="G55" s="38"/>
      <c r="H55" s="38">
        <v>13.26421991041515</v>
      </c>
      <c r="I55" s="38">
        <v>9.0600156184867959</v>
      </c>
      <c r="J55" s="38"/>
      <c r="K55" s="38">
        <v>7.1855296284550434</v>
      </c>
      <c r="L55" s="38">
        <v>11.434364539193679</v>
      </c>
      <c r="M55" s="38">
        <v>3.7757503513496689</v>
      </c>
      <c r="N55" s="38">
        <v>12.121676068871988</v>
      </c>
      <c r="O55" s="38">
        <v>8.7922319056251172</v>
      </c>
      <c r="P55" s="38">
        <v>10.345377440222853</v>
      </c>
      <c r="Q55" s="38">
        <v>15.968835410318105</v>
      </c>
      <c r="R55" s="38">
        <v>6.462513603728512</v>
      </c>
      <c r="S55" s="38">
        <f t="shared" si="3"/>
        <v>9.2296119699658572</v>
      </c>
      <c r="T55" s="40">
        <f t="shared" si="4"/>
        <v>-29.980657640232099</v>
      </c>
      <c r="U55" s="41">
        <f t="shared" si="5"/>
        <v>2</v>
      </c>
      <c r="V55" s="39">
        <v>3.632932371156774</v>
      </c>
      <c r="W55" s="39">
        <v>4.1149430543077958</v>
      </c>
      <c r="X55" s="39"/>
      <c r="Y55" s="39">
        <v>8.827936400673341</v>
      </c>
      <c r="Z55" s="39">
        <v>4.4987663760762011</v>
      </c>
      <c r="AA55" s="39">
        <v>3.2580351731504233</v>
      </c>
      <c r="AB55" s="39">
        <v>5.7752020740502026</v>
      </c>
      <c r="AC55" s="39">
        <v>6.3643262423458964</v>
      </c>
      <c r="AD55" s="39"/>
      <c r="AE55" s="39">
        <v>4.6415843562690968</v>
      </c>
      <c r="AF55" s="39">
        <v>2.8028028612855698</v>
      </c>
      <c r="AG55" s="39">
        <v>8.9439760095800658</v>
      </c>
      <c r="AH55" s="39">
        <v>5.0611121730857267</v>
      </c>
      <c r="AI55" s="39">
        <f t="shared" si="6"/>
        <v>7.1453620715257919</v>
      </c>
      <c r="AJ55" s="43">
        <f t="shared" si="7"/>
        <v>-9.5565271705184163</v>
      </c>
      <c r="AK55" s="42">
        <f>RANK(R55,(D55:R55,V55:AH55),1)</f>
        <v>11</v>
      </c>
    </row>
    <row r="56" spans="1:37" ht="12.75" customHeight="1" x14ac:dyDescent="0.25">
      <c r="A56">
        <v>2018</v>
      </c>
      <c r="B56" s="45" t="s">
        <v>187</v>
      </c>
      <c r="C56" s="46">
        <v>2015</v>
      </c>
      <c r="D56" s="38">
        <v>8.5953882041885894</v>
      </c>
      <c r="E56" s="38">
        <v>6.6862794628283799</v>
      </c>
      <c r="F56" s="38">
        <v>8.9912863302771111</v>
      </c>
      <c r="G56" s="38"/>
      <c r="H56" s="38">
        <v>11.98251661627928</v>
      </c>
      <c r="I56" s="38">
        <v>8.96489312187121</v>
      </c>
      <c r="J56" s="38">
        <v>5.44579866775101</v>
      </c>
      <c r="K56" s="38">
        <v>6.1056288778985479</v>
      </c>
      <c r="L56" s="38">
        <v>7.8299851604174453</v>
      </c>
      <c r="M56" s="38">
        <v>3.7742288020439148</v>
      </c>
      <c r="N56" s="38">
        <v>10.398924111925192</v>
      </c>
      <c r="O56" s="38">
        <v>8.1555013974235653</v>
      </c>
      <c r="P56" s="38">
        <v>7.7068168545232378</v>
      </c>
      <c r="Q56" s="38">
        <v>15.088117472040361</v>
      </c>
      <c r="R56" s="38">
        <v>5.3754167786686065</v>
      </c>
      <c r="S56" s="38">
        <f t="shared" si="3"/>
        <v>7.9927432789205053</v>
      </c>
      <c r="T56" s="40">
        <f t="shared" si="4"/>
        <v>-32.746285085305445</v>
      </c>
      <c r="U56" s="41">
        <f t="shared" si="5"/>
        <v>2</v>
      </c>
      <c r="V56" s="39">
        <v>3.4575103011730968</v>
      </c>
      <c r="W56" s="39">
        <v>4.0029699415617275</v>
      </c>
      <c r="X56" s="39"/>
      <c r="Y56" s="39">
        <v>9.3695889840950333</v>
      </c>
      <c r="Z56" s="39">
        <v>4.1349359835912356</v>
      </c>
      <c r="AA56" s="39">
        <v>3.149589536437579</v>
      </c>
      <c r="AB56" s="39">
        <v>5.5689669736452165</v>
      </c>
      <c r="AC56" s="39">
        <v>5.5513715013746161</v>
      </c>
      <c r="AD56" s="39"/>
      <c r="AE56" s="39">
        <v>4.7507775130622703</v>
      </c>
      <c r="AF56" s="39">
        <v>2.8416687717020621</v>
      </c>
      <c r="AG56" s="39">
        <v>8.5953882041885894</v>
      </c>
      <c r="AH56" s="39">
        <v>5.3226303618568025</v>
      </c>
      <c r="AI56" s="39">
        <f t="shared" si="6"/>
        <v>6.1056288778985479</v>
      </c>
      <c r="AJ56" s="43">
        <f t="shared" si="7"/>
        <v>-11.959654178674349</v>
      </c>
      <c r="AK56" s="42">
        <f>RANK(R56,(D56:R56,V56:AH56),1)</f>
        <v>9</v>
      </c>
    </row>
    <row r="57" spans="1:37" ht="12.75" customHeight="1" x14ac:dyDescent="0.25">
      <c r="A57">
        <v>2018</v>
      </c>
      <c r="B57" s="45" t="s">
        <v>170</v>
      </c>
      <c r="C57" s="46">
        <v>2015</v>
      </c>
      <c r="D57" s="38">
        <v>9.2501286439614425</v>
      </c>
      <c r="E57" s="38">
        <v>8.0138133732781345</v>
      </c>
      <c r="F57" s="38">
        <v>9.4458044421990888</v>
      </c>
      <c r="G57" s="38"/>
      <c r="H57" s="38">
        <v>14.497797778516491</v>
      </c>
      <c r="I57" s="38">
        <v>9.0989246180505337</v>
      </c>
      <c r="J57" s="38">
        <v>6.9464908374364294</v>
      </c>
      <c r="K57" s="38">
        <v>8.3695875518920371</v>
      </c>
      <c r="L57" s="38">
        <v>12.22973738985287</v>
      </c>
      <c r="M57" s="38">
        <v>3.9757764460103506</v>
      </c>
      <c r="N57" s="38">
        <v>12.843447847961849</v>
      </c>
      <c r="O57" s="38">
        <v>8.671995603713853</v>
      </c>
      <c r="P57" s="38">
        <v>10.219613280684325</v>
      </c>
      <c r="Q57" s="38">
        <v>17.317308144031664</v>
      </c>
      <c r="R57" s="38">
        <v>7.052503347284282</v>
      </c>
      <c r="S57" s="38">
        <f t="shared" si="3"/>
        <v>9.174526631005989</v>
      </c>
      <c r="T57" s="40">
        <f t="shared" si="4"/>
        <v>-23.129512497682146</v>
      </c>
      <c r="U57" s="41">
        <f t="shared" si="5"/>
        <v>3</v>
      </c>
      <c r="V57" s="39">
        <v>4.0647199906638258</v>
      </c>
      <c r="W57" s="39">
        <v>4.0825086995945217</v>
      </c>
      <c r="X57" s="39"/>
      <c r="Y57" s="39">
        <v>9.3657552520109615</v>
      </c>
      <c r="Z57" s="39">
        <v>4.3938111058816851</v>
      </c>
      <c r="AA57" s="39">
        <v>3.0863409994755968</v>
      </c>
      <c r="AB57" s="39">
        <v>6.2705198980700168</v>
      </c>
      <c r="AC57" s="39">
        <v>5.9414287828521575</v>
      </c>
      <c r="AD57" s="39"/>
      <c r="AE57" s="39">
        <v>4.6873248032381545</v>
      </c>
      <c r="AF57" s="39">
        <v>3.14860148073303</v>
      </c>
      <c r="AG57" s="39">
        <v>9.4102270243376989</v>
      </c>
      <c r="AH57" s="39">
        <v>5.3721900970699146</v>
      </c>
      <c r="AI57" s="39">
        <f t="shared" si="6"/>
        <v>8.0138133732781345</v>
      </c>
      <c r="AJ57" s="43">
        <f t="shared" si="7"/>
        <v>-11.995662754005695</v>
      </c>
      <c r="AK57" s="42">
        <f>RANK(R57,(D57:R57,V57:AH57),1)</f>
        <v>12</v>
      </c>
    </row>
    <row r="58" spans="1:37" ht="12.75" customHeight="1" x14ac:dyDescent="0.25">
      <c r="A58">
        <v>2019</v>
      </c>
      <c r="B58" s="45" t="s">
        <v>188</v>
      </c>
      <c r="C58" s="46">
        <v>2015</v>
      </c>
      <c r="D58" s="38">
        <v>8.4208654952339295</v>
      </c>
      <c r="E58" s="38">
        <v>6.7960926922116149</v>
      </c>
      <c r="F58" s="38">
        <v>9.8185195193391461</v>
      </c>
      <c r="G58" s="38"/>
      <c r="H58" s="38">
        <v>12.753592969960101</v>
      </c>
      <c r="I58" s="38">
        <v>9.407958649758239</v>
      </c>
      <c r="J58" s="38">
        <v>5.5644100834688937</v>
      </c>
      <c r="K58" s="38">
        <v>6.3855318226307078</v>
      </c>
      <c r="L58" s="38">
        <v>8.1500700280635439</v>
      </c>
      <c r="M58" s="38">
        <v>4.1230793711103884</v>
      </c>
      <c r="N58" s="38">
        <v>11.277320906998964</v>
      </c>
      <c r="O58" s="38">
        <v>8.1238640151115717</v>
      </c>
      <c r="P58" s="38">
        <v>8.2461587422207767</v>
      </c>
      <c r="Q58" s="38">
        <v>18.894535338372396</v>
      </c>
      <c r="R58" s="38">
        <v>6.0972656801590075</v>
      </c>
      <c r="S58" s="38">
        <f t="shared" si="3"/>
        <v>8.1981143851421603</v>
      </c>
      <c r="T58" s="40">
        <f t="shared" si="4"/>
        <v>-25.625998934469891</v>
      </c>
      <c r="U58" s="41">
        <f t="shared" si="5"/>
        <v>3</v>
      </c>
      <c r="V58" s="39">
        <v>4.0095199816518408</v>
      </c>
      <c r="W58" s="39">
        <v>4.0357259946038129</v>
      </c>
      <c r="X58" s="39"/>
      <c r="Y58" s="39">
        <v>9.7311661428325706</v>
      </c>
      <c r="Z58" s="39">
        <v>4.5598462536432693</v>
      </c>
      <c r="AA58" s="39">
        <v>3.0224268271275307</v>
      </c>
      <c r="AB58" s="39">
        <v>8.5955722482470822</v>
      </c>
      <c r="AC58" s="39">
        <v>6.4379438485346538</v>
      </c>
      <c r="AD58" s="39"/>
      <c r="AE58" s="39">
        <v>4.6384642924991875</v>
      </c>
      <c r="AF58" s="39">
        <v>3.0398975024288459</v>
      </c>
      <c r="AG58" s="39">
        <v>10.578493894946357</v>
      </c>
      <c r="AH58" s="39">
        <v>5.4159093434077139</v>
      </c>
      <c r="AI58" s="39">
        <f t="shared" si="6"/>
        <v>6.7960926922116149</v>
      </c>
      <c r="AJ58" s="43">
        <f t="shared" si="7"/>
        <v>-10.282776349614386</v>
      </c>
      <c r="AK58" s="42">
        <f>RANK(R58,(D58:R58,V58:AH58),1)</f>
        <v>10</v>
      </c>
    </row>
    <row r="59" spans="1:37" ht="12.75" customHeight="1" x14ac:dyDescent="0.25">
      <c r="A59">
        <v>2019</v>
      </c>
      <c r="B59" s="45" t="s">
        <v>171</v>
      </c>
      <c r="C59" s="46">
        <v>2015</v>
      </c>
      <c r="D59" s="38">
        <v>9.0788942497809568</v>
      </c>
      <c r="E59" s="38">
        <v>7.8448697886456813</v>
      </c>
      <c r="F59" s="38">
        <v>8.8497182784272646</v>
      </c>
      <c r="G59" s="38"/>
      <c r="H59" s="38">
        <v>12.366687992662799</v>
      </c>
      <c r="I59" s="38">
        <v>6.9634237449776277</v>
      </c>
      <c r="J59" s="38">
        <v>6.33759705397331</v>
      </c>
      <c r="K59" s="38">
        <v>8.0211589973792918</v>
      </c>
      <c r="L59" s="38">
        <v>13.018958064977159</v>
      </c>
      <c r="M59" s="38">
        <v>3.8959915130127998</v>
      </c>
      <c r="N59" s="38">
        <v>13.389165403317744</v>
      </c>
      <c r="O59" s="38">
        <v>8.4354386379032764</v>
      </c>
      <c r="P59" s="38">
        <v>10.383434394409678</v>
      </c>
      <c r="Q59" s="38">
        <v>16.791547131876431</v>
      </c>
      <c r="R59" s="38">
        <v>7.9859011556325701</v>
      </c>
      <c r="S59" s="38">
        <f t="shared" si="3"/>
        <v>8.6425784581652714</v>
      </c>
      <c r="T59" s="40">
        <f t="shared" si="4"/>
        <v>-7.5981642019377977</v>
      </c>
      <c r="U59" s="41">
        <f t="shared" si="5"/>
        <v>5</v>
      </c>
      <c r="V59" s="39">
        <v>4.0017650382529659</v>
      </c>
      <c r="W59" s="39">
        <v>4.4424880600869932</v>
      </c>
      <c r="X59" s="39"/>
      <c r="Y59" s="39">
        <v>9.8633812286455242</v>
      </c>
      <c r="Z59" s="39">
        <v>4.5747049666372011</v>
      </c>
      <c r="AA59" s="39">
        <v>2.9528442462879814</v>
      </c>
      <c r="AB59" s="39">
        <v>8.7527592136237775</v>
      </c>
      <c r="AC59" s="39">
        <v>5.6148112981655052</v>
      </c>
      <c r="AD59" s="39"/>
      <c r="AE59" s="39">
        <v>4.6716640314406863</v>
      </c>
      <c r="AF59" s="39">
        <v>2.9704731671613422</v>
      </c>
      <c r="AG59" s="39">
        <v>10.859415257990426</v>
      </c>
      <c r="AH59" s="39">
        <v>5.2534184202616023</v>
      </c>
      <c r="AI59" s="39">
        <f t="shared" si="6"/>
        <v>7.9859011556325701</v>
      </c>
      <c r="AJ59" s="43">
        <f t="shared" si="7"/>
        <v>0</v>
      </c>
      <c r="AK59" s="42">
        <f>RANK(R59,(D59:R59,V59:AH59),1)</f>
        <v>13</v>
      </c>
    </row>
    <row r="60" spans="1:37" ht="12.75" customHeight="1" x14ac:dyDescent="0.25">
      <c r="A60">
        <v>2020</v>
      </c>
      <c r="B60" s="45" t="s">
        <v>189</v>
      </c>
      <c r="C60" s="46">
        <v>2015</v>
      </c>
      <c r="D60" s="38">
        <v>8.5542076974532346</v>
      </c>
      <c r="E60" s="38">
        <v>5.7990181016477456</v>
      </c>
      <c r="F60" s="38">
        <v>8.7553802711152233</v>
      </c>
      <c r="G60" s="38"/>
      <c r="H60" s="38">
        <v>11.25691749143386</v>
      </c>
      <c r="I60" s="38">
        <v>7.250959285469051</v>
      </c>
      <c r="J60" s="38">
        <v>5.2829667170365591</v>
      </c>
      <c r="K60" s="38">
        <v>6.5862151290207436</v>
      </c>
      <c r="L60" s="38">
        <v>8.2218356192290809</v>
      </c>
      <c r="M60" s="38">
        <v>3.9009986023150747</v>
      </c>
      <c r="N60" s="38">
        <v>12.271526993381277</v>
      </c>
      <c r="O60" s="38">
        <v>8.3442884901537706</v>
      </c>
      <c r="P60" s="38">
        <v>8.125622649216826</v>
      </c>
      <c r="Q60" s="38">
        <v>14.379465700013414</v>
      </c>
      <c r="R60" s="38">
        <v>6.3063228526214541</v>
      </c>
      <c r="S60" s="38">
        <f t="shared" si="3"/>
        <v>8.1737291342229526</v>
      </c>
      <c r="T60" s="40">
        <f t="shared" si="4"/>
        <v>-22.846441947565545</v>
      </c>
      <c r="U60" s="41">
        <f t="shared" si="5"/>
        <v>4</v>
      </c>
      <c r="V60" s="39">
        <v>3.577373157728398</v>
      </c>
      <c r="W60" s="39">
        <v>4.0234514732397635</v>
      </c>
      <c r="X60" s="39"/>
      <c r="Y60" s="39">
        <v>9.4726042293883985</v>
      </c>
      <c r="Z60" s="39">
        <v>4.4257966205637391</v>
      </c>
      <c r="AA60" s="39">
        <v>2.7901761303554009</v>
      </c>
      <c r="AB60" s="39">
        <v>7.7845039373551934</v>
      </c>
      <c r="AC60" s="39">
        <v>4.513262956938517</v>
      </c>
      <c r="AD60" s="39"/>
      <c r="AE60" s="39">
        <v>4.3295836505514842</v>
      </c>
      <c r="AF60" s="39">
        <v>2.8863891003676567</v>
      </c>
      <c r="AG60" s="39">
        <v>10.338520959498695</v>
      </c>
      <c r="AH60" s="39">
        <v>5.6940584979980136</v>
      </c>
      <c r="AI60" s="39">
        <f t="shared" si="6"/>
        <v>6.5862151290207436</v>
      </c>
      <c r="AJ60" s="43">
        <f t="shared" si="7"/>
        <v>-4.2496679946879388</v>
      </c>
      <c r="AK60" s="42">
        <f>RANK(R60,(D60:R60,V60:AH60),1)</f>
        <v>12</v>
      </c>
    </row>
    <row r="61" spans="1:37" ht="12.75" customHeight="1" x14ac:dyDescent="0.25">
      <c r="A61">
        <v>2020</v>
      </c>
      <c r="B61" s="45" t="s">
        <v>172</v>
      </c>
      <c r="C61" s="46">
        <v>2015</v>
      </c>
      <c r="D61" s="38">
        <v>9.1680239737366893</v>
      </c>
      <c r="E61" s="38">
        <v>6.3109277452349204</v>
      </c>
      <c r="F61" s="38">
        <v>9.2313140800642604</v>
      </c>
      <c r="G61" s="38"/>
      <c r="H61" s="38">
        <v>11.952788652149808</v>
      </c>
      <c r="I61" s="38">
        <v>7.5134397654587657</v>
      </c>
      <c r="J61" s="38">
        <v>6.7901242645722419</v>
      </c>
      <c r="K61" s="38">
        <v>7.6038542030695808</v>
      </c>
      <c r="L61" s="38">
        <v>12.79364292193039</v>
      </c>
      <c r="M61" s="38">
        <v>3.5623288418661296</v>
      </c>
      <c r="N61" s="38">
        <v>14.484392905252641</v>
      </c>
      <c r="O61" s="38">
        <v>8.5803301292663896</v>
      </c>
      <c r="P61" s="38">
        <v>10.668903638076225</v>
      </c>
      <c r="Q61" s="38">
        <v>27.50407192121007</v>
      </c>
      <c r="R61" s="38">
        <v>6.7066512113749743</v>
      </c>
      <c r="S61" s="38">
        <f t="shared" si="3"/>
        <v>8.8741770515015403</v>
      </c>
      <c r="T61" s="40">
        <f t="shared" si="4"/>
        <v>-24.425091223076436</v>
      </c>
      <c r="U61" s="41">
        <f t="shared" si="5"/>
        <v>3</v>
      </c>
      <c r="V61" s="39">
        <v>3.3814999666444994</v>
      </c>
      <c r="W61" s="39">
        <v>4.2946857865137353</v>
      </c>
      <c r="X61" s="39"/>
      <c r="Y61" s="39">
        <v>9.6110547180296866</v>
      </c>
      <c r="Z61" s="39">
        <v>4.3398930053191433</v>
      </c>
      <c r="AA61" s="39">
        <v>2.7847646784131168</v>
      </c>
      <c r="AB61" s="39">
        <v>8.833490554576672</v>
      </c>
      <c r="AC61" s="39">
        <v>3.7702820483710058</v>
      </c>
      <c r="AD61" s="39"/>
      <c r="AE61" s="39">
        <v>4.2404371239472463</v>
      </c>
      <c r="AF61" s="39">
        <v>2.9475106661125841</v>
      </c>
      <c r="AG61" s="39">
        <v>11.03960283228057</v>
      </c>
      <c r="AH61" s="39">
        <v>5.2802031564716234</v>
      </c>
      <c r="AI61" s="39">
        <f t="shared" si="6"/>
        <v>7.5134397654587657</v>
      </c>
      <c r="AJ61" s="43">
        <f t="shared" si="7"/>
        <v>-10.737938670817698</v>
      </c>
      <c r="AK61" s="42">
        <f>RANK(R61,(D61:R61,V61:AH61),1)</f>
        <v>11</v>
      </c>
    </row>
    <row r="62" spans="1:37" ht="12.75" customHeight="1" x14ac:dyDescent="0.25">
      <c r="A62">
        <v>2021</v>
      </c>
      <c r="B62" s="45" t="s">
        <v>190</v>
      </c>
      <c r="C62" s="46">
        <v>2015</v>
      </c>
      <c r="D62" s="38">
        <v>8.4411917268194756</v>
      </c>
      <c r="E62" s="38">
        <v>5.5579863221856636</v>
      </c>
      <c r="F62" s="38">
        <v>9.8480570146227233</v>
      </c>
      <c r="G62" s="38"/>
      <c r="H62" s="38">
        <v>10.464646122240193</v>
      </c>
      <c r="I62" s="38">
        <v>7.181960450699286</v>
      </c>
      <c r="J62" s="38">
        <v>4.7850788492567204</v>
      </c>
      <c r="K62" s="38">
        <v>6.0790475398905697</v>
      </c>
      <c r="L62" s="38">
        <v>7.8680243873440805</v>
      </c>
      <c r="M62" s="38">
        <v>3.8732217182731343</v>
      </c>
      <c r="N62" s="38">
        <v>11.706508691103554</v>
      </c>
      <c r="O62" s="38">
        <v>7.9635522772566452</v>
      </c>
      <c r="P62" s="38">
        <v>7.9288148627429864</v>
      </c>
      <c r="Q62" s="38">
        <v>26.417803737638735</v>
      </c>
      <c r="R62" s="38">
        <v>5.2385848898321488</v>
      </c>
      <c r="S62" s="38">
        <f t="shared" ref="S62" si="8">MEDIAN(D62:R62)</f>
        <v>7.8984196250435339</v>
      </c>
      <c r="T62" s="40">
        <f t="shared" ref="T62" si="9">(R62-S62)/S62*100</f>
        <v>-33.675530821100494</v>
      </c>
      <c r="U62" s="41">
        <f t="shared" ref="U62" si="10">RANK(R62,D62:R62,1)</f>
        <v>3</v>
      </c>
      <c r="V62" s="39">
        <v>3.3782135614534732</v>
      </c>
      <c r="W62" s="39">
        <v>3.725587706590078</v>
      </c>
      <c r="X62" s="39"/>
      <c r="Y62" s="39">
        <v>9.2748896751473264</v>
      </c>
      <c r="Z62" s="39">
        <v>4.368229875092795</v>
      </c>
      <c r="AA62" s="39">
        <v>2.6574122102950204</v>
      </c>
      <c r="AB62" s="39">
        <v>7.3209101087539281</v>
      </c>
      <c r="AC62" s="39">
        <v>4.9500815681966062</v>
      </c>
      <c r="AD62" s="39"/>
      <c r="AE62" s="39">
        <v>3.7516407674753225</v>
      </c>
      <c r="AF62" s="39">
        <v>2.7876775147212465</v>
      </c>
      <c r="AG62" s="39">
        <v>9.9262161972784568</v>
      </c>
      <c r="AH62" s="39">
        <v>5.0977155798796634</v>
      </c>
      <c r="AI62" s="39">
        <f t="shared" ref="AI62" si="11">MEDIAN(D62:R62,V62:AH62)</f>
        <v>6.0790475398905697</v>
      </c>
      <c r="AJ62" s="43">
        <f t="shared" ref="AJ62" si="12">(R62-AI62)/AI62*100</f>
        <v>-13.825564688272701</v>
      </c>
      <c r="AK62" s="42">
        <f>RANK(R62,(D62:R62,V62:AH62),1)</f>
        <v>11</v>
      </c>
    </row>
    <row r="63" spans="1:37" x14ac:dyDescent="0.25">
      <c r="A63">
        <v>2021</v>
      </c>
      <c r="B63" s="45" t="s">
        <v>173</v>
      </c>
      <c r="C63" s="46">
        <v>2015</v>
      </c>
      <c r="D63" s="38">
        <v>9.0027249948471244</v>
      </c>
      <c r="E63" s="38">
        <v>7.6484834866345501</v>
      </c>
      <c r="F63" s="38">
        <v>13.142104699194999</v>
      </c>
      <c r="G63" s="38"/>
      <c r="H63" s="38">
        <v>12.009311487922842</v>
      </c>
      <c r="I63" s="38">
        <v>7.7166214241546793</v>
      </c>
      <c r="J63" s="38">
        <v>9.1049319011273191</v>
      </c>
      <c r="K63" s="38">
        <v>8.5172421900162032</v>
      </c>
      <c r="L63" s="38">
        <v>13.125070214814965</v>
      </c>
      <c r="M63" s="38">
        <v>5.2381039468599644</v>
      </c>
      <c r="N63" s="38">
        <v>14.462277238647511</v>
      </c>
      <c r="O63" s="38">
        <v>8.1339662914654731</v>
      </c>
      <c r="P63" s="38">
        <v>11.455690745571792</v>
      </c>
      <c r="Q63" s="38">
        <v>34.66517571336594</v>
      </c>
      <c r="R63" s="38">
        <v>6.6474724651495025</v>
      </c>
      <c r="S63" s="38">
        <f t="shared" ref="S63:S68" si="13">MEDIAN(D63:R63)</f>
        <v>9.0538284479872218</v>
      </c>
      <c r="T63" s="40">
        <f t="shared" ref="T63:T68" si="14">(R63-S63)/S63*100</f>
        <v>-26.578325364367622</v>
      </c>
      <c r="U63" s="41">
        <f t="shared" ref="U63:U68" si="15">RANK(R63,D63:R63,1)</f>
        <v>2</v>
      </c>
      <c r="V63" s="39">
        <v>6.2601730096619086</v>
      </c>
      <c r="W63" s="39">
        <v>3.7305520792270968</v>
      </c>
      <c r="X63" s="39"/>
      <c r="Y63" s="39">
        <v>8.9686560260870607</v>
      </c>
      <c r="Z63" s="39">
        <v>5.5106556969404821</v>
      </c>
      <c r="AA63" s="39">
        <v>2.5977588679549415</v>
      </c>
      <c r="AB63" s="39">
        <v>12.494794292753769</v>
      </c>
      <c r="AC63" s="39">
        <v>5.8768971111111794</v>
      </c>
      <c r="AD63" s="39"/>
      <c r="AE63" s="39">
        <v>4.2075176418680034</v>
      </c>
      <c r="AF63" s="39">
        <v>4.2841728215781494</v>
      </c>
      <c r="AG63" s="39">
        <v>10.16106993268933</v>
      </c>
      <c r="AH63" s="39">
        <v>5.3999315484702715</v>
      </c>
      <c r="AI63" s="39">
        <f t="shared" ref="AI63:AI68" si="16">MEDIAN(D63:R63,V63:AH63)</f>
        <v>8.1339662914654731</v>
      </c>
      <c r="AJ63" s="43">
        <f t="shared" ref="AJ63:AJ68" si="17">(R63-AI63)/AI63*100</f>
        <v>-18.275141217091932</v>
      </c>
      <c r="AK63" s="42">
        <f>RANK(R63,(D63:R63,V63:AH63),1)</f>
        <v>10</v>
      </c>
    </row>
    <row r="64" spans="1:37" x14ac:dyDescent="0.25">
      <c r="A64">
        <v>2022</v>
      </c>
      <c r="B64" s="45" t="s">
        <v>191</v>
      </c>
      <c r="C64" s="46">
        <v>2015</v>
      </c>
      <c r="D64" s="38">
        <v>9.2192511378992013</v>
      </c>
      <c r="E64" s="38">
        <v>9.3455422493772708</v>
      </c>
      <c r="F64" s="38">
        <v>15.028642265890477</v>
      </c>
      <c r="G64" s="38"/>
      <c r="H64" s="38">
        <v>11.77875099718811</v>
      </c>
      <c r="I64" s="38">
        <v>9.4886721757190866</v>
      </c>
      <c r="J64" s="38">
        <v>7.6700801704348605</v>
      </c>
      <c r="K64" s="38">
        <v>8.0152758751415885</v>
      </c>
      <c r="L64" s="38">
        <v>9.8254484729939424</v>
      </c>
      <c r="M64" s="38">
        <v>7.164915724522575</v>
      </c>
      <c r="N64" s="38">
        <v>11.559846403959455</v>
      </c>
      <c r="O64" s="38">
        <v>8.4362462467351591</v>
      </c>
      <c r="P64" s="38">
        <v>10.128547140541313</v>
      </c>
      <c r="Q64" s="38">
        <v>34.073341876783623</v>
      </c>
      <c r="R64" s="38">
        <v>6.6565706134986984</v>
      </c>
      <c r="S64" s="38">
        <f t="shared" si="13"/>
        <v>9.4171072125481778</v>
      </c>
      <c r="T64" s="40">
        <f t="shared" si="14"/>
        <v>-29.314061491952632</v>
      </c>
      <c r="U64" s="41">
        <f t="shared" si="15"/>
        <v>1</v>
      </c>
      <c r="V64" s="39">
        <v>6.6092348340190625</v>
      </c>
      <c r="W64" s="39">
        <v>3.7297974923190367</v>
      </c>
      <c r="X64" s="39"/>
      <c r="Y64" s="39">
        <v>10.322193511474357</v>
      </c>
      <c r="Z64" s="39">
        <v>9.5644468426059301</v>
      </c>
      <c r="AA64" s="39">
        <v>2.4500475626745821</v>
      </c>
      <c r="AB64" s="39">
        <v>13.883602855155964</v>
      </c>
      <c r="AC64" s="39">
        <v>6.129328610402391</v>
      </c>
      <c r="AD64" s="39"/>
      <c r="AE64" s="39">
        <v>5.0684832739865922</v>
      </c>
      <c r="AF64" s="39">
        <v>6.2387809070167197</v>
      </c>
      <c r="AG64" s="39">
        <v>11.11361781007027</v>
      </c>
      <c r="AH64" s="39">
        <v>6.356652611062918</v>
      </c>
      <c r="AI64" s="39">
        <f t="shared" si="16"/>
        <v>9.2192511378992013</v>
      </c>
      <c r="AJ64" s="43">
        <f t="shared" si="17"/>
        <v>-27.797057332190899</v>
      </c>
      <c r="AK64" s="42">
        <f>RANK(R64,(D64:R64,V64:AH64),1)</f>
        <v>8</v>
      </c>
    </row>
    <row r="65" spans="1:37" x14ac:dyDescent="0.25">
      <c r="A65">
        <v>2022</v>
      </c>
      <c r="B65" s="45" t="s">
        <v>174</v>
      </c>
      <c r="C65" s="46">
        <v>2015</v>
      </c>
      <c r="D65" s="38">
        <v>14.621714973507105</v>
      </c>
      <c r="E65" s="38">
        <v>12.584687385698562</v>
      </c>
      <c r="F65" s="38">
        <v>20.171752003002425</v>
      </c>
      <c r="G65" s="38"/>
      <c r="H65" s="38">
        <v>14.060669239576784</v>
      </c>
      <c r="I65" s="38">
        <v>10.24555824885061</v>
      </c>
      <c r="J65" s="38">
        <v>15.502125202136224</v>
      </c>
      <c r="K65" s="38">
        <v>15.743806441367747</v>
      </c>
      <c r="L65" s="38">
        <v>16.814109072250201</v>
      </c>
      <c r="M65" s="38">
        <v>6.8361264811202052</v>
      </c>
      <c r="N65" s="38">
        <v>13.827619473174963</v>
      </c>
      <c r="O65" s="38">
        <v>13.482360559987072</v>
      </c>
      <c r="P65" s="38">
        <v>16.011382099088358</v>
      </c>
      <c r="Q65" s="38">
        <v>40.628342609384852</v>
      </c>
      <c r="R65" s="38">
        <v>16.50649332250665</v>
      </c>
      <c r="S65" s="38">
        <f t="shared" si="13"/>
        <v>15.061920087821665</v>
      </c>
      <c r="T65" s="40">
        <f t="shared" si="14"/>
        <v>9.590896952460902</v>
      </c>
      <c r="U65" s="41">
        <f t="shared" si="15"/>
        <v>11</v>
      </c>
      <c r="V65" s="39">
        <v>10.936076075226389</v>
      </c>
      <c r="W65" s="39">
        <v>4.6782582736958975</v>
      </c>
      <c r="X65" s="39"/>
      <c r="Y65" s="39">
        <v>13.361519940371311</v>
      </c>
      <c r="Z65" s="39">
        <v>9.6586180964311978</v>
      </c>
      <c r="AA65" s="39">
        <v>2.6930195228655354</v>
      </c>
      <c r="AB65" s="39">
        <v>21.820363313474598</v>
      </c>
      <c r="AC65" s="39">
        <v>12.895420407567659</v>
      </c>
      <c r="AD65" s="39"/>
      <c r="AE65" s="39">
        <v>5.1875151706480347</v>
      </c>
      <c r="AF65" s="39">
        <v>11.523016227645801</v>
      </c>
      <c r="AG65" s="39">
        <v>10.867024292588813</v>
      </c>
      <c r="AH65" s="39">
        <v>8.1135844599153941</v>
      </c>
      <c r="AI65" s="39">
        <f t="shared" si="16"/>
        <v>13.361519940371311</v>
      </c>
      <c r="AJ65" s="43">
        <f t="shared" si="17"/>
        <v>23.537542107263743</v>
      </c>
      <c r="AK65" s="42">
        <f>RANK(R65,(D65:R65,V65:AH65),1)</f>
        <v>21</v>
      </c>
    </row>
    <row r="66" spans="1:37" x14ac:dyDescent="0.25">
      <c r="A66">
        <v>2023</v>
      </c>
      <c r="B66" s="45" t="s">
        <v>192</v>
      </c>
      <c r="C66" s="46">
        <v>2015</v>
      </c>
      <c r="D66" s="38">
        <v>17.710013657499388</v>
      </c>
      <c r="E66" s="38">
        <v>10.490924385522172</v>
      </c>
      <c r="F66" s="38">
        <v>15.367976190162915</v>
      </c>
      <c r="G66" s="38"/>
      <c r="H66" s="38">
        <v>13.806617878605268</v>
      </c>
      <c r="I66" s="38">
        <v>12.876820232396783</v>
      </c>
      <c r="J66" s="38">
        <v>11.35932030037727</v>
      </c>
      <c r="K66" s="38">
        <v>13.929421341312048</v>
      </c>
      <c r="L66" s="38">
        <v>10.797933042289126</v>
      </c>
      <c r="M66" s="38">
        <v>6.7541904488729712</v>
      </c>
      <c r="N66" s="38">
        <v>18.683669683246009</v>
      </c>
      <c r="O66" s="38">
        <v>15.727614902375631</v>
      </c>
      <c r="P66" s="38">
        <v>11.148800078594215</v>
      </c>
      <c r="Q66" s="38">
        <v>33.18324995855383</v>
      </c>
      <c r="R66" s="38">
        <v>16.268898196747223</v>
      </c>
      <c r="S66" s="38">
        <f t="shared" si="13"/>
        <v>13.868019609958658</v>
      </c>
      <c r="T66" s="40">
        <f t="shared" si="14"/>
        <v>17.312339139356915</v>
      </c>
      <c r="U66" s="41">
        <f t="shared" si="15"/>
        <v>11</v>
      </c>
      <c r="V66" s="39">
        <v>7.9295950204950199</v>
      </c>
      <c r="W66" s="39">
        <v>4.5524997960585356</v>
      </c>
      <c r="X66" s="39"/>
      <c r="Y66" s="39">
        <v>13.350490731408652</v>
      </c>
      <c r="Z66" s="39">
        <v>10.683901255489973</v>
      </c>
      <c r="AA66" s="39">
        <v>2.815707966348342</v>
      </c>
      <c r="AB66" s="39">
        <v>22.692325573031656</v>
      </c>
      <c r="AC66" s="39">
        <v>19.192426885888388</v>
      </c>
      <c r="AD66" s="39"/>
      <c r="AE66" s="39">
        <v>6.6313869861661896</v>
      </c>
      <c r="AF66" s="39">
        <v>4.9384535359941335</v>
      </c>
      <c r="AG66" s="39">
        <v>12.964536991473052</v>
      </c>
      <c r="AH66" s="39">
        <v>8.7102741762738436</v>
      </c>
      <c r="AI66" s="39">
        <f t="shared" si="16"/>
        <v>12.876820232396783</v>
      </c>
      <c r="AJ66" s="43">
        <f t="shared" si="17"/>
        <v>26.342512383735183</v>
      </c>
      <c r="AK66" s="42">
        <f>RANK(R66,(D66:R66,V66:AH66),1)</f>
        <v>20</v>
      </c>
    </row>
    <row r="67" spans="1:37" x14ac:dyDescent="0.25">
      <c r="A67">
        <v>2023</v>
      </c>
      <c r="B67" s="45" t="s">
        <v>175</v>
      </c>
      <c r="C67" s="46">
        <v>2015</v>
      </c>
      <c r="D67" s="38">
        <v>16.043284055065246</v>
      </c>
      <c r="E67" s="38">
        <v>10.327108573658791</v>
      </c>
      <c r="F67" s="38">
        <v>11.104232128532781</v>
      </c>
      <c r="G67" s="38"/>
      <c r="H67" s="38">
        <v>15.300699324852324</v>
      </c>
      <c r="I67" s="38">
        <v>12.131762162199502</v>
      </c>
      <c r="J67" s="38">
        <v>9.8349303222385984</v>
      </c>
      <c r="K67" s="38">
        <v>16.00874523040418</v>
      </c>
      <c r="L67" s="38">
        <v>16.863581140765568</v>
      </c>
      <c r="M67" s="38">
        <v>7.2876920034849677</v>
      </c>
      <c r="N67" s="38">
        <v>14.972580490572195</v>
      </c>
      <c r="O67" s="38">
        <v>14.713539305614198</v>
      </c>
      <c r="P67" s="38">
        <v>9.9989897393786631</v>
      </c>
      <c r="Q67" s="38">
        <v>31.473503972396571</v>
      </c>
      <c r="R67" s="38">
        <v>10.244753994039836</v>
      </c>
      <c r="S67" s="38">
        <f t="shared" si="13"/>
        <v>13.422650733906849</v>
      </c>
      <c r="T67" s="40">
        <f t="shared" si="14"/>
        <v>-23.675627138530494</v>
      </c>
      <c r="U67" s="41">
        <f t="shared" si="15"/>
        <v>4</v>
      </c>
      <c r="V67" s="39">
        <v>6.4587602116193787</v>
      </c>
      <c r="W67" s="39">
        <v>4.6627413292439366</v>
      </c>
      <c r="X67" s="39"/>
      <c r="Y67" s="39">
        <v>14.791251661101597</v>
      </c>
      <c r="Z67" s="39">
        <v>6.9941119938659053</v>
      </c>
      <c r="AA67" s="39">
        <v>2.9789736270169596</v>
      </c>
      <c r="AB67" s="39">
        <v>18.547348842992545</v>
      </c>
      <c r="AC67" s="39">
        <v>15.611548746801917</v>
      </c>
      <c r="AD67" s="39"/>
      <c r="AE67" s="39">
        <v>6.8904955198827054</v>
      </c>
      <c r="AF67" s="39">
        <v>5.059937812846198</v>
      </c>
      <c r="AG67" s="39">
        <v>14.031397518558142</v>
      </c>
      <c r="AH67" s="39">
        <v>9.8521997345691315</v>
      </c>
      <c r="AI67" s="39">
        <f t="shared" si="16"/>
        <v>11.104232128532781</v>
      </c>
      <c r="AJ67" s="43">
        <f t="shared" si="17"/>
        <v>-7.7400951686202575</v>
      </c>
      <c r="AK67" s="42">
        <f>RANK(R67,(D67:R67,V67:AH67),1)</f>
        <v>11</v>
      </c>
    </row>
    <row r="68" spans="1:37" x14ac:dyDescent="0.25">
      <c r="A68">
        <v>2024</v>
      </c>
      <c r="B68" s="45" t="s">
        <v>199</v>
      </c>
      <c r="C68" s="46">
        <v>2015</v>
      </c>
      <c r="D68" s="38">
        <v>14.214282661652208</v>
      </c>
      <c r="E68" s="38">
        <v>8.342236847728536</v>
      </c>
      <c r="F68" s="38">
        <v>11.248343946322493</v>
      </c>
      <c r="G68" s="38"/>
      <c r="H68" s="114">
        <v>14.94935681012009</v>
      </c>
      <c r="I68" s="38">
        <v>13.145860934227956</v>
      </c>
      <c r="J68" s="38">
        <v>7.1712466344715589</v>
      </c>
      <c r="K68" s="38">
        <v>12.188555066455832</v>
      </c>
      <c r="L68" s="38">
        <v>12.214197187914012</v>
      </c>
      <c r="M68" s="38">
        <v>7.3080046155818632</v>
      </c>
      <c r="N68" s="38">
        <v>16.829779050386769</v>
      </c>
      <c r="O68" s="38">
        <v>12.752681738535834</v>
      </c>
      <c r="P68" s="114">
        <v>9.2226163511261152</v>
      </c>
      <c r="Q68" s="38">
        <v>57.369973075772471</v>
      </c>
      <c r="R68" s="114">
        <v>10.498813977144792</v>
      </c>
      <c r="S68" s="38">
        <f t="shared" si="13"/>
        <v>12.201376127184922</v>
      </c>
      <c r="T68" s="43">
        <f t="shared" si="14"/>
        <v>-13.953853502202804</v>
      </c>
      <c r="U68" s="112">
        <f t="shared" si="15"/>
        <v>5</v>
      </c>
      <c r="V68" s="39">
        <v>5.4446771229539728</v>
      </c>
      <c r="W68" s="39">
        <v>4.4617291337236642</v>
      </c>
      <c r="X68" s="39"/>
      <c r="Y68" s="39">
        <v>15.171588529424332</v>
      </c>
      <c r="Z68" s="39">
        <v>5.812214197187914</v>
      </c>
      <c r="AA68" s="39">
        <v>2.5813068934569854</v>
      </c>
      <c r="AB68" s="39">
        <v>21.710329501260738</v>
      </c>
      <c r="AC68" s="39">
        <v>8.5473738193939912</v>
      </c>
      <c r="AD68" s="39"/>
      <c r="AE68" s="39"/>
      <c r="AF68" s="39">
        <v>4.8805504508739688</v>
      </c>
      <c r="AG68" s="39">
        <v>13.222787298602503</v>
      </c>
      <c r="AH68" s="39">
        <v>8.2824052309927776</v>
      </c>
      <c r="AI68" s="121">
        <f t="shared" si="16"/>
        <v>10.873578961733642</v>
      </c>
      <c r="AJ68" s="43">
        <f t="shared" si="17"/>
        <v>-3.4465651641260462</v>
      </c>
      <c r="AK68" s="113">
        <f>RANK(R68,(D68:R68,V68:AH68),1)</f>
        <v>12</v>
      </c>
    </row>
    <row r="69" spans="1:37" x14ac:dyDescent="0.25">
      <c r="A69">
        <v>2024</v>
      </c>
      <c r="B69" s="45" t="s">
        <v>204</v>
      </c>
      <c r="C69" s="118">
        <v>2015</v>
      </c>
      <c r="D69" s="38">
        <v>12.163069007940946</v>
      </c>
      <c r="E69" s="38">
        <v>9.7640085001677672</v>
      </c>
      <c r="F69" s="38">
        <v>11.206800134213175</v>
      </c>
      <c r="G69" s="38"/>
      <c r="H69" s="38">
        <v>16.256570853372107</v>
      </c>
      <c r="I69" s="38">
        <v>13.379375908735042</v>
      </c>
      <c r="J69" s="38">
        <v>9.3194273571188901</v>
      </c>
      <c r="K69" s="38">
        <v>13.438094172911308</v>
      </c>
      <c r="L69" s="38">
        <v>20.350072698803267</v>
      </c>
      <c r="M69" s="38">
        <v>6.52611564701935</v>
      </c>
      <c r="N69" s="38">
        <v>18.554971479700257</v>
      </c>
      <c r="O69" s="38">
        <v>13.421317526003804</v>
      </c>
      <c r="P69" s="38">
        <v>11.701711217984567</v>
      </c>
      <c r="Q69" s="38">
        <v>80.737613242366635</v>
      </c>
      <c r="R69" s="38">
        <v>9.6373104906178373</v>
      </c>
      <c r="S69" s="38">
        <f>MEDIAN(D69:R69)</f>
        <v>12.771222458337995</v>
      </c>
      <c r="T69" s="43">
        <f>(R69-S69)/S69*100</f>
        <v>-24.538856620370815</v>
      </c>
      <c r="U69" s="112">
        <f>RANK(R69,D69:R69,1)</f>
        <v>3</v>
      </c>
      <c r="V69" s="39">
        <v>5.6788949781903586</v>
      </c>
      <c r="W69" s="39">
        <v>4.3367632255899791</v>
      </c>
      <c r="X69" s="39"/>
      <c r="Y69" s="39">
        <v>15.484845095626888</v>
      </c>
      <c r="Z69" s="39">
        <v>7.1720165529582829</v>
      </c>
      <c r="AA69" s="39">
        <v>2.7010401521082654</v>
      </c>
      <c r="AB69" s="39">
        <v>21.331506542892299</v>
      </c>
      <c r="AC69" s="39">
        <v>7.8430824292584731</v>
      </c>
      <c r="AD69" s="39"/>
      <c r="AE69" s="39"/>
      <c r="AF69" s="39">
        <v>4.6471311933788169</v>
      </c>
      <c r="AG69" s="39">
        <v>13.404540879096299</v>
      </c>
      <c r="AH69" s="39">
        <v>8.0024605748797679</v>
      </c>
      <c r="AI69" s="39">
        <f>MEDIAN(D69:R69,V69:AH69)</f>
        <v>11.454255676098871</v>
      </c>
      <c r="AJ69" s="43">
        <f>(R69-AI69)/AI69*100</f>
        <v>-15.862621167714803</v>
      </c>
      <c r="AK69" s="113">
        <f>RANK(R69,(D69:R69,V69:AH69),1)</f>
        <v>10</v>
      </c>
    </row>
  </sheetData>
  <phoneticPr fontId="19"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752F9-8003-450E-BD2E-58242A0A40D9}">
  <sheetPr>
    <tabColor theme="4"/>
  </sheetPr>
  <dimension ref="A1:AK69"/>
  <sheetViews>
    <sheetView showGridLines="0" zoomScaleNormal="100" workbookViewId="0">
      <pane ySplit="13" topLeftCell="A57" activePane="bottomLeft" state="frozen"/>
      <selection activeCell="B34" sqref="B3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51" t="s">
        <v>105</v>
      </c>
    </row>
    <row r="2" spans="1:37" ht="15.5" x14ac:dyDescent="0.35">
      <c r="A2" s="47" t="s">
        <v>104</v>
      </c>
    </row>
    <row r="3" spans="1:37" ht="15.5" x14ac:dyDescent="0.35">
      <c r="A3" s="47" t="s">
        <v>112</v>
      </c>
    </row>
    <row r="4" spans="1:37" ht="15.5" x14ac:dyDescent="0.35">
      <c r="A4" s="47" t="s">
        <v>122</v>
      </c>
    </row>
    <row r="5" spans="1:37" ht="15.5" x14ac:dyDescent="0.35">
      <c r="A5" s="47" t="s">
        <v>114</v>
      </c>
    </row>
    <row r="6" spans="1:37" ht="15.5" x14ac:dyDescent="0.35">
      <c r="A6" s="47" t="s">
        <v>150</v>
      </c>
    </row>
    <row r="7" spans="1:37" ht="15.5" x14ac:dyDescent="0.35">
      <c r="A7" s="47" t="s">
        <v>115</v>
      </c>
    </row>
    <row r="8" spans="1:37" ht="15.5" x14ac:dyDescent="0.35">
      <c r="A8" s="47" t="s">
        <v>116</v>
      </c>
    </row>
    <row r="9" spans="1:37" ht="15.5" x14ac:dyDescent="0.25">
      <c r="A9" s="48" t="s">
        <v>110</v>
      </c>
    </row>
    <row r="10" spans="1:37" ht="15.5" x14ac:dyDescent="0.35">
      <c r="A10" s="49" t="s">
        <v>111</v>
      </c>
    </row>
    <row r="11" spans="1:37" ht="15.5" x14ac:dyDescent="0.35">
      <c r="A11" s="49" t="s">
        <v>124</v>
      </c>
    </row>
    <row r="12" spans="1:37" ht="15.5" x14ac:dyDescent="0.35">
      <c r="A12" s="47" t="s">
        <v>63</v>
      </c>
    </row>
    <row r="13" spans="1:37" ht="64" customHeight="1" x14ac:dyDescent="0.25">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144</v>
      </c>
      <c r="S13" s="91" t="s">
        <v>117</v>
      </c>
      <c r="T13" s="91" t="s">
        <v>101</v>
      </c>
      <c r="U13" s="91" t="s">
        <v>145</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146</v>
      </c>
    </row>
    <row r="14" spans="1:37" ht="12.75" customHeight="1" x14ac:dyDescent="0.25">
      <c r="A14">
        <v>1998</v>
      </c>
      <c r="B14" s="45">
        <v>35796</v>
      </c>
      <c r="C14" s="46" t="s">
        <v>99</v>
      </c>
      <c r="D14" s="38"/>
      <c r="E14" s="38"/>
      <c r="F14" s="38"/>
      <c r="G14" s="38"/>
      <c r="H14" s="38"/>
      <c r="I14" s="38"/>
      <c r="J14" s="38"/>
      <c r="K14" s="38"/>
      <c r="L14" s="38"/>
      <c r="M14" s="38"/>
      <c r="N14" s="38"/>
      <c r="O14" s="38"/>
      <c r="P14" s="38"/>
      <c r="Q14" s="38"/>
      <c r="R14" s="38"/>
      <c r="S14" s="39"/>
      <c r="T14" s="40"/>
      <c r="U14" s="41"/>
      <c r="V14" s="39"/>
      <c r="W14" s="39"/>
      <c r="X14" s="44"/>
      <c r="Y14" s="44"/>
      <c r="Z14" s="44"/>
      <c r="AA14" s="44"/>
      <c r="AB14" s="44"/>
      <c r="AC14" s="44"/>
      <c r="AD14" s="44"/>
      <c r="AE14" s="44"/>
      <c r="AF14" s="44"/>
      <c r="AG14" s="44"/>
      <c r="AH14" s="44"/>
      <c r="AI14" s="38"/>
      <c r="AJ14" s="43"/>
      <c r="AK14" s="42"/>
    </row>
    <row r="15" spans="1:37" ht="12.75" customHeight="1" x14ac:dyDescent="0.25">
      <c r="A15">
        <v>1998</v>
      </c>
      <c r="B15" s="45">
        <v>35977</v>
      </c>
      <c r="C15" s="46" t="s">
        <v>99</v>
      </c>
      <c r="D15" s="38">
        <v>1.8576494591895101</v>
      </c>
      <c r="E15" s="38">
        <v>1.6206569673508933</v>
      </c>
      <c r="F15" s="38">
        <v>4.8618716253684955</v>
      </c>
      <c r="G15" s="38"/>
      <c r="H15" s="38">
        <v>1.7996197932505782</v>
      </c>
      <c r="I15" s="38">
        <v>1.7706098745681929</v>
      </c>
      <c r="J15" s="38"/>
      <c r="K15" s="38">
        <v>1.7392843209414759</v>
      </c>
      <c r="L15" s="38">
        <v>1.9188578199016995</v>
      </c>
      <c r="M15" s="38">
        <v>1.355093577946729</v>
      </c>
      <c r="N15" s="38">
        <v>1.397178408263106</v>
      </c>
      <c r="O15" s="38">
        <v>3.5944147502457544</v>
      </c>
      <c r="P15" s="38">
        <v>2.1869596394402104</v>
      </c>
      <c r="Q15" s="38">
        <v>1.72843844582546</v>
      </c>
      <c r="R15" s="38">
        <v>1.5262778977681786</v>
      </c>
      <c r="S15" s="39">
        <f t="shared" ref="S15:S32" si="0">MEDIAN(D15:R15)</f>
        <v>1.7706098745681929</v>
      </c>
      <c r="T15" s="40">
        <f t="shared" ref="T15:T32" si="1">(R15-S15)/S15*100</f>
        <v>-13.799311768754293</v>
      </c>
      <c r="U15" s="41">
        <f t="shared" ref="U15:U32" si="2">RANK(R15,D15:R15,1)</f>
        <v>3</v>
      </c>
      <c r="V15" s="39"/>
      <c r="W15" s="39"/>
      <c r="X15" s="44"/>
      <c r="Y15" s="44"/>
      <c r="Z15" s="44"/>
      <c r="AA15" s="44"/>
      <c r="AB15" s="44"/>
      <c r="AC15" s="44"/>
      <c r="AD15" s="44"/>
      <c r="AE15" s="44"/>
      <c r="AF15" s="44"/>
      <c r="AG15" s="44"/>
      <c r="AH15" s="44"/>
      <c r="AI15" s="38"/>
      <c r="AJ15" s="43"/>
      <c r="AK15" s="42"/>
    </row>
    <row r="16" spans="1:37" ht="12.75" customHeight="1" x14ac:dyDescent="0.25">
      <c r="A16">
        <v>1999</v>
      </c>
      <c r="B16" s="45">
        <v>36161</v>
      </c>
      <c r="C16" s="46" t="s">
        <v>99</v>
      </c>
      <c r="D16" s="38">
        <v>1.9661690220382173</v>
      </c>
      <c r="E16" s="38">
        <v>1.6271916573938154</v>
      </c>
      <c r="F16" s="38">
        <v>5.0690622169581268</v>
      </c>
      <c r="G16" s="38"/>
      <c r="H16" s="38">
        <v>1.8546317446204181</v>
      </c>
      <c r="I16" s="38">
        <v>1.7109320833693473</v>
      </c>
      <c r="J16" s="38"/>
      <c r="K16" s="38">
        <v>1.8525012353756198</v>
      </c>
      <c r="L16" s="38">
        <v>1.9113181187361776</v>
      </c>
      <c r="M16" s="38">
        <v>1.3339848382073829</v>
      </c>
      <c r="N16" s="38">
        <v>1.441871118584469</v>
      </c>
      <c r="O16" s="38">
        <v>3.796024367451547</v>
      </c>
      <c r="P16" s="38">
        <v>2.2298457730247545</v>
      </c>
      <c r="Q16" s="38">
        <v>1.7375006959657795</v>
      </c>
      <c r="R16" s="38">
        <v>1.5118790496760259</v>
      </c>
      <c r="S16" s="39">
        <f t="shared" si="0"/>
        <v>1.8525012353756198</v>
      </c>
      <c r="T16" s="40">
        <f t="shared" si="1"/>
        <v>-18.387150259067337</v>
      </c>
      <c r="U16" s="41">
        <f t="shared" si="2"/>
        <v>3</v>
      </c>
      <c r="V16" s="39"/>
      <c r="W16" s="39"/>
      <c r="X16" s="44"/>
      <c r="Y16" s="44"/>
      <c r="Z16" s="44"/>
      <c r="AA16" s="44"/>
      <c r="AB16" s="44"/>
      <c r="AC16" s="44"/>
      <c r="AD16" s="44"/>
      <c r="AE16" s="44"/>
      <c r="AF16" s="44"/>
      <c r="AG16" s="44"/>
      <c r="AH16" s="44"/>
      <c r="AI16" s="38"/>
      <c r="AJ16" s="43"/>
      <c r="AK16" s="42"/>
    </row>
    <row r="17" spans="1:37" ht="12.75" customHeight="1" x14ac:dyDescent="0.25">
      <c r="A17">
        <v>1999</v>
      </c>
      <c r="B17" s="45">
        <v>36342</v>
      </c>
      <c r="C17" s="46" t="s">
        <v>99</v>
      </c>
      <c r="D17" s="38">
        <v>1.9661690220382173</v>
      </c>
      <c r="E17" s="38">
        <v>1.6065784809277901</v>
      </c>
      <c r="F17" s="38">
        <v>5.0690622169581268</v>
      </c>
      <c r="G17" s="38"/>
      <c r="H17" s="38">
        <v>1.7616696729140922</v>
      </c>
      <c r="I17" s="38">
        <v>1.7109320833693473</v>
      </c>
      <c r="J17" s="38"/>
      <c r="K17" s="38">
        <v>1.8525012353756198</v>
      </c>
      <c r="L17" s="38">
        <v>1.9113181187361776</v>
      </c>
      <c r="M17" s="38">
        <v>1.280328115224608</v>
      </c>
      <c r="N17" s="38">
        <v>1.3195236089186972</v>
      </c>
      <c r="O17" s="38">
        <v>3.796024367451547</v>
      </c>
      <c r="P17" s="38">
        <v>2.1218669604624987</v>
      </c>
      <c r="Q17" s="38">
        <v>1.7129579303434819</v>
      </c>
      <c r="R17" s="38">
        <v>1.4830813534917207</v>
      </c>
      <c r="S17" s="39">
        <f t="shared" si="0"/>
        <v>1.7616696729140922</v>
      </c>
      <c r="T17" s="40">
        <f t="shared" si="1"/>
        <v>-15.813879509064858</v>
      </c>
      <c r="U17" s="41">
        <f t="shared" si="2"/>
        <v>3</v>
      </c>
      <c r="V17" s="39"/>
      <c r="W17" s="39"/>
      <c r="X17" s="44"/>
      <c r="Y17" s="44"/>
      <c r="Z17" s="44"/>
      <c r="AA17" s="44"/>
      <c r="AB17" s="44"/>
      <c r="AC17" s="44"/>
      <c r="AD17" s="44"/>
      <c r="AE17" s="44"/>
      <c r="AF17" s="44"/>
      <c r="AG17" s="44"/>
      <c r="AH17" s="44"/>
      <c r="AI17" s="38"/>
      <c r="AJ17" s="43"/>
      <c r="AK17" s="42"/>
    </row>
    <row r="18" spans="1:37" ht="12.75" customHeight="1" x14ac:dyDescent="0.25">
      <c r="A18">
        <v>2000</v>
      </c>
      <c r="B18" s="45">
        <v>36526</v>
      </c>
      <c r="C18" s="46" t="s">
        <v>99</v>
      </c>
      <c r="D18" s="38">
        <v>1.7414639909481353</v>
      </c>
      <c r="E18" s="38">
        <v>1.659762260900739</v>
      </c>
      <c r="F18" s="38">
        <v>5.047996160307175</v>
      </c>
      <c r="G18" s="38"/>
      <c r="H18" s="38">
        <v>1.5603359960096244</v>
      </c>
      <c r="I18" s="38">
        <v>1.7470427626676548</v>
      </c>
      <c r="J18" s="38"/>
      <c r="K18" s="38">
        <v>1.6237838363669945</v>
      </c>
      <c r="L18" s="38">
        <v>1.859899238552531</v>
      </c>
      <c r="M18" s="38">
        <v>1.2670625099716242</v>
      </c>
      <c r="N18" s="38">
        <v>1.2548052066095137</v>
      </c>
      <c r="O18" s="38">
        <v>3.36219301117137</v>
      </c>
      <c r="P18" s="38">
        <v>2.0424762470626883</v>
      </c>
      <c r="Q18" s="38">
        <v>1.7024126441977663</v>
      </c>
      <c r="R18" s="38">
        <v>1.4758819294456442</v>
      </c>
      <c r="S18" s="39">
        <f t="shared" si="0"/>
        <v>1.7024126441977663</v>
      </c>
      <c r="T18" s="40">
        <f t="shared" si="1"/>
        <v>-13.306451612903222</v>
      </c>
      <c r="U18" s="41">
        <f t="shared" si="2"/>
        <v>3</v>
      </c>
      <c r="V18" s="39"/>
      <c r="W18" s="39"/>
      <c r="X18" s="44"/>
      <c r="Y18" s="44"/>
      <c r="Z18" s="44"/>
      <c r="AA18" s="44"/>
      <c r="AB18" s="44"/>
      <c r="AC18" s="44"/>
      <c r="AD18" s="44"/>
      <c r="AE18" s="44"/>
      <c r="AF18" s="44"/>
      <c r="AG18" s="44"/>
      <c r="AH18" s="44"/>
      <c r="AI18" s="38"/>
      <c r="AJ18" s="43"/>
      <c r="AK18" s="42"/>
    </row>
    <row r="19" spans="1:37" ht="12.75" customHeight="1" x14ac:dyDescent="0.25">
      <c r="A19">
        <v>2000</v>
      </c>
      <c r="B19" s="45">
        <v>36708</v>
      </c>
      <c r="C19" s="46" t="s">
        <v>99</v>
      </c>
      <c r="D19" s="38">
        <v>1.7810390318153557</v>
      </c>
      <c r="E19" s="38">
        <v>1.8511881749912911</v>
      </c>
      <c r="F19" s="38">
        <v>5.0344626585369134</v>
      </c>
      <c r="G19" s="38"/>
      <c r="H19" s="38">
        <v>1.6637686481655174</v>
      </c>
      <c r="I19" s="38">
        <v>1.8953873473487752</v>
      </c>
      <c r="J19" s="38"/>
      <c r="K19" s="38">
        <v>1.6237838363669945</v>
      </c>
      <c r="L19" s="38">
        <v>2.0845486941759126</v>
      </c>
      <c r="M19" s="38">
        <v>1.5319052414026852</v>
      </c>
      <c r="N19" s="38">
        <v>1.3408895024624665</v>
      </c>
      <c r="O19" s="38"/>
      <c r="P19" s="38">
        <v>2.2874070690983137</v>
      </c>
      <c r="Q19" s="38">
        <v>1.740873809762282</v>
      </c>
      <c r="R19" s="38">
        <v>1.4542836573074154</v>
      </c>
      <c r="S19" s="39">
        <f t="shared" si="0"/>
        <v>1.7609564207888189</v>
      </c>
      <c r="T19" s="40">
        <f t="shared" si="1"/>
        <v>-17.415125091172314</v>
      </c>
      <c r="U19" s="41">
        <f t="shared" si="2"/>
        <v>2</v>
      </c>
      <c r="V19" s="39"/>
      <c r="W19" s="39"/>
      <c r="X19" s="44"/>
      <c r="Y19" s="44"/>
      <c r="Z19" s="44"/>
      <c r="AA19" s="44"/>
      <c r="AB19" s="44"/>
      <c r="AC19" s="44"/>
      <c r="AD19" s="44"/>
      <c r="AE19" s="44"/>
      <c r="AF19" s="44"/>
      <c r="AG19" s="44"/>
      <c r="AH19" s="44"/>
      <c r="AI19" s="38"/>
      <c r="AJ19" s="43"/>
      <c r="AK19" s="42"/>
    </row>
    <row r="20" spans="1:37" ht="12.75" customHeight="1" x14ac:dyDescent="0.25">
      <c r="A20">
        <v>2001</v>
      </c>
      <c r="B20" s="45">
        <v>36892</v>
      </c>
      <c r="C20" s="46" t="s">
        <v>99</v>
      </c>
      <c r="D20" s="38">
        <v>1.9913847689260502</v>
      </c>
      <c r="E20" s="38">
        <v>2.1430207824133216</v>
      </c>
      <c r="F20" s="38">
        <v>5.669242439157145</v>
      </c>
      <c r="G20" s="38"/>
      <c r="H20" s="38">
        <v>1.9139430829322224</v>
      </c>
      <c r="I20" s="38">
        <v>2.2355492101374184</v>
      </c>
      <c r="J20" s="38"/>
      <c r="K20" s="38">
        <v>1.6499738982438814</v>
      </c>
      <c r="L20" s="38">
        <v>2.408986992547772</v>
      </c>
      <c r="M20" s="38">
        <v>1.730494903574157</v>
      </c>
      <c r="N20" s="38">
        <v>1.4304367718867337</v>
      </c>
      <c r="O20" s="38">
        <v>3.9979971163664039</v>
      </c>
      <c r="P20" s="38">
        <v>2.5070772095976359</v>
      </c>
      <c r="Q20" s="38">
        <v>2.0716140461572063</v>
      </c>
      <c r="R20" s="38">
        <v>1.4326853851691863</v>
      </c>
      <c r="S20" s="39">
        <f t="shared" si="0"/>
        <v>2.0716140461572063</v>
      </c>
      <c r="T20" s="40">
        <f t="shared" si="1"/>
        <v>-30.842070325465169</v>
      </c>
      <c r="U20" s="41">
        <f t="shared" si="2"/>
        <v>2</v>
      </c>
      <c r="V20" s="39"/>
      <c r="W20" s="39"/>
      <c r="X20" s="44"/>
      <c r="Y20" s="44"/>
      <c r="Z20" s="44"/>
      <c r="AA20" s="44"/>
      <c r="AB20" s="44"/>
      <c r="AC20" s="44"/>
      <c r="AD20" s="44"/>
      <c r="AE20" s="44"/>
      <c r="AF20" s="44"/>
      <c r="AG20" s="44"/>
      <c r="AH20" s="44"/>
      <c r="AI20" s="38"/>
      <c r="AJ20" s="43"/>
      <c r="AK20" s="42"/>
    </row>
    <row r="21" spans="1:37" ht="12.75" customHeight="1" x14ac:dyDescent="0.25">
      <c r="A21">
        <v>2001</v>
      </c>
      <c r="B21" s="45">
        <v>37073</v>
      </c>
      <c r="C21" s="46" t="s">
        <v>99</v>
      </c>
      <c r="D21" s="38">
        <v>1.9913847689260502</v>
      </c>
      <c r="E21" s="38">
        <v>1.9985411546378169</v>
      </c>
      <c r="F21" s="38">
        <v>2.0592765447396912</v>
      </c>
      <c r="G21" s="38"/>
      <c r="H21" s="38">
        <v>2.0843863524202257</v>
      </c>
      <c r="I21" s="38">
        <v>2.5578949987360708</v>
      </c>
      <c r="J21" s="38"/>
      <c r="K21" s="38">
        <v>1.6499738982438814</v>
      </c>
      <c r="L21" s="38">
        <v>2.2125716295322815</v>
      </c>
      <c r="M21" s="38">
        <v>1.751183037045513</v>
      </c>
      <c r="N21" s="38">
        <v>1.5168804329216155</v>
      </c>
      <c r="O21" s="38"/>
      <c r="P21" s="38">
        <v>2.4633253457137152</v>
      </c>
      <c r="Q21" s="38">
        <v>2.3366175649768244</v>
      </c>
      <c r="R21" s="38">
        <v>1.4866810655147586</v>
      </c>
      <c r="S21" s="39">
        <f t="shared" si="0"/>
        <v>2.028908849688754</v>
      </c>
      <c r="T21" s="40">
        <f t="shared" si="1"/>
        <v>-26.725093355336099</v>
      </c>
      <c r="U21" s="41">
        <f t="shared" si="2"/>
        <v>1</v>
      </c>
      <c r="V21" s="39"/>
      <c r="W21" s="39"/>
      <c r="X21" s="44"/>
      <c r="Y21" s="44"/>
      <c r="Z21" s="44"/>
      <c r="AA21" s="44"/>
      <c r="AB21" s="44"/>
      <c r="AC21" s="44"/>
      <c r="AD21" s="44"/>
      <c r="AE21" s="44"/>
      <c r="AF21" s="44"/>
      <c r="AG21" s="44"/>
      <c r="AH21" s="44"/>
      <c r="AI21" s="38"/>
      <c r="AJ21" s="43"/>
      <c r="AK21" s="42"/>
    </row>
    <row r="22" spans="1:37" ht="12.75" customHeight="1" x14ac:dyDescent="0.25">
      <c r="A22">
        <v>2002</v>
      </c>
      <c r="B22" s="45">
        <v>37257</v>
      </c>
      <c r="C22" s="46" t="s">
        <v>99</v>
      </c>
      <c r="D22" s="38">
        <v>1.9595392368610507</v>
      </c>
      <c r="E22" s="38">
        <v>1.8613390928725702</v>
      </c>
      <c r="F22" s="38">
        <v>1.6815257740349816</v>
      </c>
      <c r="G22" s="38"/>
      <c r="H22" s="38">
        <v>2.0510439164866807</v>
      </c>
      <c r="I22" s="38">
        <v>2.225125989920806</v>
      </c>
      <c r="J22" s="38"/>
      <c r="K22" s="38">
        <v>1.6225341972642187</v>
      </c>
      <c r="L22" s="38">
        <v>2.109071274298056</v>
      </c>
      <c r="M22" s="38">
        <v>1.4819294456443481</v>
      </c>
      <c r="N22" s="38">
        <v>1.568970482361411</v>
      </c>
      <c r="O22" s="38">
        <v>2.9437724982001439</v>
      </c>
      <c r="P22" s="38">
        <v>2.3344852411807056</v>
      </c>
      <c r="Q22" s="38">
        <v>2.1496091796946599</v>
      </c>
      <c r="R22" s="38">
        <v>1.472282217422606</v>
      </c>
      <c r="S22" s="39">
        <f t="shared" si="0"/>
        <v>1.9595392368610507</v>
      </c>
      <c r="T22" s="40">
        <f t="shared" si="1"/>
        <v>-24.865897567786018</v>
      </c>
      <c r="U22" s="41">
        <f t="shared" si="2"/>
        <v>1</v>
      </c>
      <c r="V22" s="39"/>
      <c r="W22" s="39"/>
      <c r="X22" s="44"/>
      <c r="Y22" s="44"/>
      <c r="Z22" s="44"/>
      <c r="AA22" s="44"/>
      <c r="AB22" s="44"/>
      <c r="AC22" s="44"/>
      <c r="AD22" s="44"/>
      <c r="AE22" s="44"/>
      <c r="AF22" s="44"/>
      <c r="AG22" s="44"/>
      <c r="AH22" s="44"/>
      <c r="AI22" s="38"/>
      <c r="AJ22" s="43"/>
      <c r="AK22" s="42"/>
    </row>
    <row r="23" spans="1:37" ht="12.75" customHeight="1" x14ac:dyDescent="0.25">
      <c r="A23">
        <v>2002</v>
      </c>
      <c r="B23" s="45">
        <v>37438</v>
      </c>
      <c r="C23" s="46" t="s">
        <v>99</v>
      </c>
      <c r="D23" s="38">
        <v>2.0268588912886969</v>
      </c>
      <c r="E23" s="38">
        <v>1.8929661627069831</v>
      </c>
      <c r="F23" s="38">
        <v>1.8604317574716784</v>
      </c>
      <c r="G23" s="38"/>
      <c r="H23" s="38">
        <v>2.0314758819294458</v>
      </c>
      <c r="I23" s="38">
        <v>2.3015698344132467</v>
      </c>
      <c r="J23" s="38"/>
      <c r="K23" s="38">
        <v>1.6782760979121667</v>
      </c>
      <c r="L23" s="38">
        <v>2.230006479481641</v>
      </c>
      <c r="M23" s="38">
        <v>1.535149388048956</v>
      </c>
      <c r="N23" s="38">
        <v>1.6390316774658027</v>
      </c>
      <c r="O23" s="38">
        <v>2.9479485241180705</v>
      </c>
      <c r="P23" s="38">
        <v>2.2913893700503962</v>
      </c>
      <c r="Q23" s="38">
        <v>2.2185539442558877</v>
      </c>
      <c r="R23" s="38">
        <v>1.5514758819294454</v>
      </c>
      <c r="S23" s="39">
        <f t="shared" si="0"/>
        <v>2.0268588912886969</v>
      </c>
      <c r="T23" s="40">
        <f t="shared" si="1"/>
        <v>-23.454173914248084</v>
      </c>
      <c r="U23" s="41">
        <f t="shared" si="2"/>
        <v>2</v>
      </c>
      <c r="V23" s="39"/>
      <c r="W23" s="39"/>
      <c r="X23" s="44"/>
      <c r="Y23" s="44"/>
      <c r="Z23" s="44"/>
      <c r="AA23" s="44"/>
      <c r="AB23" s="44"/>
      <c r="AC23" s="44"/>
      <c r="AD23" s="44"/>
      <c r="AE23" s="44"/>
      <c r="AF23" s="44"/>
      <c r="AG23" s="44"/>
      <c r="AH23" s="44"/>
      <c r="AI23" s="38"/>
      <c r="AJ23" s="43"/>
      <c r="AK23" s="42"/>
    </row>
    <row r="24" spans="1:37" ht="12.75" customHeight="1" x14ac:dyDescent="0.25">
      <c r="A24">
        <v>2003</v>
      </c>
      <c r="B24" s="45">
        <v>37622</v>
      </c>
      <c r="C24" s="46" t="s">
        <v>99</v>
      </c>
      <c r="D24" s="38">
        <v>2.0933818034557241</v>
      </c>
      <c r="E24" s="38">
        <v>2.0295159179265658</v>
      </c>
      <c r="F24" s="38">
        <v>1.9699944174854429</v>
      </c>
      <c r="G24" s="38"/>
      <c r="H24" s="38">
        <v>2.1430552699784018</v>
      </c>
      <c r="I24" s="38">
        <v>2.1619784953203749</v>
      </c>
      <c r="J24" s="38"/>
      <c r="K24" s="38">
        <v>1.7196481029517638</v>
      </c>
      <c r="L24" s="38">
        <v>2.3322875233981284</v>
      </c>
      <c r="M24" s="38">
        <v>1.6347301292296617</v>
      </c>
      <c r="N24" s="38">
        <v>1.9325343880489561</v>
      </c>
      <c r="O24" s="38">
        <v>3.0040620230381569</v>
      </c>
      <c r="P24" s="38">
        <v>2.4660037644708424</v>
      </c>
      <c r="Q24" s="38">
        <v>2.3310180726156848</v>
      </c>
      <c r="R24" s="38">
        <v>1.5514758819294454</v>
      </c>
      <c r="S24" s="39">
        <f t="shared" si="0"/>
        <v>2.0933818034557241</v>
      </c>
      <c r="T24" s="40">
        <f t="shared" si="1"/>
        <v>-25.886626158291254</v>
      </c>
      <c r="U24" s="41">
        <f t="shared" si="2"/>
        <v>1</v>
      </c>
      <c r="V24" s="39"/>
      <c r="W24" s="39"/>
      <c r="X24" s="44"/>
      <c r="Y24" s="44"/>
      <c r="Z24" s="44"/>
      <c r="AA24" s="44"/>
      <c r="AB24" s="44"/>
      <c r="AC24" s="44"/>
      <c r="AD24" s="44"/>
      <c r="AE24" s="44"/>
      <c r="AF24" s="44"/>
      <c r="AG24" s="44"/>
      <c r="AH24" s="44"/>
      <c r="AI24" s="38"/>
      <c r="AJ24" s="43"/>
      <c r="AK24" s="42"/>
    </row>
    <row r="25" spans="1:37" ht="12.75" customHeight="1" x14ac:dyDescent="0.25">
      <c r="A25">
        <v>2003</v>
      </c>
      <c r="B25" s="45">
        <v>37803</v>
      </c>
      <c r="C25" s="46" t="s">
        <v>99</v>
      </c>
      <c r="D25" s="38">
        <v>2.226437634989201</v>
      </c>
      <c r="E25" s="38">
        <v>2.153480921526278</v>
      </c>
      <c r="F25" s="38">
        <v>1.9307641153554502</v>
      </c>
      <c r="G25" s="38"/>
      <c r="H25" s="38">
        <v>2.372351061915051</v>
      </c>
      <c r="I25" s="38">
        <v>2.6767566594672427</v>
      </c>
      <c r="J25" s="38"/>
      <c r="K25" s="38">
        <v>1.9949887508999276</v>
      </c>
      <c r="L25" s="38">
        <v>2.5283274838012959</v>
      </c>
      <c r="M25" s="38">
        <v>1.7509611231101512</v>
      </c>
      <c r="N25" s="38">
        <v>2.153480921526278</v>
      </c>
      <c r="O25" s="38">
        <v>3.1799064074874011</v>
      </c>
      <c r="P25" s="38">
        <v>2.5685794636429087</v>
      </c>
      <c r="Q25" s="38">
        <v>2.501175480550013</v>
      </c>
      <c r="R25" s="38">
        <v>1.5622750179985601</v>
      </c>
      <c r="S25" s="39">
        <f t="shared" si="0"/>
        <v>2.226437634989201</v>
      </c>
      <c r="T25" s="40">
        <f t="shared" si="1"/>
        <v>-29.83073078504902</v>
      </c>
      <c r="U25" s="41">
        <f t="shared" si="2"/>
        <v>1</v>
      </c>
      <c r="V25" s="39"/>
      <c r="W25" s="39"/>
      <c r="X25" s="44"/>
      <c r="Y25" s="44"/>
      <c r="Z25" s="44"/>
      <c r="AA25" s="44"/>
      <c r="AB25" s="44"/>
      <c r="AC25" s="44"/>
      <c r="AD25" s="44"/>
      <c r="AE25" s="44"/>
      <c r="AF25" s="44"/>
      <c r="AG25" s="44"/>
      <c r="AH25" s="44"/>
      <c r="AI25" s="38"/>
      <c r="AJ25" s="43"/>
      <c r="AK25" s="42"/>
    </row>
    <row r="26" spans="1:37" ht="12.75" customHeight="1" x14ac:dyDescent="0.25">
      <c r="A26">
        <v>2004</v>
      </c>
      <c r="B26" s="45">
        <v>37987</v>
      </c>
      <c r="C26" s="46" t="s">
        <v>99</v>
      </c>
      <c r="D26" s="38">
        <v>2.2677105831533475</v>
      </c>
      <c r="E26" s="38">
        <v>2.0839092872570193</v>
      </c>
      <c r="F26" s="38">
        <v>2.1</v>
      </c>
      <c r="G26" s="38"/>
      <c r="H26" s="38" t="s">
        <v>1</v>
      </c>
      <c r="I26" s="38">
        <v>2.6427645788336931</v>
      </c>
      <c r="J26" s="38"/>
      <c r="K26" s="38">
        <v>1.9696544276457877</v>
      </c>
      <c r="L26" s="38">
        <v>2.4192224622030234</v>
      </c>
      <c r="M26" s="38">
        <v>1.6566954643628506</v>
      </c>
      <c r="N26" s="38">
        <v>2.0292656587472995</v>
      </c>
      <c r="O26" s="38">
        <v>2.8514038876889845</v>
      </c>
      <c r="P26" s="38">
        <v>2.4713822894168458</v>
      </c>
      <c r="Q26" s="38">
        <v>2.4865188027846168</v>
      </c>
      <c r="R26" s="38">
        <v>1.6234701223902086</v>
      </c>
      <c r="S26" s="39">
        <f t="shared" si="0"/>
        <v>2.1838552915766738</v>
      </c>
      <c r="T26" s="40">
        <f t="shared" si="1"/>
        <v>-25.660361808216926</v>
      </c>
      <c r="U26" s="41">
        <f t="shared" si="2"/>
        <v>1</v>
      </c>
      <c r="V26" s="39"/>
      <c r="W26" s="39"/>
      <c r="X26" s="44"/>
      <c r="Y26" s="44"/>
      <c r="Z26" s="44"/>
      <c r="AA26" s="44"/>
      <c r="AB26" s="44"/>
      <c r="AC26" s="44"/>
      <c r="AD26" s="44"/>
      <c r="AE26" s="44"/>
      <c r="AF26" s="44"/>
      <c r="AG26" s="44"/>
      <c r="AH26" s="44"/>
      <c r="AI26" s="38"/>
      <c r="AJ26" s="43"/>
      <c r="AK26" s="42"/>
    </row>
    <row r="27" spans="1:37" ht="12.75" customHeight="1" x14ac:dyDescent="0.25">
      <c r="A27">
        <v>2004</v>
      </c>
      <c r="B27" s="45">
        <v>38169</v>
      </c>
      <c r="C27" s="46" t="s">
        <v>99</v>
      </c>
      <c r="D27" s="38">
        <v>2.2194816414686827</v>
      </c>
      <c r="E27" s="38">
        <v>2.1248236141108707</v>
      </c>
      <c r="F27" s="38">
        <v>2.725054478863167</v>
      </c>
      <c r="G27" s="38"/>
      <c r="H27" s="38">
        <v>2.1547156227501798</v>
      </c>
      <c r="I27" s="38">
        <v>2.647933765298776</v>
      </c>
      <c r="J27" s="38"/>
      <c r="K27" s="38">
        <v>1.9753635709143267</v>
      </c>
      <c r="L27" s="38">
        <v>2.4262347012239021</v>
      </c>
      <c r="M27" s="38">
        <v>1.693880489560835</v>
      </c>
      <c r="N27" s="38">
        <v>2.0426205903527714</v>
      </c>
      <c r="O27" s="38">
        <v>2.9194528437724983</v>
      </c>
      <c r="P27" s="38">
        <v>2.4337077033837291</v>
      </c>
      <c r="Q27" s="38">
        <v>2.4446691967049636</v>
      </c>
      <c r="R27" s="38">
        <v>1.5586753059755221</v>
      </c>
      <c r="S27" s="39">
        <f t="shared" si="0"/>
        <v>2.2194816414686827</v>
      </c>
      <c r="T27" s="40">
        <f t="shared" si="1"/>
        <v>-29.773002990729385</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5">
      <c r="A28">
        <v>2005</v>
      </c>
      <c r="B28" s="45">
        <v>38353</v>
      </c>
      <c r="C28" s="46" t="s">
        <v>99</v>
      </c>
      <c r="D28" s="38">
        <v>2.2408746220302378</v>
      </c>
      <c r="E28" s="38">
        <v>2.23</v>
      </c>
      <c r="F28" s="38">
        <v>3.1638332208740816</v>
      </c>
      <c r="G28" s="38"/>
      <c r="H28" s="38">
        <v>2.263509719222462</v>
      </c>
      <c r="I28" s="38">
        <v>2.8142970842332611</v>
      </c>
      <c r="J28" s="38"/>
      <c r="K28" s="38">
        <v>2.213209503239741</v>
      </c>
      <c r="L28" s="38">
        <v>2.2584796976241899</v>
      </c>
      <c r="M28" s="38">
        <v>1.9315282937365008</v>
      </c>
      <c r="N28" s="38">
        <v>2.4244704103671704</v>
      </c>
      <c r="O28" s="38">
        <v>2.9551376889848808</v>
      </c>
      <c r="P28" s="38">
        <v>2.5778860691144709</v>
      </c>
      <c r="Q28" s="38">
        <v>2.9465399079139587</v>
      </c>
      <c r="R28" s="38">
        <v>1.7386609071274297</v>
      </c>
      <c r="S28" s="39">
        <f t="shared" si="0"/>
        <v>2.263509719222462</v>
      </c>
      <c r="T28" s="40">
        <f t="shared" si="1"/>
        <v>-23.187389373142302</v>
      </c>
      <c r="U28" s="41">
        <f t="shared" si="2"/>
        <v>1</v>
      </c>
      <c r="V28" s="39"/>
      <c r="W28" s="39"/>
      <c r="X28" s="44"/>
      <c r="Y28" s="44">
        <v>1.6001890462379165</v>
      </c>
      <c r="Z28" s="44">
        <v>0.9988916160312945</v>
      </c>
      <c r="AA28" s="44">
        <v>1.3757978973214027</v>
      </c>
      <c r="AB28" s="44">
        <v>0.9797533256500881</v>
      </c>
      <c r="AC28" s="44">
        <v>1.1672132436541316</v>
      </c>
      <c r="AD28" s="44"/>
      <c r="AE28" s="44">
        <v>1.5765900399621537</v>
      </c>
      <c r="AF28" s="44"/>
      <c r="AG28" s="44">
        <v>1.7387572905692574</v>
      </c>
      <c r="AH28" s="44">
        <v>1.9897446489375521</v>
      </c>
      <c r="AI28" s="38">
        <f>MEDIAN(D28:R28,V28:AH28)</f>
        <v>2.213209503239741</v>
      </c>
      <c r="AJ28" s="43">
        <f>(R28-AI28)/AI28*100</f>
        <v>-21.44164822253191</v>
      </c>
      <c r="AK28" s="42">
        <f>RANK(R28,(D28:R28,X28:AH28),1)</f>
        <v>7</v>
      </c>
    </row>
    <row r="29" spans="1:37" ht="12.75" customHeight="1" x14ac:dyDescent="0.25">
      <c r="A29">
        <v>2005</v>
      </c>
      <c r="B29" s="45">
        <v>38534</v>
      </c>
      <c r="C29" s="46" t="s">
        <v>99</v>
      </c>
      <c r="D29" s="38">
        <v>2.225055795536357</v>
      </c>
      <c r="E29" s="38">
        <v>2.4605633549316051</v>
      </c>
      <c r="F29" s="38">
        <v>2.9777397497835936</v>
      </c>
      <c r="G29" s="38"/>
      <c r="H29" s="38">
        <v>2.2888390928725699</v>
      </c>
      <c r="I29" s="38">
        <v>2.5513318934485238</v>
      </c>
      <c r="J29" s="38"/>
      <c r="K29" s="38">
        <v>2.1588192944564435</v>
      </c>
      <c r="L29" s="38">
        <v>2.5513318934485238</v>
      </c>
      <c r="M29" s="38">
        <v>2.0337059035277174</v>
      </c>
      <c r="N29" s="38">
        <v>2.3967800575953921</v>
      </c>
      <c r="O29" s="38">
        <v>3.1155687544996393</v>
      </c>
      <c r="P29" s="38">
        <v>2.5562383009359246</v>
      </c>
      <c r="Q29" s="38">
        <v>2.6796832070150551</v>
      </c>
      <c r="R29" s="38">
        <v>1.7602591792656586</v>
      </c>
      <c r="S29" s="39">
        <f t="shared" si="0"/>
        <v>2.4605633549316051</v>
      </c>
      <c r="T29" s="40">
        <f t="shared" si="1"/>
        <v>-28.461131645415911</v>
      </c>
      <c r="U29" s="41">
        <f t="shared" si="2"/>
        <v>1</v>
      </c>
      <c r="V29" s="39"/>
      <c r="W29" s="39"/>
      <c r="X29" s="44"/>
      <c r="Y29" s="44">
        <v>1.5911371705135213</v>
      </c>
      <c r="Z29" s="44">
        <v>0.95899244579038367</v>
      </c>
      <c r="AA29" s="44">
        <v>1.4688416201436287</v>
      </c>
      <c r="AB29" s="44">
        <v>0.9514211572065906</v>
      </c>
      <c r="AC29" s="44">
        <v>1.0193623805739656</v>
      </c>
      <c r="AD29" s="44"/>
      <c r="AE29" s="44">
        <v>1.6232730163929738</v>
      </c>
      <c r="AF29" s="44"/>
      <c r="AG29" s="44">
        <v>1.5182582861725493</v>
      </c>
      <c r="AH29" s="44">
        <v>2.2099405570210471</v>
      </c>
      <c r="AI29" s="38">
        <f>MEDIAN(D29:R29,V29:AH29)</f>
        <v>2.2099405570210471</v>
      </c>
      <c r="AJ29" s="43">
        <f>(R29-AI29)/AI29*100</f>
        <v>-20.348120963106332</v>
      </c>
      <c r="AK29" s="42">
        <f>RANK(R29,(D29:R29,X29:AH29),1)</f>
        <v>8</v>
      </c>
    </row>
    <row r="30" spans="1:37" ht="12.75" customHeight="1" x14ac:dyDescent="0.25">
      <c r="A30">
        <v>2006</v>
      </c>
      <c r="B30" s="45">
        <v>38718</v>
      </c>
      <c r="C30" s="46" t="s">
        <v>99</v>
      </c>
      <c r="D30" s="38">
        <v>2.6464276457883367</v>
      </c>
      <c r="E30" s="38">
        <v>2.6538336933045357</v>
      </c>
      <c r="F30" s="38">
        <v>3.2556672813589604</v>
      </c>
      <c r="G30" s="38"/>
      <c r="H30" s="38">
        <v>2.6686457883369328</v>
      </c>
      <c r="I30" s="38">
        <v>3.024136069114471</v>
      </c>
      <c r="J30" s="38"/>
      <c r="K30" s="38">
        <v>2.7204881209503236</v>
      </c>
      <c r="L30" s="38">
        <v>2.5674298056155505</v>
      </c>
      <c r="M30" s="38">
        <v>2.4044967602591791</v>
      </c>
      <c r="N30" s="38">
        <v>2.7377688984881208</v>
      </c>
      <c r="O30" s="38">
        <v>3.4141879049676027</v>
      </c>
      <c r="P30" s="38">
        <v>2.9007019438444921</v>
      </c>
      <c r="Q30" s="38">
        <v>3.6558924594476201</v>
      </c>
      <c r="R30" s="38">
        <v>1.9366450683945284</v>
      </c>
      <c r="S30" s="39">
        <f t="shared" si="0"/>
        <v>2.7204881209503236</v>
      </c>
      <c r="T30" s="40">
        <f t="shared" si="1"/>
        <v>-28.812588686547265</v>
      </c>
      <c r="U30" s="41">
        <f t="shared" si="2"/>
        <v>1</v>
      </c>
      <c r="V30" s="39"/>
      <c r="W30" s="39"/>
      <c r="X30" s="44"/>
      <c r="Y30" s="44">
        <v>2.0579440795959192</v>
      </c>
      <c r="Z30" s="44">
        <v>0.96970093682881542</v>
      </c>
      <c r="AA30" s="44">
        <v>1.5769419021095432</v>
      </c>
      <c r="AB30" s="44">
        <v>1.1205166212385282</v>
      </c>
      <c r="AC30" s="44">
        <v>1.304838268174876</v>
      </c>
      <c r="AD30" s="44"/>
      <c r="AE30" s="44">
        <v>1.8918159222808533</v>
      </c>
      <c r="AF30" s="44"/>
      <c r="AG30" s="44">
        <v>2.229735684264234</v>
      </c>
      <c r="AH30" s="44">
        <v>2.4748670962272912</v>
      </c>
      <c r="AI30" s="38">
        <f>MEDIAN(D30:R30,V30:AH30)</f>
        <v>2.5674298056155505</v>
      </c>
      <c r="AJ30" s="43">
        <f>(R30-AI30)/AI30*100</f>
        <v>-24.568723781322195</v>
      </c>
      <c r="AK30" s="42">
        <f>RANK(R30,(D30:R30,X30:AH30),1)</f>
        <v>6</v>
      </c>
    </row>
    <row r="31" spans="1:37" ht="12.75" customHeight="1" x14ac:dyDescent="0.25">
      <c r="A31">
        <v>2006</v>
      </c>
      <c r="B31" s="45">
        <v>38899</v>
      </c>
      <c r="C31" s="46" t="s">
        <v>99</v>
      </c>
      <c r="D31" s="38">
        <v>2.6707386609071277</v>
      </c>
      <c r="E31" s="38">
        <v>2.7953066954643626</v>
      </c>
      <c r="F31" s="38">
        <v>4.0313604062254162</v>
      </c>
      <c r="G31" s="38"/>
      <c r="H31" s="38">
        <v>2.8451339092872567</v>
      </c>
      <c r="I31" s="38">
        <v>3.3209838012958963</v>
      </c>
      <c r="J31" s="38"/>
      <c r="K31" s="38">
        <v>2.745479481641468</v>
      </c>
      <c r="L31" s="38">
        <v>2.7429881209503235</v>
      </c>
      <c r="M31" s="38">
        <v>2.533713822894168</v>
      </c>
      <c r="N31" s="38">
        <v>2.8002894168466521</v>
      </c>
      <c r="O31" s="38">
        <v>3.3434060475161984</v>
      </c>
      <c r="P31" s="38">
        <v>2.9198747300215979</v>
      </c>
      <c r="Q31" s="38">
        <v>3.8697868612790569</v>
      </c>
      <c r="R31" s="38">
        <v>2.3362131029517639</v>
      </c>
      <c r="S31" s="39">
        <f t="shared" si="0"/>
        <v>2.8002894168466521</v>
      </c>
      <c r="T31" s="40">
        <f t="shared" si="1"/>
        <v>-16.572441087802808</v>
      </c>
      <c r="U31" s="41">
        <f t="shared" si="2"/>
        <v>1</v>
      </c>
      <c r="V31" s="39"/>
      <c r="W31" s="39"/>
      <c r="X31" s="44"/>
      <c r="Y31" s="44">
        <v>2.1460694487577903</v>
      </c>
      <c r="Z31" s="44">
        <v>1.028446991940976</v>
      </c>
      <c r="AA31" s="44">
        <v>1.0123971909669143</v>
      </c>
      <c r="AB31" s="44">
        <v>1.3421351230847087</v>
      </c>
      <c r="AC31" s="44">
        <v>1.487831830728797</v>
      </c>
      <c r="AD31" s="44"/>
      <c r="AE31" s="44">
        <v>1.971164873771081</v>
      </c>
      <c r="AF31" s="44"/>
      <c r="AG31" s="44">
        <v>2.0333660921207133</v>
      </c>
      <c r="AH31" s="44">
        <v>2.6667529828427901</v>
      </c>
      <c r="AI31" s="38">
        <f>MEDIAN(D31:R31,V31:AH31)</f>
        <v>2.6707386609071277</v>
      </c>
      <c r="AJ31" s="43">
        <f>(R31-AI31)/AI31*100</f>
        <v>-12.525581886838037</v>
      </c>
      <c r="AK31" s="42">
        <f>RANK(R31,(D31:R31,X31:AH31),1)</f>
        <v>8</v>
      </c>
    </row>
    <row r="32" spans="1:37" ht="12.75" customHeight="1" x14ac:dyDescent="0.25">
      <c r="A32">
        <v>2007</v>
      </c>
      <c r="B32" s="45">
        <v>39083</v>
      </c>
      <c r="C32" s="46" t="s">
        <v>99</v>
      </c>
      <c r="D32" s="38">
        <v>2.6212872570194383</v>
      </c>
      <c r="E32" s="38">
        <v>2.4661108711303097</v>
      </c>
      <c r="F32" s="38">
        <v>3.3029596222014868</v>
      </c>
      <c r="G32" s="38"/>
      <c r="H32" s="38">
        <v>2.7263297336213097</v>
      </c>
      <c r="I32" s="38">
        <v>3.3350986321094309</v>
      </c>
      <c r="J32" s="38"/>
      <c r="K32" s="38">
        <v>3.5189229661627066</v>
      </c>
      <c r="L32" s="38">
        <v>2.8146609071274296</v>
      </c>
      <c r="M32" s="38">
        <v>2.5950266378689699</v>
      </c>
      <c r="N32" s="38">
        <v>2.9364146868250542</v>
      </c>
      <c r="O32" s="38">
        <v>3.1560489560835134</v>
      </c>
      <c r="P32" s="38">
        <v>2.9292526997840169</v>
      </c>
      <c r="Q32" s="38">
        <v>3.65193490020991</v>
      </c>
      <c r="R32" s="38">
        <v>2.6745860331173503</v>
      </c>
      <c r="S32" s="39">
        <f t="shared" si="0"/>
        <v>2.9292526997840169</v>
      </c>
      <c r="T32" s="40">
        <f t="shared" si="1"/>
        <v>-8.6939125014869489</v>
      </c>
      <c r="U32" s="41">
        <f t="shared" si="2"/>
        <v>4</v>
      </c>
      <c r="V32" s="39"/>
      <c r="W32" s="39"/>
      <c r="X32" s="44"/>
      <c r="Y32" s="44">
        <v>1.8970864520493533</v>
      </c>
      <c r="Z32" s="44">
        <v>1.191707291974923</v>
      </c>
      <c r="AA32" s="44">
        <v>1.4249120098121788</v>
      </c>
      <c r="AB32" s="44">
        <v>1.5167335258340624</v>
      </c>
      <c r="AC32" s="44">
        <v>1.42546428653641</v>
      </c>
      <c r="AD32" s="44"/>
      <c r="AE32" s="44">
        <v>2.0929214694916172</v>
      </c>
      <c r="AF32" s="44"/>
      <c r="AG32" s="44">
        <v>2.3021163688045068</v>
      </c>
      <c r="AH32" s="44">
        <v>2.5663786897048233</v>
      </c>
      <c r="AI32" s="38">
        <f>MEDIAN(D32:R32,V32:AH32)</f>
        <v>2.6212872570194383</v>
      </c>
      <c r="AJ32" s="43">
        <f>(R32-AI32)/AI32*100</f>
        <v>2.0333054286662167</v>
      </c>
      <c r="AK32" s="42">
        <f>RANK(R32,(D32:R32,X32:AH32),1)</f>
        <v>12</v>
      </c>
    </row>
    <row r="33" spans="1:37" ht="12.75" customHeight="1" x14ac:dyDescent="0.25">
      <c r="A33">
        <v>2007</v>
      </c>
      <c r="B33" s="45">
        <v>39264</v>
      </c>
      <c r="C33" s="46" t="s">
        <v>99</v>
      </c>
      <c r="D33" s="38">
        <v>2.6667408207343417</v>
      </c>
      <c r="E33" s="38">
        <v>2.2805734341252699</v>
      </c>
      <c r="F33" s="38">
        <v>3.4957669459095766</v>
      </c>
      <c r="G33" s="38"/>
      <c r="H33" s="38">
        <v>2.7736047516198701</v>
      </c>
      <c r="I33" s="38">
        <v>3.1986317494600431</v>
      </c>
      <c r="J33" s="38"/>
      <c r="K33" s="38">
        <v>3.2224332613390927</v>
      </c>
      <c r="L33" s="38">
        <v>2.63</v>
      </c>
      <c r="M33" s="38">
        <v>2.4069157451403886</v>
      </c>
      <c r="N33" s="38">
        <v>2.88</v>
      </c>
      <c r="O33" s="38">
        <v>3.2292336933045358</v>
      </c>
      <c r="P33" s="38">
        <v>2.8975669114470843</v>
      </c>
      <c r="Q33" s="38">
        <v>3.89</v>
      </c>
      <c r="R33" s="38">
        <v>2.3614110871130309</v>
      </c>
      <c r="S33" s="39"/>
      <c r="T33" s="40"/>
      <c r="U33" s="41"/>
      <c r="V33" s="39"/>
      <c r="W33" s="39"/>
      <c r="X33" s="44"/>
      <c r="Y33" s="44">
        <v>1.9890764294094738</v>
      </c>
      <c r="Z33" s="44">
        <v>1.5316553106848305</v>
      </c>
      <c r="AA33" s="44">
        <v>2.1896822861975926</v>
      </c>
      <c r="AB33" s="44">
        <v>1.5049324649821079</v>
      </c>
      <c r="AC33" s="44">
        <v>1.4618176977723158</v>
      </c>
      <c r="AD33" s="44"/>
      <c r="AE33" s="44">
        <v>2.1797547303598264</v>
      </c>
      <c r="AF33" s="44"/>
      <c r="AG33" s="44">
        <v>2.3949732882257417</v>
      </c>
      <c r="AH33" s="44">
        <v>2.6057613390928722</v>
      </c>
      <c r="AI33" s="38" t="s">
        <v>1</v>
      </c>
      <c r="AJ33" s="43" t="s">
        <v>1</v>
      </c>
      <c r="AK33" s="42" t="s">
        <v>1</v>
      </c>
    </row>
    <row r="34" spans="1:37" ht="12.75" customHeight="1" x14ac:dyDescent="0.25">
      <c r="A34">
        <v>2007</v>
      </c>
      <c r="B34" s="45" t="s">
        <v>176</v>
      </c>
      <c r="C34" s="46" t="s">
        <v>100</v>
      </c>
      <c r="D34" s="38"/>
      <c r="E34" s="38"/>
      <c r="F34" s="38"/>
      <c r="G34" s="38"/>
      <c r="H34" s="38"/>
      <c r="I34" s="38"/>
      <c r="J34" s="38"/>
      <c r="K34" s="38"/>
      <c r="L34" s="38">
        <v>2.8074279769618427</v>
      </c>
      <c r="M34" s="38"/>
      <c r="N34" s="38">
        <v>3.0672850647948162</v>
      </c>
      <c r="O34" s="38"/>
      <c r="P34" s="38"/>
      <c r="Q34" s="38">
        <v>3.5361787069315347</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5">
      <c r="A35">
        <v>2007</v>
      </c>
      <c r="B35" s="45" t="s">
        <v>159</v>
      </c>
      <c r="C35" s="46" t="s">
        <v>100</v>
      </c>
      <c r="D35" s="38">
        <v>3.094754895608351</v>
      </c>
      <c r="E35" s="38">
        <v>2.7847794456443484</v>
      </c>
      <c r="F35" s="38">
        <v>3.2050461605471559</v>
      </c>
      <c r="G35" s="38"/>
      <c r="H35" s="38">
        <v>3.0497584593232534</v>
      </c>
      <c r="I35" s="38">
        <v>3.169748956083513</v>
      </c>
      <c r="J35" s="38"/>
      <c r="K35" s="38">
        <v>3.7097061915046794</v>
      </c>
      <c r="L35" s="38">
        <v>2.7842794852411807</v>
      </c>
      <c r="M35" s="38">
        <v>2.1798273578113752</v>
      </c>
      <c r="N35" s="38">
        <v>3.0372594492440608</v>
      </c>
      <c r="O35" s="38">
        <v>4.3162331546076311</v>
      </c>
      <c r="P35" s="38">
        <v>3.4799743862491002</v>
      </c>
      <c r="Q35" s="38">
        <v>3.5954652393808493</v>
      </c>
      <c r="R35" s="38">
        <v>2.3596131187904965</v>
      </c>
      <c r="S35" s="39">
        <f t="shared" ref="S35:S61" si="3">MEDIAN(D35:R35)</f>
        <v>3.094754895608351</v>
      </c>
      <c r="T35" s="40">
        <f t="shared" ref="T35:T61" si="4">(R35-S35)/S35*100</f>
        <v>-23.754442649434573</v>
      </c>
      <c r="U35" s="41">
        <f t="shared" ref="U35:U61" si="5">RANK(R35,D35:R35,1)</f>
        <v>2</v>
      </c>
      <c r="V35" s="39">
        <v>1.8699269019078475</v>
      </c>
      <c r="W35" s="39">
        <v>1.4818326389488843</v>
      </c>
      <c r="X35" s="44"/>
      <c r="Y35" s="44">
        <v>2.1133326241900652</v>
      </c>
      <c r="Z35" s="44">
        <v>1.5435777487401008</v>
      </c>
      <c r="AA35" s="44">
        <v>2.2120248077753781</v>
      </c>
      <c r="AB35" s="44">
        <v>1.8329048340532756</v>
      </c>
      <c r="AC35" s="44">
        <v>1.3810156236501079</v>
      </c>
      <c r="AD35" s="44"/>
      <c r="AE35" s="44">
        <v>2.2835191454283659</v>
      </c>
      <c r="AF35" s="44">
        <v>1.5780750165586752</v>
      </c>
      <c r="AG35" s="44">
        <v>2.418508454283657</v>
      </c>
      <c r="AH35" s="44">
        <v>2.7472824154067674</v>
      </c>
      <c r="AI35" s="38">
        <f t="shared" ref="AI35:AI61" si="6">MEDIAN(D35:R35,V35:AH35)</f>
        <v>2.582895434845212</v>
      </c>
      <c r="AJ35" s="43">
        <f t="shared" ref="AJ35:AJ61" si="7">(R35-AI35)/AI35*100</f>
        <v>-8.6446517749990281</v>
      </c>
      <c r="AK35" s="42">
        <f>RANK(R35,(D35:R35,V35:AH35),1)</f>
        <v>11</v>
      </c>
    </row>
    <row r="36" spans="1:37" ht="12.75" customHeight="1" x14ac:dyDescent="0.25">
      <c r="A36">
        <v>2008</v>
      </c>
      <c r="B36" s="45" t="s">
        <v>177</v>
      </c>
      <c r="C36" s="46" t="s">
        <v>100</v>
      </c>
      <c r="D36" s="38">
        <v>3.3154023758099349</v>
      </c>
      <c r="E36" s="38">
        <v>3.6307563054955598</v>
      </c>
      <c r="F36" s="38">
        <v>3.9759947840172787</v>
      </c>
      <c r="G36" s="38"/>
      <c r="H36" s="38">
        <v>3.4298228281737457</v>
      </c>
      <c r="I36" s="38">
        <v>3.7172693304535636</v>
      </c>
      <c r="J36" s="38"/>
      <c r="K36" s="38">
        <v>3.7088971022318207</v>
      </c>
      <c r="L36" s="38">
        <v>3.3575425911927046</v>
      </c>
      <c r="M36" s="38">
        <v>3.9349472642188621</v>
      </c>
      <c r="N36" s="38">
        <v>3.2986579193664505</v>
      </c>
      <c r="O36" s="38">
        <v>4.6156094186465078</v>
      </c>
      <c r="P36" s="38">
        <v>3.8448062736981035</v>
      </c>
      <c r="Q36" s="38">
        <v>4.122261916966643</v>
      </c>
      <c r="R36" s="38">
        <v>2.9203169260259174</v>
      </c>
      <c r="S36" s="39">
        <f t="shared" si="3"/>
        <v>3.7088971022318207</v>
      </c>
      <c r="T36" s="40">
        <f t="shared" si="4"/>
        <v>-21.261851015801351</v>
      </c>
      <c r="U36" s="41">
        <f t="shared" si="5"/>
        <v>1</v>
      </c>
      <c r="V36" s="39">
        <v>2.2887439364050874</v>
      </c>
      <c r="W36" s="39">
        <v>1.6494126819654429</v>
      </c>
      <c r="X36" s="44"/>
      <c r="Y36" s="44">
        <v>2.8615159764818814</v>
      </c>
      <c r="Z36" s="44">
        <v>2.0622751630069596</v>
      </c>
      <c r="AA36" s="44">
        <v>2.6132794097072236</v>
      </c>
      <c r="AB36" s="44">
        <v>2.309311710403168</v>
      </c>
      <c r="AC36" s="44">
        <v>2.1633000502159825</v>
      </c>
      <c r="AD36" s="44"/>
      <c r="AE36" s="44">
        <v>2.6448985249580028</v>
      </c>
      <c r="AF36" s="44">
        <v>1.6604082083633309</v>
      </c>
      <c r="AG36" s="44">
        <v>2.7878961829853615</v>
      </c>
      <c r="AH36" s="44">
        <v>3.3879616870650349</v>
      </c>
      <c r="AI36" s="38">
        <f t="shared" si="6"/>
        <v>3.3070301475881925</v>
      </c>
      <c r="AJ36" s="43">
        <f t="shared" si="7"/>
        <v>-11.693670886075951</v>
      </c>
      <c r="AK36" s="42">
        <f>RANK(R36,(D36:R36,V36:AH36),1)</f>
        <v>11</v>
      </c>
    </row>
    <row r="37" spans="1:37" ht="12.75" customHeight="1" x14ac:dyDescent="0.25">
      <c r="A37">
        <v>2008</v>
      </c>
      <c r="B37" s="45" t="s">
        <v>160</v>
      </c>
      <c r="C37" s="46" t="s">
        <v>100</v>
      </c>
      <c r="D37" s="38">
        <v>3.6946001319894419</v>
      </c>
      <c r="E37" s="38">
        <v>4.8191716462682992</v>
      </c>
      <c r="F37" s="38">
        <v>4.3523567116630666</v>
      </c>
      <c r="G37" s="38"/>
      <c r="H37" s="38">
        <v>4.0357986621070312</v>
      </c>
      <c r="I37" s="38">
        <v>4.7514618430525557</v>
      </c>
      <c r="J37" s="38"/>
      <c r="K37" s="38">
        <v>4.6808081353491717</v>
      </c>
      <c r="L37" s="38">
        <v>3.9901681425485962</v>
      </c>
      <c r="M37" s="38">
        <v>3.747590412766979</v>
      </c>
      <c r="N37" s="38">
        <v>3.9006734461243098</v>
      </c>
      <c r="O37" s="38">
        <v>4.9001290196784257</v>
      </c>
      <c r="P37" s="38">
        <v>4.6030890568754508</v>
      </c>
      <c r="Q37" s="38">
        <v>5.002194188264939</v>
      </c>
      <c r="R37" s="38">
        <v>3.7482675107991366</v>
      </c>
      <c r="S37" s="39">
        <f t="shared" si="3"/>
        <v>4.3523567116630666</v>
      </c>
      <c r="T37" s="40">
        <f t="shared" si="4"/>
        <v>-13.879588482376557</v>
      </c>
      <c r="U37" s="41">
        <f t="shared" si="5"/>
        <v>3</v>
      </c>
      <c r="V37" s="39">
        <v>2.6642335613150951</v>
      </c>
      <c r="W37" s="39">
        <v>1.8588696106311495</v>
      </c>
      <c r="X37" s="44"/>
      <c r="Y37" s="44">
        <v>3.6333080405567557</v>
      </c>
      <c r="Z37" s="44">
        <v>2.4675218634509242</v>
      </c>
      <c r="AA37" s="44">
        <v>3.171379987401008</v>
      </c>
      <c r="AB37" s="44">
        <v>3.8863366312694989</v>
      </c>
      <c r="AC37" s="44">
        <v>2.6509859911207108</v>
      </c>
      <c r="AD37" s="44"/>
      <c r="AE37" s="44">
        <v>3.4499911081113508</v>
      </c>
      <c r="AF37" s="44">
        <v>1.8088821124310057</v>
      </c>
      <c r="AG37" s="44">
        <v>3.195784955603552</v>
      </c>
      <c r="AH37" s="44">
        <v>4.6160422366210714</v>
      </c>
      <c r="AI37" s="38">
        <f t="shared" si="6"/>
        <v>3.8173020710343177</v>
      </c>
      <c r="AJ37" s="43">
        <f t="shared" si="7"/>
        <v>-1.8084646944504421</v>
      </c>
      <c r="AK37" s="42">
        <f>RANK(R37,(D37:R37,V37:AH37),1)</f>
        <v>12</v>
      </c>
    </row>
    <row r="38" spans="1:37" ht="12.75" customHeight="1" x14ac:dyDescent="0.25">
      <c r="A38">
        <v>2009</v>
      </c>
      <c r="B38" s="45" t="s">
        <v>178</v>
      </c>
      <c r="C38" s="46" t="s">
        <v>100</v>
      </c>
      <c r="D38" s="38">
        <v>4.2249957883369325</v>
      </c>
      <c r="E38" s="38">
        <v>4.3569263498920074</v>
      </c>
      <c r="F38" s="38">
        <v>3.466523772138228</v>
      </c>
      <c r="G38" s="38"/>
      <c r="H38" s="38">
        <v>4.1863819654427639</v>
      </c>
      <c r="I38" s="38">
        <v>4.337619438444924</v>
      </c>
      <c r="J38" s="38"/>
      <c r="K38" s="38">
        <v>5.0712820734341246</v>
      </c>
      <c r="L38" s="38">
        <v>4.5557875377969754</v>
      </c>
      <c r="M38" s="38">
        <v>3.922520842332613</v>
      </c>
      <c r="N38" s="38">
        <v>4.6368765658747293</v>
      </c>
      <c r="O38" s="38">
        <v>5.0455395248380128</v>
      </c>
      <c r="P38" s="38">
        <v>4.7108863930885532</v>
      </c>
      <c r="Q38" s="38">
        <v>4.5469707149028071</v>
      </c>
      <c r="R38" s="38">
        <v>3.6289270755939516</v>
      </c>
      <c r="S38" s="39">
        <f t="shared" si="3"/>
        <v>4.3569263498920074</v>
      </c>
      <c r="T38" s="40">
        <f t="shared" si="4"/>
        <v>-16.709010339734121</v>
      </c>
      <c r="U38" s="41">
        <f t="shared" si="5"/>
        <v>2</v>
      </c>
      <c r="V38" s="39">
        <v>3.5225138153347726</v>
      </c>
      <c r="W38" s="39">
        <v>2.3372303434125263</v>
      </c>
      <c r="X38" s="44"/>
      <c r="Y38" s="44">
        <v>3.7175779773218136</v>
      </c>
      <c r="Z38" s="44">
        <v>2.8936555313174939</v>
      </c>
      <c r="AA38" s="44">
        <v>3.587127612311015</v>
      </c>
      <c r="AB38" s="44">
        <v>4.2506418023758092</v>
      </c>
      <c r="AC38" s="44">
        <v>3.2174646144708423</v>
      </c>
      <c r="AD38" s="44"/>
      <c r="AE38" s="44">
        <v>2.8485738930885525</v>
      </c>
      <c r="AF38" s="44">
        <v>1.5578746846652265</v>
      </c>
      <c r="AG38" s="44">
        <v>3.4691302051835851</v>
      </c>
      <c r="AH38" s="44">
        <v>4.6465300215982719</v>
      </c>
      <c r="AI38" s="38">
        <f t="shared" si="6"/>
        <v>4.054451403887688</v>
      </c>
      <c r="AJ38" s="43">
        <f t="shared" si="7"/>
        <v>-10.495238095238097</v>
      </c>
      <c r="AK38" s="42">
        <f>RANK(R38,(D38:R38,V38:AH38),1)</f>
        <v>10</v>
      </c>
    </row>
    <row r="39" spans="1:37" ht="12.75" customHeight="1" x14ac:dyDescent="0.25">
      <c r="A39">
        <v>2009</v>
      </c>
      <c r="B39" s="45" t="s">
        <v>161</v>
      </c>
      <c r="C39" s="46" t="s">
        <v>100</v>
      </c>
      <c r="D39" s="38">
        <v>3.9842372455763386</v>
      </c>
      <c r="E39" s="38">
        <v>3.658341336154697</v>
      </c>
      <c r="F39" s="38">
        <v>3.7834278543297688</v>
      </c>
      <c r="G39" s="38"/>
      <c r="H39" s="38">
        <v>4.4251552406762054</v>
      </c>
      <c r="I39" s="38">
        <v>3.8628250440270997</v>
      </c>
      <c r="J39" s="38"/>
      <c r="K39" s="38">
        <v>4.3037430391269673</v>
      </c>
      <c r="L39" s="38">
        <v>3.0969696568862428</v>
      </c>
      <c r="M39" s="38">
        <v>3.4953933814438769</v>
      </c>
      <c r="N39" s="38">
        <v>3.5944401774445716</v>
      </c>
      <c r="O39" s="38">
        <v>5.0262414900830032</v>
      </c>
      <c r="P39" s="38">
        <v>4.0972464447551964</v>
      </c>
      <c r="Q39" s="38">
        <v>4.9115389101983276</v>
      </c>
      <c r="R39" s="38">
        <v>3.6043448570446412</v>
      </c>
      <c r="S39" s="39">
        <f t="shared" si="3"/>
        <v>3.8628250440270997</v>
      </c>
      <c r="T39" s="40">
        <f t="shared" si="4"/>
        <v>-6.6914805624483025</v>
      </c>
      <c r="U39" s="41">
        <f t="shared" si="5"/>
        <v>4</v>
      </c>
      <c r="V39" s="39">
        <v>2.5746096350103205</v>
      </c>
      <c r="W39" s="39">
        <v>2.3697744707650124</v>
      </c>
      <c r="X39" s="44"/>
      <c r="Y39" s="44">
        <v>3.5208899437692174</v>
      </c>
      <c r="Z39" s="44">
        <v>2.5643534990373449</v>
      </c>
      <c r="AA39" s="44">
        <v>3.3820966270508239</v>
      </c>
      <c r="AB39" s="44">
        <v>3.0584372581840369</v>
      </c>
      <c r="AC39" s="44">
        <v>2.9964531342352148</v>
      </c>
      <c r="AD39" s="44"/>
      <c r="AE39" s="44">
        <v>3.3468231874428342</v>
      </c>
      <c r="AF39" s="44">
        <v>1.2947652777845671</v>
      </c>
      <c r="AG39" s="44">
        <v>3.5474728257926293</v>
      </c>
      <c r="AH39" s="44">
        <v>3.7318276686713414</v>
      </c>
      <c r="AI39" s="38">
        <f t="shared" si="6"/>
        <v>3.5709565016186007</v>
      </c>
      <c r="AJ39" s="43">
        <f t="shared" si="7"/>
        <v>0.93499753948015596</v>
      </c>
      <c r="AK39" s="42">
        <f>RANK(R39,(D39:R39,V39:AH39),1)</f>
        <v>14</v>
      </c>
    </row>
    <row r="40" spans="1:37" ht="12.75" customHeight="1" x14ac:dyDescent="0.25">
      <c r="A40">
        <v>2010</v>
      </c>
      <c r="B40" s="45" t="s">
        <v>179</v>
      </c>
      <c r="C40" s="46" t="s">
        <v>100</v>
      </c>
      <c r="D40" s="38">
        <v>3.9273002234990848</v>
      </c>
      <c r="E40" s="38">
        <v>3.6798865730553629</v>
      </c>
      <c r="F40" s="38">
        <v>4.1110440066830503</v>
      </c>
      <c r="G40" s="38"/>
      <c r="H40" s="38">
        <v>3.8364774910577188</v>
      </c>
      <c r="I40" s="38">
        <v>3.6141183874943734</v>
      </c>
      <c r="J40" s="38"/>
      <c r="K40" s="38">
        <v>3.7801047605768709</v>
      </c>
      <c r="L40" s="38">
        <v>3.2724370044132329</v>
      </c>
      <c r="M40" s="38">
        <v>3.3197274616499444</v>
      </c>
      <c r="N40" s="38">
        <v>3.5201638366929604</v>
      </c>
      <c r="O40" s="38">
        <v>4.9185207344539981</v>
      </c>
      <c r="P40" s="38">
        <v>4.0044369097070458</v>
      </c>
      <c r="Q40" s="38">
        <v>5.1490852021206663</v>
      </c>
      <c r="R40" s="38">
        <v>3.3600652821273518</v>
      </c>
      <c r="S40" s="39">
        <f t="shared" si="3"/>
        <v>3.7801047605768709</v>
      </c>
      <c r="T40" s="40">
        <f t="shared" si="4"/>
        <v>-11.111847555923772</v>
      </c>
      <c r="U40" s="41">
        <f t="shared" si="5"/>
        <v>3</v>
      </c>
      <c r="V40" s="39">
        <v>2.6645510607280873</v>
      </c>
      <c r="W40" s="39">
        <v>2.7075822449951352</v>
      </c>
      <c r="X40" s="44"/>
      <c r="Y40" s="44">
        <v>3.4030651482107981</v>
      </c>
      <c r="Z40" s="44">
        <v>2.4161352284091504</v>
      </c>
      <c r="AA40" s="44">
        <v>3.7258303483972544</v>
      </c>
      <c r="AB40" s="44">
        <v>2.4806820048097209</v>
      </c>
      <c r="AC40" s="44">
        <v>2.6998153354622181</v>
      </c>
      <c r="AD40" s="44"/>
      <c r="AE40" s="44">
        <v>3.0308798543027988</v>
      </c>
      <c r="AF40" s="44">
        <v>1.3088808472144917</v>
      </c>
      <c r="AG40" s="44">
        <v>3.1872515450199512</v>
      </c>
      <c r="AH40" s="44">
        <v>3.9337830875043833</v>
      </c>
      <c r="AI40" s="38">
        <f t="shared" si="6"/>
        <v>3.4616144924518792</v>
      </c>
      <c r="AJ40" s="43">
        <f t="shared" si="7"/>
        <v>-2.9335794192553095</v>
      </c>
      <c r="AK40" s="42">
        <f>RANK(R40,(D40:R40,V40:AH40),1)</f>
        <v>11</v>
      </c>
    </row>
    <row r="41" spans="1:37" ht="12.75" customHeight="1" x14ac:dyDescent="0.25">
      <c r="A41">
        <v>2010</v>
      </c>
      <c r="B41" s="45" t="s">
        <v>162</v>
      </c>
      <c r="C41" s="46" t="s">
        <v>100</v>
      </c>
      <c r="D41" s="38">
        <v>3.676635048116847</v>
      </c>
      <c r="E41" s="38">
        <v>4.0513045683474793</v>
      </c>
      <c r="F41" s="38">
        <v>4.078902176910808</v>
      </c>
      <c r="G41" s="38"/>
      <c r="H41" s="38">
        <v>4.0787194112911829</v>
      </c>
      <c r="I41" s="38">
        <v>3.5578373953607936</v>
      </c>
      <c r="J41" s="38"/>
      <c r="K41" s="38">
        <v>3.6918655164189049</v>
      </c>
      <c r="L41" s="38">
        <v>4.2157936260097078</v>
      </c>
      <c r="M41" s="38">
        <v>3.5334686460775004</v>
      </c>
      <c r="N41" s="38">
        <v>3.7070959847209637</v>
      </c>
      <c r="O41" s="38">
        <v>4.9861507127278104</v>
      </c>
      <c r="P41" s="38">
        <v>3.8719201126858374</v>
      </c>
      <c r="Q41" s="38">
        <v>5.3024875393615591</v>
      </c>
      <c r="R41" s="38">
        <v>3.4008417281031775</v>
      </c>
      <c r="S41" s="39">
        <f t="shared" si="3"/>
        <v>3.8719201126858374</v>
      </c>
      <c r="T41" s="40">
        <f t="shared" si="4"/>
        <v>-12.166531614101061</v>
      </c>
      <c r="U41" s="41">
        <f t="shared" si="5"/>
        <v>1</v>
      </c>
      <c r="V41" s="39">
        <v>3.0405193090130846</v>
      </c>
      <c r="W41" s="39">
        <v>2.6099539701138998</v>
      </c>
      <c r="X41" s="44"/>
      <c r="Y41" s="44">
        <v>3.6431584787889237</v>
      </c>
      <c r="Z41" s="44">
        <v>2.6370642036915637</v>
      </c>
      <c r="AA41" s="44">
        <v>3.7470607335455646</v>
      </c>
      <c r="AB41" s="44">
        <v>3.1182556192267898</v>
      </c>
      <c r="AC41" s="44">
        <v>3.1685161646235822</v>
      </c>
      <c r="AD41" s="44"/>
      <c r="AE41" s="44">
        <v>3.505444584401713</v>
      </c>
      <c r="AF41" s="44">
        <v>1.2254130186469978</v>
      </c>
      <c r="AG41" s="44">
        <v>3.1715927192205982</v>
      </c>
      <c r="AH41" s="44">
        <v>4.3660574262778136</v>
      </c>
      <c r="AI41" s="38">
        <f t="shared" si="6"/>
        <v>3.6598967634528856</v>
      </c>
      <c r="AJ41" s="43">
        <f t="shared" si="7"/>
        <v>-7.0782060832039901</v>
      </c>
      <c r="AK41" s="42">
        <f>RANK(R41,(D41:R41,V41:AH41),1)</f>
        <v>8</v>
      </c>
    </row>
    <row r="42" spans="1:37" ht="12.75" customHeight="1" x14ac:dyDescent="0.25">
      <c r="A42">
        <v>2011</v>
      </c>
      <c r="B42" s="45" t="s">
        <v>180</v>
      </c>
      <c r="C42" s="46" t="s">
        <v>100</v>
      </c>
      <c r="D42" s="38">
        <v>4.443727007289092</v>
      </c>
      <c r="E42" s="38">
        <v>4.3999772336589595</v>
      </c>
      <c r="F42" s="38">
        <v>4.5985387062631435</v>
      </c>
      <c r="G42" s="38"/>
      <c r="H42" s="38">
        <v>4.1968532846619198</v>
      </c>
      <c r="I42" s="38">
        <v>3.7749804675142209</v>
      </c>
      <c r="J42" s="38"/>
      <c r="K42" s="38">
        <v>3.6531060981159973</v>
      </c>
      <c r="L42" s="38">
        <v>3.8281051926365235</v>
      </c>
      <c r="M42" s="38">
        <v>3.9749794326805383</v>
      </c>
      <c r="N42" s="38">
        <v>3.5718565185171807</v>
      </c>
      <c r="O42" s="38">
        <v>4.9218495333898167</v>
      </c>
      <c r="P42" s="38">
        <v>3.9437295943733011</v>
      </c>
      <c r="Q42" s="38">
        <v>5.7254391254604142</v>
      </c>
      <c r="R42" s="38">
        <v>3.5126068250866598</v>
      </c>
      <c r="S42" s="39">
        <f t="shared" si="3"/>
        <v>3.9749794326805383</v>
      </c>
      <c r="T42" s="40">
        <f t="shared" si="4"/>
        <v>-11.632075471698135</v>
      </c>
      <c r="U42" s="41">
        <f t="shared" si="5"/>
        <v>1</v>
      </c>
      <c r="V42" s="39">
        <v>3.1109214034854369</v>
      </c>
      <c r="W42" s="39">
        <v>2.6486737952447874</v>
      </c>
      <c r="X42" s="44"/>
      <c r="Y42" s="44">
        <v>3.9387296202441426</v>
      </c>
      <c r="Z42" s="44">
        <v>2.8343603344663899</v>
      </c>
      <c r="AA42" s="44">
        <v>3.8929486071240404</v>
      </c>
      <c r="AB42" s="44">
        <v>2.9965782451192564</v>
      </c>
      <c r="AC42" s="44">
        <v>3.1179213672662573</v>
      </c>
      <c r="AD42" s="44"/>
      <c r="AE42" s="44">
        <v>3.2698268312777365</v>
      </c>
      <c r="AF42" s="44">
        <v>1.2942433033325247</v>
      </c>
      <c r="AG42" s="44">
        <v>3.3687325695201413</v>
      </c>
      <c r="AH42" s="44">
        <v>4.4468519911198152</v>
      </c>
      <c r="AI42" s="38">
        <f t="shared" si="6"/>
        <v>3.8015428300753724</v>
      </c>
      <c r="AJ42" s="43">
        <f t="shared" si="7"/>
        <v>-7.6004932182490759</v>
      </c>
      <c r="AK42" s="42">
        <f>RANK(R42,(D42:R42,V42:AH42),1)</f>
        <v>9</v>
      </c>
    </row>
    <row r="43" spans="1:37" ht="12.75" customHeight="1" x14ac:dyDescent="0.25">
      <c r="A43">
        <v>2011</v>
      </c>
      <c r="B43" s="45" t="s">
        <v>163</v>
      </c>
      <c r="C43" s="46" t="s">
        <v>100</v>
      </c>
      <c r="D43" s="38">
        <v>4.6311426617485525</v>
      </c>
      <c r="E43" s="38">
        <v>5.0870744409901505</v>
      </c>
      <c r="F43" s="38">
        <v>4.5618472769446416</v>
      </c>
      <c r="G43" s="38"/>
      <c r="H43" s="38">
        <v>4.6654936862119607</v>
      </c>
      <c r="I43" s="38">
        <v>4.1471054988550771</v>
      </c>
      <c r="J43" s="38"/>
      <c r="K43" s="38">
        <v>4.4843701026776275</v>
      </c>
      <c r="L43" s="38">
        <v>4.8778454738039381</v>
      </c>
      <c r="M43" s="38">
        <v>4.5437036903871508</v>
      </c>
      <c r="N43" s="38">
        <v>4.2751411354914151</v>
      </c>
      <c r="O43" s="38">
        <v>5.5773572446951549</v>
      </c>
      <c r="P43" s="38">
        <v>3.972227556132272</v>
      </c>
      <c r="Q43" s="38">
        <v>5.6298206275119966</v>
      </c>
      <c r="R43" s="38">
        <v>4.3200785211303643</v>
      </c>
      <c r="S43" s="39">
        <f t="shared" si="3"/>
        <v>4.5618472769446416</v>
      </c>
      <c r="T43" s="40">
        <f t="shared" si="4"/>
        <v>-5.2997994263456629</v>
      </c>
      <c r="U43" s="41">
        <f t="shared" si="5"/>
        <v>4</v>
      </c>
      <c r="V43" s="39">
        <v>3.4105570779514931</v>
      </c>
      <c r="W43" s="39">
        <v>2.6218887844757028</v>
      </c>
      <c r="X43" s="44"/>
      <c r="Y43" s="44">
        <v>4.3016226525322976</v>
      </c>
      <c r="Z43" s="44">
        <v>2.9635565650703821</v>
      </c>
      <c r="AA43" s="44">
        <v>3.9527723850043599</v>
      </c>
      <c r="AB43" s="44">
        <v>3.0940592298272751</v>
      </c>
      <c r="AC43" s="44">
        <v>3.8682376366203188</v>
      </c>
      <c r="AD43" s="44"/>
      <c r="AE43" s="44">
        <v>3.5288182867177902</v>
      </c>
      <c r="AF43" s="44">
        <v>1.2469109598176531</v>
      </c>
      <c r="AG43" s="44">
        <v>3.7005421808307721</v>
      </c>
      <c r="AH43" s="44">
        <v>5.3400228938570642</v>
      </c>
      <c r="AI43" s="38">
        <f t="shared" si="6"/>
        <v>4.2883818940118559</v>
      </c>
      <c r="AJ43" s="43">
        <f t="shared" si="7"/>
        <v>0.73912790189624777</v>
      </c>
      <c r="AK43" s="42">
        <f>RANK(R43,(D43:R43,V43:AH43),1)</f>
        <v>14</v>
      </c>
    </row>
    <row r="44" spans="1:37" ht="12.75" customHeight="1" x14ac:dyDescent="0.25">
      <c r="A44">
        <v>2012</v>
      </c>
      <c r="B44" s="45" t="s">
        <v>181</v>
      </c>
      <c r="C44" s="46" t="s">
        <v>100</v>
      </c>
      <c r="D44" s="38">
        <v>4.6169833768372328</v>
      </c>
      <c r="E44" s="38">
        <v>4.4985991876875602</v>
      </c>
      <c r="F44" s="38">
        <v>3.9659295286086085</v>
      </c>
      <c r="G44" s="38"/>
      <c r="H44" s="38">
        <v>4.3506189512504694</v>
      </c>
      <c r="I44" s="38">
        <v>3.9125974513966808</v>
      </c>
      <c r="J44" s="38"/>
      <c r="K44" s="38">
        <v>4.2203963431858291</v>
      </c>
      <c r="L44" s="38">
        <v>4.1996791100846371</v>
      </c>
      <c r="M44" s="38">
        <v>4.2499923904732482</v>
      </c>
      <c r="N44" s="38">
        <v>3.7143039345709798</v>
      </c>
      <c r="O44" s="38">
        <v>4.8359941267641275</v>
      </c>
      <c r="P44" s="38">
        <v>4.6081045626510075</v>
      </c>
      <c r="Q44" s="38">
        <v>5.2627987246959842</v>
      </c>
      <c r="R44" s="38">
        <v>4.0890194892769811</v>
      </c>
      <c r="S44" s="39">
        <f t="shared" si="3"/>
        <v>4.2499923904732482</v>
      </c>
      <c r="T44" s="40">
        <f t="shared" si="4"/>
        <v>-3.7876044568245044</v>
      </c>
      <c r="U44" s="41">
        <f t="shared" si="5"/>
        <v>4</v>
      </c>
      <c r="V44" s="39">
        <v>3.385136696640314</v>
      </c>
      <c r="W44" s="39">
        <v>2.5391928770240408</v>
      </c>
      <c r="X44" s="44"/>
      <c r="Y44" s="44">
        <v>4.5162088358235746</v>
      </c>
      <c r="Z44" s="44">
        <v>3.2318883637860627</v>
      </c>
      <c r="AA44" s="44">
        <v>3.0622438207345821</v>
      </c>
      <c r="AB44" s="44">
        <v>3.3143429515288108</v>
      </c>
      <c r="AC44" s="44">
        <v>3.4646316796543197</v>
      </c>
      <c r="AD44" s="44"/>
      <c r="AE44" s="44">
        <v>3.1323272607111887</v>
      </c>
      <c r="AF44" s="44">
        <v>1.1666465880227366</v>
      </c>
      <c r="AG44" s="44">
        <v>3.5308084413889871</v>
      </c>
      <c r="AH44" s="44">
        <v>5.0993989476221486</v>
      </c>
      <c r="AI44" s="38">
        <f t="shared" si="6"/>
        <v>4.0274745089427952</v>
      </c>
      <c r="AJ44" s="43">
        <f t="shared" si="7"/>
        <v>1.5281283642522996</v>
      </c>
      <c r="AK44" s="42">
        <f>RANK(R44,(D44:R44,V44:AH44),1)</f>
        <v>13</v>
      </c>
    </row>
    <row r="45" spans="1:37" ht="12.75" customHeight="1" x14ac:dyDescent="0.25">
      <c r="A45">
        <v>2012</v>
      </c>
      <c r="B45" s="45" t="s">
        <v>164</v>
      </c>
      <c r="C45" s="46" t="s">
        <v>100</v>
      </c>
      <c r="D45" s="38">
        <v>4.5294961421872726</v>
      </c>
      <c r="E45" s="38">
        <v>4.673381025992458</v>
      </c>
      <c r="F45" s="38">
        <v>3.6745609395936154</v>
      </c>
      <c r="G45" s="38"/>
      <c r="H45" s="38">
        <v>4.5438846305677911</v>
      </c>
      <c r="I45" s="38">
        <v>3.8820141650639335</v>
      </c>
      <c r="J45" s="38">
        <v>6.7395679574349376</v>
      </c>
      <c r="K45" s="38">
        <v>4.4863306770457161</v>
      </c>
      <c r="L45" s="38">
        <v>5.156834235577886</v>
      </c>
      <c r="M45" s="38">
        <v>4.2964026304228708</v>
      </c>
      <c r="N45" s="38">
        <v>4.2330932815485882</v>
      </c>
      <c r="O45" s="38">
        <v>5.4935248636820226</v>
      </c>
      <c r="P45" s="38">
        <v>5.7755392359401885</v>
      </c>
      <c r="Q45" s="38">
        <v>5.3588198354636072</v>
      </c>
      <c r="R45" s="38">
        <v>4.3986184518780753</v>
      </c>
      <c r="S45" s="39">
        <f t="shared" si="3"/>
        <v>4.5366903863775319</v>
      </c>
      <c r="T45" s="40">
        <f t="shared" si="4"/>
        <v>-3.0434506818902527</v>
      </c>
      <c r="U45" s="41">
        <f t="shared" si="5"/>
        <v>5</v>
      </c>
      <c r="V45" s="39">
        <v>3.7034242472849361</v>
      </c>
      <c r="W45" s="39">
        <v>3.018071768744071</v>
      </c>
      <c r="X45" s="44"/>
      <c r="Y45" s="44">
        <v>4.4017839193217894</v>
      </c>
      <c r="Z45" s="44">
        <v>3.263309164701631</v>
      </c>
      <c r="AA45" s="44">
        <v>3.1854386655862639</v>
      </c>
      <c r="AB45" s="44">
        <v>3.566647276739725</v>
      </c>
      <c r="AC45" s="44">
        <v>4.0363450914333763</v>
      </c>
      <c r="AD45" s="44"/>
      <c r="AE45" s="44">
        <v>3.7425609356799465</v>
      </c>
      <c r="AF45" s="44">
        <v>1.1657841055663825</v>
      </c>
      <c r="AG45" s="44">
        <v>3.4273379322395439</v>
      </c>
      <c r="AH45" s="44">
        <v>4.5064745607784431</v>
      </c>
      <c r="AI45" s="38">
        <f t="shared" si="6"/>
        <v>4.2964026304228708</v>
      </c>
      <c r="AJ45" s="43">
        <f t="shared" si="7"/>
        <v>2.3791024782317467</v>
      </c>
      <c r="AK45" s="42">
        <f>RANK(R45,(D45:R45,V45:AH45),1)</f>
        <v>14</v>
      </c>
    </row>
    <row r="46" spans="1:37" ht="12.75" customHeight="1" x14ac:dyDescent="0.25">
      <c r="A46">
        <v>2013</v>
      </c>
      <c r="B46" s="45" t="s">
        <v>182</v>
      </c>
      <c r="C46" s="46" t="s">
        <v>100</v>
      </c>
      <c r="D46" s="38">
        <v>4.8514794899110356</v>
      </c>
      <c r="E46" s="38">
        <v>4.4502523351267262</v>
      </c>
      <c r="F46" s="38">
        <v>3.7515045252603731</v>
      </c>
      <c r="G46" s="38"/>
      <c r="H46" s="38">
        <v>4.8055374492868781</v>
      </c>
      <c r="I46" s="38">
        <v>4.2174793292976611</v>
      </c>
      <c r="J46" s="38">
        <v>5.3292767124022742</v>
      </c>
      <c r="K46" s="38">
        <v>4.6340204976233572</v>
      </c>
      <c r="L46" s="38">
        <v>4.7963490411620464</v>
      </c>
      <c r="M46" s="38">
        <v>4.7963490411620464</v>
      </c>
      <c r="N46" s="38">
        <v>3.9173246638864989</v>
      </c>
      <c r="O46" s="38">
        <v>5.5896149426058335</v>
      </c>
      <c r="P46" s="38">
        <v>4.9494891765759048</v>
      </c>
      <c r="Q46" s="38">
        <v>5.7103199973390373</v>
      </c>
      <c r="R46" s="38">
        <v>4.2981229246065995</v>
      </c>
      <c r="S46" s="39">
        <f t="shared" si="3"/>
        <v>4.7963490411620464</v>
      </c>
      <c r="T46" s="40">
        <f t="shared" si="4"/>
        <v>-10.387611749680712</v>
      </c>
      <c r="U46" s="41">
        <f t="shared" si="5"/>
        <v>4</v>
      </c>
      <c r="V46" s="39">
        <v>3.6347198579937645</v>
      </c>
      <c r="W46" s="39">
        <v>3.1654984830857025</v>
      </c>
      <c r="X46" s="44"/>
      <c r="Y46" s="44">
        <v>4.5063628807423646</v>
      </c>
      <c r="Z46" s="44">
        <v>3.5038462982690812</v>
      </c>
      <c r="AA46" s="44">
        <v>2.8964925212177191</v>
      </c>
      <c r="AB46" s="44">
        <v>3.4116253087228556</v>
      </c>
      <c r="AC46" s="44">
        <v>4.238306387713946</v>
      </c>
      <c r="AD46" s="44"/>
      <c r="AE46" s="44">
        <v>3.2505218862674763</v>
      </c>
      <c r="AF46" s="44">
        <v>1.2924721148658826</v>
      </c>
      <c r="AG46" s="44">
        <v>3.5344743253518525</v>
      </c>
      <c r="AH46" s="44">
        <v>4.330803029503917</v>
      </c>
      <c r="AI46" s="38">
        <f t="shared" si="6"/>
        <v>4.2981229246065995</v>
      </c>
      <c r="AJ46" s="43">
        <f t="shared" si="7"/>
        <v>0</v>
      </c>
      <c r="AK46" s="42">
        <f>RANK(R46,(D46:R46,V46:AH46),1)</f>
        <v>13</v>
      </c>
    </row>
    <row r="47" spans="1:37" ht="12.75" customHeight="1" x14ac:dyDescent="0.25">
      <c r="A47">
        <v>2013</v>
      </c>
      <c r="B47" s="45" t="s">
        <v>165</v>
      </c>
      <c r="C47" s="46" t="s">
        <v>100</v>
      </c>
      <c r="D47" s="38">
        <v>4.7448946306894415</v>
      </c>
      <c r="E47" s="38">
        <v>4.4336539539496842</v>
      </c>
      <c r="F47" s="38">
        <v>3.6291883459529219</v>
      </c>
      <c r="G47" s="38"/>
      <c r="H47" s="38">
        <v>5.1385225453897228</v>
      </c>
      <c r="I47" s="38">
        <v>4.403140162112452</v>
      </c>
      <c r="J47" s="38">
        <v>6.1698887094881352</v>
      </c>
      <c r="K47" s="38">
        <v>5.0774949617152609</v>
      </c>
      <c r="L47" s="38">
        <v>5.2636290919223701</v>
      </c>
      <c r="M47" s="38">
        <v>4.3024446490495896</v>
      </c>
      <c r="N47" s="38">
        <v>4.4092429204798984</v>
      </c>
      <c r="O47" s="38">
        <v>6.1302207800997346</v>
      </c>
      <c r="P47" s="38">
        <v>6.0508849213229325</v>
      </c>
      <c r="Q47" s="38">
        <v>5.740742741089317</v>
      </c>
      <c r="R47" s="38">
        <v>4.7446200065629061</v>
      </c>
      <c r="S47" s="39">
        <f t="shared" si="3"/>
        <v>4.9111947962023512</v>
      </c>
      <c r="T47" s="40">
        <f t="shared" si="4"/>
        <v>-3.3917365641503654</v>
      </c>
      <c r="U47" s="41">
        <f t="shared" si="5"/>
        <v>6</v>
      </c>
      <c r="V47" s="39">
        <v>3.6601598446677119</v>
      </c>
      <c r="W47" s="39">
        <v>3.1726409924842698</v>
      </c>
      <c r="X47" s="44"/>
      <c r="Y47" s="44">
        <v>4.0303531672369992</v>
      </c>
      <c r="Z47" s="44">
        <v>3.173434351072038</v>
      </c>
      <c r="AA47" s="44">
        <v>2.8033325698782616</v>
      </c>
      <c r="AB47" s="44">
        <v>3.383674376830561</v>
      </c>
      <c r="AC47" s="44">
        <v>4.2993932698658668</v>
      </c>
      <c r="AD47" s="44"/>
      <c r="AE47" s="44">
        <v>3.506919582061137</v>
      </c>
      <c r="AF47" s="44">
        <v>1.3617084745282766</v>
      </c>
      <c r="AG47" s="44">
        <v>3.6586036412840128</v>
      </c>
      <c r="AH47" s="44">
        <v>4.5221439502776537</v>
      </c>
      <c r="AI47" s="38">
        <f t="shared" si="6"/>
        <v>4.403140162112452</v>
      </c>
      <c r="AJ47" s="43">
        <f t="shared" si="7"/>
        <v>7.7553707553707678</v>
      </c>
      <c r="AK47" s="42">
        <f>RANK(R47,(D47:R47,V47:AH47),1)</f>
        <v>17</v>
      </c>
    </row>
    <row r="48" spans="1:37" ht="12.75" customHeight="1" x14ac:dyDescent="0.25">
      <c r="A48">
        <v>2014</v>
      </c>
      <c r="B48" s="45" t="s">
        <v>183</v>
      </c>
      <c r="C48" s="46" t="s">
        <v>100</v>
      </c>
      <c r="D48" s="38">
        <v>4.549525173241129</v>
      </c>
      <c r="E48" s="38">
        <v>4.2125233085566016</v>
      </c>
      <c r="F48" s="38">
        <v>2.9959170154783772</v>
      </c>
      <c r="G48" s="38"/>
      <c r="H48" s="38">
        <v>4.7712369263230565</v>
      </c>
      <c r="I48" s="38">
        <v>4.1918302116022881</v>
      </c>
      <c r="J48" s="38">
        <v>4.7889738665696093</v>
      </c>
      <c r="K48" s="38">
        <v>4.6175167775195858</v>
      </c>
      <c r="L48" s="38">
        <v>4.3691996140678286</v>
      </c>
      <c r="M48" s="38">
        <v>3.9287322646117349</v>
      </c>
      <c r="N48" s="38">
        <v>3.7247574517763633</v>
      </c>
      <c r="O48" s="38">
        <v>5.8591025947783741</v>
      </c>
      <c r="P48" s="38">
        <v>4.9131324482954888</v>
      </c>
      <c r="Q48" s="38">
        <v>5.3535111130503497</v>
      </c>
      <c r="R48" s="38">
        <v>4.6900313015609161</v>
      </c>
      <c r="S48" s="39">
        <f t="shared" si="3"/>
        <v>4.5835209753803579</v>
      </c>
      <c r="T48" s="40">
        <f t="shared" si="4"/>
        <v>2.3237665269268151</v>
      </c>
      <c r="U48" s="41">
        <f t="shared" si="5"/>
        <v>9</v>
      </c>
      <c r="V48" s="39">
        <v>3.3570115573311416</v>
      </c>
      <c r="W48" s="39">
        <v>3.0501920526328323</v>
      </c>
      <c r="X48" s="44"/>
      <c r="Y48" s="44">
        <v>3.7205005861171903</v>
      </c>
      <c r="Z48" s="44">
        <v>3.1719561474254272</v>
      </c>
      <c r="AA48" s="44">
        <v>2.3617918400969899</v>
      </c>
      <c r="AB48" s="44">
        <v>3.1483068937633547</v>
      </c>
      <c r="AC48" s="44">
        <v>3.7962373209699765</v>
      </c>
      <c r="AD48" s="44"/>
      <c r="AE48" s="44">
        <v>3.2652524531223013</v>
      </c>
      <c r="AF48" s="44">
        <v>1.3125335782450043</v>
      </c>
      <c r="AG48" s="44">
        <v>3.4734841316168468</v>
      </c>
      <c r="AH48" s="44">
        <v>4.0942770402462401</v>
      </c>
      <c r="AI48" s="38">
        <f t="shared" si="6"/>
        <v>3.9287322646117349</v>
      </c>
      <c r="AJ48" s="43">
        <f t="shared" si="7"/>
        <v>19.377727614747965</v>
      </c>
      <c r="AK48" s="42">
        <f>RANK(R48,(D48:R48,V48:AH48),1)</f>
        <v>20</v>
      </c>
    </row>
    <row r="49" spans="1:37" ht="12.75" customHeight="1" x14ac:dyDescent="0.25">
      <c r="A49">
        <v>2014</v>
      </c>
      <c r="B49" s="45" t="s">
        <v>166</v>
      </c>
      <c r="C49" s="46" t="s">
        <v>100</v>
      </c>
      <c r="D49" s="38">
        <v>4.2731624205106318</v>
      </c>
      <c r="E49" s="38">
        <v>3.9683435011808736</v>
      </c>
      <c r="F49" s="38">
        <v>2.6899272559619729</v>
      </c>
      <c r="G49" s="38"/>
      <c r="H49" s="38">
        <v>4.9568684077923333</v>
      </c>
      <c r="I49" s="38">
        <v>4.0623530744321075</v>
      </c>
      <c r="J49" s="38">
        <v>5.1220973547187443</v>
      </c>
      <c r="K49" s="38">
        <v>4.9027416837991984</v>
      </c>
      <c r="L49" s="38">
        <v>4.9568684077923333</v>
      </c>
      <c r="M49" s="38">
        <v>3.6207929576460094</v>
      </c>
      <c r="N49" s="38">
        <v>3.7945682294134415</v>
      </c>
      <c r="O49" s="38">
        <v>6.3442218069847849</v>
      </c>
      <c r="P49" s="38">
        <v>6.0878320617541473</v>
      </c>
      <c r="Q49" s="38">
        <v>4.9507150539067979</v>
      </c>
      <c r="R49" s="38">
        <v>4.8664767787237979</v>
      </c>
      <c r="S49" s="39">
        <f t="shared" si="3"/>
        <v>4.8846092312614982</v>
      </c>
      <c r="T49" s="40">
        <f t="shared" si="4"/>
        <v>-0.37121603140027137</v>
      </c>
      <c r="U49" s="41">
        <f t="shared" si="5"/>
        <v>7</v>
      </c>
      <c r="V49" s="39">
        <v>3.1913686221341604</v>
      </c>
      <c r="W49" s="39">
        <v>3.0075086870543233</v>
      </c>
      <c r="X49" s="44"/>
      <c r="Y49" s="44">
        <v>3.6793922583059451</v>
      </c>
      <c r="Z49" s="44">
        <v>3.1023159172907193</v>
      </c>
      <c r="AA49" s="44">
        <v>2.1842412151187447</v>
      </c>
      <c r="AB49" s="44">
        <v>3.0595842930856127</v>
      </c>
      <c r="AC49" s="44">
        <v>3.2647815525185329</v>
      </c>
      <c r="AD49" s="44"/>
      <c r="AE49" s="44">
        <v>3.2197709083558212</v>
      </c>
      <c r="AF49" s="44">
        <v>1.2124955929451569</v>
      </c>
      <c r="AG49" s="44">
        <v>3.421378711355513</v>
      </c>
      <c r="AH49" s="44">
        <v>3.6920123313211866</v>
      </c>
      <c r="AI49" s="38">
        <f t="shared" si="6"/>
        <v>3.6920123313211866</v>
      </c>
      <c r="AJ49" s="43">
        <f t="shared" si="7"/>
        <v>31.810956790123431</v>
      </c>
      <c r="AK49" s="42">
        <f>RANK(R49,(D49:R49,V49:AH49),1)</f>
        <v>18</v>
      </c>
    </row>
    <row r="50" spans="1:37" ht="12.75" customHeight="1" x14ac:dyDescent="0.25">
      <c r="A50">
        <v>2015</v>
      </c>
      <c r="B50" s="45" t="s">
        <v>184</v>
      </c>
      <c r="C50" s="46">
        <v>2015</v>
      </c>
      <c r="D50" s="38">
        <v>3.9468421761673547</v>
      </c>
      <c r="E50" s="38">
        <v>3.5001680152281915</v>
      </c>
      <c r="F50" s="38">
        <v>3.038848799832008</v>
      </c>
      <c r="G50" s="38"/>
      <c r="H50" s="38">
        <v>4.1006152479660818</v>
      </c>
      <c r="I50" s="38">
        <v>3.7271663593120286</v>
      </c>
      <c r="J50" s="38">
        <v>3.9907773395384192</v>
      </c>
      <c r="K50" s="38">
        <v>4.0640026118235282</v>
      </c>
      <c r="L50" s="38">
        <v>3.6905537231694741</v>
      </c>
      <c r="M50" s="38">
        <v>3.1852993444022246</v>
      </c>
      <c r="N50" s="38">
        <v>3.0901064904315838</v>
      </c>
      <c r="O50" s="38">
        <v>5.5138630030686784</v>
      </c>
      <c r="P50" s="38">
        <v>4.2543883197648107</v>
      </c>
      <c r="Q50" s="38">
        <v>4.4740641366201368</v>
      </c>
      <c r="R50" s="38">
        <v>4.3349361192784297</v>
      </c>
      <c r="S50" s="39">
        <f t="shared" si="3"/>
        <v>3.9688097578528869</v>
      </c>
      <c r="T50" s="40">
        <f t="shared" si="4"/>
        <v>9.2250922509225024</v>
      </c>
      <c r="U50" s="41">
        <f t="shared" si="5"/>
        <v>12</v>
      </c>
      <c r="V50" s="39">
        <v>2.9143658369473231</v>
      </c>
      <c r="W50" s="39">
        <v>2.7679152923771055</v>
      </c>
      <c r="X50" s="44"/>
      <c r="Y50" s="44">
        <v>3.4708779063141479</v>
      </c>
      <c r="Z50" s="44">
        <v>2.6214647478068884</v>
      </c>
      <c r="AA50" s="44">
        <v>2.0356625695260191</v>
      </c>
      <c r="AB50" s="44">
        <v>2.8704306735762577</v>
      </c>
      <c r="AC50" s="44">
        <v>2.5628845299788017</v>
      </c>
      <c r="AD50" s="44"/>
      <c r="AE50" s="44">
        <v>2.9802685820039208</v>
      </c>
      <c r="AF50" s="44">
        <v>1.098379084276629</v>
      </c>
      <c r="AG50" s="44">
        <v>3.0242037453749862</v>
      </c>
      <c r="AH50" s="44">
        <v>3.309782307286909</v>
      </c>
      <c r="AI50" s="38">
        <f t="shared" si="6"/>
        <v>3.309782307286909</v>
      </c>
      <c r="AJ50" s="43">
        <f t="shared" si="7"/>
        <v>30.973451327433633</v>
      </c>
      <c r="AK50" s="42">
        <f>RANK(R50,(D50:R50,V50:AH50),1)</f>
        <v>23</v>
      </c>
    </row>
    <row r="51" spans="1:37" ht="12.75" customHeight="1" x14ac:dyDescent="0.25">
      <c r="A51">
        <v>2015</v>
      </c>
      <c r="B51" s="45" t="s">
        <v>167</v>
      </c>
      <c r="C51" s="46">
        <v>2015</v>
      </c>
      <c r="D51" s="38">
        <v>3.7635921585312744</v>
      </c>
      <c r="E51" s="38">
        <v>3.4397649173574552</v>
      </c>
      <c r="F51" s="38">
        <v>2.7633257913499221</v>
      </c>
      <c r="G51" s="38"/>
      <c r="H51" s="38">
        <v>4.1881656525147264</v>
      </c>
      <c r="I51" s="38">
        <v>3.6916305493815367</v>
      </c>
      <c r="J51" s="38">
        <v>4.3536773535591227</v>
      </c>
      <c r="K51" s="38">
        <v>4.3248927098992276</v>
      </c>
      <c r="L51" s="38">
        <v>4.2025579743446739</v>
      </c>
      <c r="M51" s="38">
        <v>2.9792106187991352</v>
      </c>
      <c r="N51" s="38">
        <v>3.3102340208879277</v>
      </c>
      <c r="O51" s="38">
        <v>5.4546899735501073</v>
      </c>
      <c r="P51" s="38">
        <v>5.5194554217848708</v>
      </c>
      <c r="Q51" s="38">
        <v>4.6415237901580735</v>
      </c>
      <c r="R51" s="38">
        <v>4.4832082500286505</v>
      </c>
      <c r="S51" s="39">
        <f t="shared" si="3"/>
        <v>4.1953618134297006</v>
      </c>
      <c r="T51" s="40">
        <f t="shared" si="4"/>
        <v>6.8610634648370405</v>
      </c>
      <c r="U51" s="41">
        <f t="shared" si="5"/>
        <v>11</v>
      </c>
      <c r="V51" s="39">
        <v>2.3459484582814443</v>
      </c>
      <c r="W51" s="39">
        <v>2.6481872167103422</v>
      </c>
      <c r="X51" s="44"/>
      <c r="Y51" s="44">
        <v>3.4685495610173507</v>
      </c>
      <c r="Z51" s="44">
        <v>2.0652981825974677</v>
      </c>
      <c r="AA51" s="44">
        <v>1.9933365734477304</v>
      </c>
      <c r="AB51" s="44">
        <v>2.7561296304349487</v>
      </c>
      <c r="AC51" s="44">
        <v>2.590617929390552</v>
      </c>
      <c r="AD51" s="44"/>
      <c r="AE51" s="44">
        <v>2.9144451705643712</v>
      </c>
      <c r="AF51" s="44">
        <v>1.2881128037803022</v>
      </c>
      <c r="AG51" s="44">
        <v>2.9648182969691872</v>
      </c>
      <c r="AH51" s="44">
        <v>3.1303299980135839</v>
      </c>
      <c r="AI51" s="38">
        <f t="shared" si="6"/>
        <v>3.3102340208879277</v>
      </c>
      <c r="AJ51" s="43">
        <f t="shared" si="7"/>
        <v>35.43478260869567</v>
      </c>
      <c r="AK51" s="42">
        <f>RANK(R51,(D51:R51,V51:AH51),1)</f>
        <v>22</v>
      </c>
    </row>
    <row r="52" spans="1:37" ht="12.75" customHeight="1" x14ac:dyDescent="0.25">
      <c r="A52">
        <v>2016</v>
      </c>
      <c r="B52" s="45" t="s">
        <v>185</v>
      </c>
      <c r="C52" s="46">
        <v>2015</v>
      </c>
      <c r="D52" s="38">
        <v>3.9395118643034488</v>
      </c>
      <c r="E52" s="38">
        <v>3.2310225764544094</v>
      </c>
      <c r="F52" s="38">
        <v>2.6782452200007634</v>
      </c>
      <c r="G52" s="38"/>
      <c r="H52" s="38">
        <v>3.9161550745941396</v>
      </c>
      <c r="I52" s="38">
        <v>3.8616558986057514</v>
      </c>
      <c r="J52" s="38">
        <v>3.4412336838381909</v>
      </c>
      <c r="K52" s="38">
        <v>4.1886509545360777</v>
      </c>
      <c r="L52" s="38">
        <v>3.6903727740708194</v>
      </c>
      <c r="M52" s="38">
        <v>3.0597394519194769</v>
      </c>
      <c r="N52" s="38">
        <v>2.919598713663623</v>
      </c>
      <c r="O52" s="38">
        <v>5.4343464056992241</v>
      </c>
      <c r="P52" s="38">
        <v>4.1730797613965382</v>
      </c>
      <c r="Q52" s="38">
        <v>4.7414283109897237</v>
      </c>
      <c r="R52" s="38">
        <v>4.0017966368616067</v>
      </c>
      <c r="S52" s="39">
        <f t="shared" si="3"/>
        <v>3.8889054865999455</v>
      </c>
      <c r="T52" s="40">
        <f t="shared" si="4"/>
        <v>2.9029029029029316</v>
      </c>
      <c r="U52" s="41">
        <f t="shared" si="5"/>
        <v>10</v>
      </c>
      <c r="V52" s="39">
        <v>2.3901781469192862</v>
      </c>
      <c r="W52" s="39">
        <v>2.6704596234309936</v>
      </c>
      <c r="X52" s="44"/>
      <c r="Y52" s="44">
        <v>3.7526575466289769</v>
      </c>
      <c r="Z52" s="44">
        <v>2.0398263012796516</v>
      </c>
      <c r="AA52" s="44">
        <v>2.1098966704075779</v>
      </c>
      <c r="AB52" s="44">
        <v>2.5926036577332976</v>
      </c>
      <c r="AC52" s="44">
        <v>2.6548884302914542</v>
      </c>
      <c r="AD52" s="44"/>
      <c r="AE52" s="44">
        <v>2.4758197091867524</v>
      </c>
      <c r="AF52" s="44">
        <v>1.3624793997096909</v>
      </c>
      <c r="AG52" s="44">
        <v>2.9818834862217805</v>
      </c>
      <c r="AH52" s="44">
        <v>3.3166641387218752</v>
      </c>
      <c r="AI52" s="38">
        <f t="shared" si="6"/>
        <v>3.2310225764544094</v>
      </c>
      <c r="AJ52" s="43">
        <f t="shared" si="7"/>
        <v>23.855421686747015</v>
      </c>
      <c r="AK52" s="42">
        <f>RANK(R52,(D52:R52,V52:AH52),1)</f>
        <v>21</v>
      </c>
    </row>
    <row r="53" spans="1:37" ht="12.75" customHeight="1" x14ac:dyDescent="0.25">
      <c r="A53">
        <v>2016</v>
      </c>
      <c r="B53" s="45" t="s">
        <v>168</v>
      </c>
      <c r="C53" s="46">
        <v>2015</v>
      </c>
      <c r="D53" s="38">
        <v>4.2364520645900976</v>
      </c>
      <c r="E53" s="38">
        <v>3.5146225038891483</v>
      </c>
      <c r="F53" s="38">
        <v>3.1537077235386732</v>
      </c>
      <c r="G53" s="38"/>
      <c r="H53" s="38">
        <v>4.468468709101117</v>
      </c>
      <c r="I53" s="38">
        <v>4.1247403468625699</v>
      </c>
      <c r="J53" s="38">
        <v>4.468468709101117</v>
      </c>
      <c r="K53" s="38">
        <v>4.8121970713396651</v>
      </c>
      <c r="L53" s="38">
        <v>4.5458075906047908</v>
      </c>
      <c r="M53" s="38">
        <v>3.0248095876992185</v>
      </c>
      <c r="N53" s="38">
        <v>3.4200972042735476</v>
      </c>
      <c r="O53" s="38">
        <v>5.3535692418653777</v>
      </c>
      <c r="P53" s="38">
        <v>5.8863482033351264</v>
      </c>
      <c r="Q53" s="38">
        <v>5.4051284962011596</v>
      </c>
      <c r="R53" s="38">
        <v>4.0044354200790782</v>
      </c>
      <c r="S53" s="38">
        <f t="shared" si="3"/>
        <v>4.3524603868456069</v>
      </c>
      <c r="T53" s="40">
        <f t="shared" si="4"/>
        <v>-7.9960513326752096</v>
      </c>
      <c r="U53" s="41">
        <f t="shared" si="5"/>
        <v>5</v>
      </c>
      <c r="V53" s="39">
        <v>2.2342343545505585</v>
      </c>
      <c r="W53" s="39">
        <v>2.5435898805652517</v>
      </c>
      <c r="X53" s="39"/>
      <c r="Y53" s="39">
        <v>4.0044354200790782</v>
      </c>
      <c r="Z53" s="39">
        <v>2.0881498005991759</v>
      </c>
      <c r="AA53" s="39">
        <v>2.4318781628377235</v>
      </c>
      <c r="AB53" s="39">
        <v>2.7326404797964527</v>
      </c>
      <c r="AC53" s="39">
        <v>2.7498268979083798</v>
      </c>
      <c r="AD53" s="39"/>
      <c r="AE53" s="39">
        <v>3.0849620510909639</v>
      </c>
      <c r="AF53" s="39">
        <v>1.4350659123459357</v>
      </c>
      <c r="AG53" s="39">
        <v>3.1880805597625281</v>
      </c>
      <c r="AH53" s="39">
        <v>3.4029107861616206</v>
      </c>
      <c r="AI53" s="39">
        <f t="shared" si="6"/>
        <v>3.4200972042735476</v>
      </c>
      <c r="AJ53" s="43">
        <f t="shared" si="7"/>
        <v>17.085427135678387</v>
      </c>
      <c r="AK53" s="42">
        <f>RANK(R53,(D53:R53,V53:AH53),1)</f>
        <v>15</v>
      </c>
    </row>
    <row r="54" spans="1:37" ht="12.75" customHeight="1" x14ac:dyDescent="0.25">
      <c r="A54">
        <v>2017</v>
      </c>
      <c r="B54" s="45" t="s">
        <v>186</v>
      </c>
      <c r="C54" s="46">
        <v>2015</v>
      </c>
      <c r="D54" s="38">
        <v>4.4242040861264496</v>
      </c>
      <c r="E54" s="38">
        <v>3.5548565906035479</v>
      </c>
      <c r="F54" s="38">
        <v>3.4171381754712069</v>
      </c>
      <c r="G54" s="38"/>
      <c r="H54" s="38">
        <v>4.1229450530244538</v>
      </c>
      <c r="I54" s="38">
        <v>3.9077600293801718</v>
      </c>
      <c r="J54" s="38">
        <v>4.0454784445125114</v>
      </c>
      <c r="K54" s="38">
        <v>4.4758484918010764</v>
      </c>
      <c r="L54" s="38">
        <v>3.8647230246513149</v>
      </c>
      <c r="M54" s="38">
        <v>3.2363827556100095</v>
      </c>
      <c r="N54" s="38">
        <v>3.0642347366945835</v>
      </c>
      <c r="O54" s="38">
        <v>4.8717889353065571</v>
      </c>
      <c r="P54" s="38">
        <v>4.5447076993672475</v>
      </c>
      <c r="Q54" s="38">
        <v>5.8702474450160276</v>
      </c>
      <c r="R54" s="38">
        <v>3.7614342133020591</v>
      </c>
      <c r="S54" s="38">
        <f t="shared" si="3"/>
        <v>3.9766192369463416</v>
      </c>
      <c r="T54" s="40">
        <f t="shared" si="4"/>
        <v>-5.4112554112554099</v>
      </c>
      <c r="U54" s="41">
        <f t="shared" si="5"/>
        <v>5</v>
      </c>
      <c r="V54" s="39">
        <v>2.3670352600871079</v>
      </c>
      <c r="W54" s="39">
        <v>2.4703240714363637</v>
      </c>
      <c r="X54" s="39"/>
      <c r="Y54" s="39">
        <v>3.9077600293801718</v>
      </c>
      <c r="Z54" s="39">
        <v>2.6682942931891036</v>
      </c>
      <c r="AA54" s="39">
        <v>2.3842500619786504</v>
      </c>
      <c r="AB54" s="39">
        <v>2.5477906799483052</v>
      </c>
      <c r="AC54" s="39">
        <v>2.5994350856229334</v>
      </c>
      <c r="AD54" s="39"/>
      <c r="AE54" s="39">
        <v>2.9093015196706999</v>
      </c>
      <c r="AF54" s="39">
        <v>2.1862798402259109</v>
      </c>
      <c r="AG54" s="39">
        <v>3.0211977319657271</v>
      </c>
      <c r="AH54" s="39">
        <v>3.3224567650677232</v>
      </c>
      <c r="AI54" s="39">
        <f t="shared" si="6"/>
        <v>3.4171381754712069</v>
      </c>
      <c r="AJ54" s="43">
        <f t="shared" si="7"/>
        <v>10.075566750629724</v>
      </c>
      <c r="AK54" s="42">
        <f>RANK(R54,(D54:R54,V54:AH54),1)</f>
        <v>15</v>
      </c>
    </row>
    <row r="55" spans="1:37" ht="12.75" customHeight="1" x14ac:dyDescent="0.25">
      <c r="A55">
        <v>2017</v>
      </c>
      <c r="B55" s="45" t="s">
        <v>169</v>
      </c>
      <c r="C55" s="46">
        <v>2015</v>
      </c>
      <c r="D55" s="38">
        <v>4.5791014899347049</v>
      </c>
      <c r="E55" s="38">
        <v>3.9007160840184527</v>
      </c>
      <c r="F55" s="38">
        <v>3.4544098959156546</v>
      </c>
      <c r="G55" s="38"/>
      <c r="H55" s="38">
        <v>4.6505104800311532</v>
      </c>
      <c r="I55" s="38">
        <v>4.0435340642113484</v>
      </c>
      <c r="J55" s="38"/>
      <c r="K55" s="38">
        <v>4.7754762126999362</v>
      </c>
      <c r="L55" s="38">
        <v>4.9807770592272229</v>
      </c>
      <c r="M55" s="38">
        <v>3.1866261830539764</v>
      </c>
      <c r="N55" s="38">
        <v>3.5615233810603262</v>
      </c>
      <c r="O55" s="38">
        <v>5.2217824008027343</v>
      </c>
      <c r="P55" s="38">
        <v>6.1768776433427206</v>
      </c>
      <c r="Q55" s="38">
        <v>5.4895661136644129</v>
      </c>
      <c r="R55" s="38">
        <v>3.9096422077805082</v>
      </c>
      <c r="S55" s="38">
        <f t="shared" si="3"/>
        <v>4.5791014899347049</v>
      </c>
      <c r="T55" s="40">
        <f t="shared" si="4"/>
        <v>-14.619883040935674</v>
      </c>
      <c r="U55" s="41">
        <f t="shared" si="5"/>
        <v>5</v>
      </c>
      <c r="V55" s="39">
        <v>2.7938767375235143</v>
      </c>
      <c r="W55" s="39">
        <v>2.6153542622823949</v>
      </c>
      <c r="X55" s="39"/>
      <c r="Y55" s="39">
        <v>4.1774259206421878</v>
      </c>
      <c r="Z55" s="39">
        <v>2.7313938711891224</v>
      </c>
      <c r="AA55" s="39">
        <v>2.5617975197100589</v>
      </c>
      <c r="AB55" s="39">
        <v>2.7403199949511783</v>
      </c>
      <c r="AC55" s="39">
        <v>2.5885758909962271</v>
      </c>
      <c r="AD55" s="39"/>
      <c r="AE55" s="39">
        <v>3.2044784305780878</v>
      </c>
      <c r="AF55" s="39">
        <v>2.3118660543724925</v>
      </c>
      <c r="AG55" s="39">
        <v>3.3115919157227593</v>
      </c>
      <c r="AH55" s="39">
        <v>3.2937396681986475</v>
      </c>
      <c r="AI55" s="39">
        <f t="shared" si="6"/>
        <v>3.5079666384879902</v>
      </c>
      <c r="AJ55" s="43">
        <f t="shared" si="7"/>
        <v>11.450381679389315</v>
      </c>
      <c r="AK55" s="42">
        <f>RANK(R55,(D55:R55,V55:AH55),1)</f>
        <v>15</v>
      </c>
    </row>
    <row r="56" spans="1:37" ht="12.75" customHeight="1" x14ac:dyDescent="0.25">
      <c r="A56">
        <v>2018</v>
      </c>
      <c r="B56" s="45" t="s">
        <v>187</v>
      </c>
      <c r="C56" s="46">
        <v>2015</v>
      </c>
      <c r="D56" s="38">
        <v>4.2932952340266439</v>
      </c>
      <c r="E56" s="38">
        <v>3.7126446490968115</v>
      </c>
      <c r="F56" s="38">
        <v>3.3695329398200919</v>
      </c>
      <c r="G56" s="38"/>
      <c r="H56" s="38">
        <v>4.2317110810795411</v>
      </c>
      <c r="I56" s="38">
        <v>3.9765767331558259</v>
      </c>
      <c r="J56" s="38">
        <v>4.0293631499676295</v>
      </c>
      <c r="K56" s="38">
        <v>4.5748227903562606</v>
      </c>
      <c r="L56" s="38">
        <v>4.0381608861029301</v>
      </c>
      <c r="M56" s="38">
        <v>3.2463646339258849</v>
      </c>
      <c r="N56" s="38">
        <v>3.3343419952788902</v>
      </c>
      <c r="O56" s="38">
        <v>4.9883163887153836</v>
      </c>
      <c r="P56" s="38">
        <v>4.6276092071680628</v>
      </c>
      <c r="Q56" s="38">
        <v>5.6833375434041242</v>
      </c>
      <c r="R56" s="38">
        <v>3.739037857502713</v>
      </c>
      <c r="S56" s="38">
        <f t="shared" si="3"/>
        <v>4.0337620180352793</v>
      </c>
      <c r="T56" s="40">
        <f t="shared" si="4"/>
        <v>-7.3064340239912653</v>
      </c>
      <c r="U56" s="41">
        <f t="shared" si="5"/>
        <v>5</v>
      </c>
      <c r="V56" s="39">
        <v>2.7800846187549584</v>
      </c>
      <c r="W56" s="39">
        <v>2.586534423778347</v>
      </c>
      <c r="X56" s="39"/>
      <c r="Y56" s="39">
        <v>4.178924664267738</v>
      </c>
      <c r="Z56" s="39">
        <v>2.5249502708312437</v>
      </c>
      <c r="AA56" s="39">
        <v>2.4809615901547408</v>
      </c>
      <c r="AB56" s="39">
        <v>2.6481185767254503</v>
      </c>
      <c r="AC56" s="39">
        <v>2.5073547985606428</v>
      </c>
      <c r="AD56" s="39"/>
      <c r="AE56" s="39">
        <v>3.0176234944080718</v>
      </c>
      <c r="AF56" s="39">
        <v>2.3665910203958349</v>
      </c>
      <c r="AG56" s="39">
        <v>3.1319940641669786</v>
      </c>
      <c r="AH56" s="39">
        <v>3.3519374675494906</v>
      </c>
      <c r="AI56" s="39">
        <f t="shared" si="6"/>
        <v>3.3695329398200919</v>
      </c>
      <c r="AJ56" s="43">
        <f t="shared" si="7"/>
        <v>10.966057441253264</v>
      </c>
      <c r="AK56" s="42">
        <f>RANK(R56,(D56:R56,V56:AH56),1)</f>
        <v>15</v>
      </c>
    </row>
    <row r="57" spans="1:37" ht="12.75" customHeight="1" x14ac:dyDescent="0.25">
      <c r="A57">
        <v>2018</v>
      </c>
      <c r="B57" s="45" t="s">
        <v>170</v>
      </c>
      <c r="C57" s="46">
        <v>2015</v>
      </c>
      <c r="D57" s="38">
        <v>4.5716981951886364</v>
      </c>
      <c r="E57" s="38">
        <v>4.4027054603470335</v>
      </c>
      <c r="F57" s="38">
        <v>3.708945812049925</v>
      </c>
      <c r="G57" s="38"/>
      <c r="H57" s="38">
        <v>4.9185780193371906</v>
      </c>
      <c r="I57" s="38">
        <v>4.011353863871741</v>
      </c>
      <c r="J57" s="38">
        <v>5.0253102729213603</v>
      </c>
      <c r="K57" s="38">
        <v>5.6390207310303406</v>
      </c>
      <c r="L57" s="38">
        <v>5.5233941229808226</v>
      </c>
      <c r="M57" s="38">
        <v>3.4243264691588031</v>
      </c>
      <c r="N57" s="38">
        <v>3.7000514575845771</v>
      </c>
      <c r="O57" s="38">
        <v>5.2120917166936591</v>
      </c>
      <c r="P57" s="38">
        <v>6.217153771277931</v>
      </c>
      <c r="Q57" s="38">
        <v>6.2883086070007117</v>
      </c>
      <c r="R57" s="38">
        <v>4.1265593356114838</v>
      </c>
      <c r="S57" s="38">
        <f t="shared" si="3"/>
        <v>4.745138107262914</v>
      </c>
      <c r="T57" s="40">
        <f t="shared" si="4"/>
        <v>-13.03605411831181</v>
      </c>
      <c r="U57" s="41">
        <f t="shared" si="5"/>
        <v>5</v>
      </c>
      <c r="V57" s="39">
        <v>3.2375450253865052</v>
      </c>
      <c r="W57" s="39">
        <v>2.5615740860200917</v>
      </c>
      <c r="X57" s="39"/>
      <c r="Y57" s="39">
        <v>4.1803465987133439</v>
      </c>
      <c r="Z57" s="39">
        <v>2.7216724663963476</v>
      </c>
      <c r="AA57" s="39">
        <v>2.4281587690398787</v>
      </c>
      <c r="AB57" s="39">
        <v>3.1574958351983771</v>
      </c>
      <c r="AC57" s="39">
        <v>2.6416232762082199</v>
      </c>
      <c r="AD57" s="39"/>
      <c r="AE57" s="39">
        <v>3.2375450253865052</v>
      </c>
      <c r="AF57" s="39">
        <v>2.6416232762082199</v>
      </c>
      <c r="AG57" s="39">
        <v>3.4065377602281082</v>
      </c>
      <c r="AH57" s="39">
        <v>3.6111079129311019</v>
      </c>
      <c r="AI57" s="39">
        <f t="shared" si="6"/>
        <v>3.708945812049925</v>
      </c>
      <c r="AJ57" s="43">
        <f t="shared" si="7"/>
        <v>11.259628604030341</v>
      </c>
      <c r="AK57" s="42">
        <f>RANK(R57,(D57:R57,V57:AH57),1)</f>
        <v>15</v>
      </c>
    </row>
    <row r="58" spans="1:37" ht="12.75" customHeight="1" x14ac:dyDescent="0.25">
      <c r="A58">
        <v>2019</v>
      </c>
      <c r="B58" s="45" t="s">
        <v>188</v>
      </c>
      <c r="C58" s="46">
        <v>2015</v>
      </c>
      <c r="D58" s="38">
        <v>4.2016974099663065</v>
      </c>
      <c r="E58" s="38">
        <v>3.8260778909880306</v>
      </c>
      <c r="F58" s="38">
        <v>3.258280943695286</v>
      </c>
      <c r="G58" s="38"/>
      <c r="H58" s="38">
        <v>4.6035229418965571</v>
      </c>
      <c r="I58" s="38">
        <v>4.1230793711103884</v>
      </c>
      <c r="J58" s="38">
        <v>4.2104327476169647</v>
      </c>
      <c r="K58" s="38">
        <v>4.9354657726215461</v>
      </c>
      <c r="L58" s="38">
        <v>4.166756059363677</v>
      </c>
      <c r="M58" s="38">
        <v>3.5203410732150142</v>
      </c>
      <c r="N58" s="38">
        <v>3.5552824238176446</v>
      </c>
      <c r="O58" s="38">
        <v>4.9616717855735191</v>
      </c>
      <c r="P58" s="38">
        <v>4.7869650325603672</v>
      </c>
      <c r="Q58" s="38">
        <v>5.8876175765432244</v>
      </c>
      <c r="R58" s="38">
        <v>3.9396372804465791</v>
      </c>
      <c r="S58" s="38">
        <f t="shared" si="3"/>
        <v>4.1842267346649917</v>
      </c>
      <c r="T58" s="40">
        <f t="shared" si="4"/>
        <v>-5.8455114822546905</v>
      </c>
      <c r="U58" s="41">
        <f t="shared" si="5"/>
        <v>5</v>
      </c>
      <c r="V58" s="39">
        <v>3.2670162813459442</v>
      </c>
      <c r="W58" s="39">
        <v>2.620601295197281</v>
      </c>
      <c r="X58" s="39"/>
      <c r="Y58" s="39">
        <v>4.219168085267623</v>
      </c>
      <c r="Z58" s="39">
        <v>2.8127787235117481</v>
      </c>
      <c r="AA58" s="39">
        <v>2.376011840978868</v>
      </c>
      <c r="AB58" s="39">
        <v>3.0661035153808189</v>
      </c>
      <c r="AC58" s="39">
        <v>2.8040433858610903</v>
      </c>
      <c r="AD58" s="39"/>
      <c r="AE58" s="39">
        <v>3.3194283072498894</v>
      </c>
      <c r="AF58" s="39">
        <v>2.5507185939920203</v>
      </c>
      <c r="AG58" s="39">
        <v>3.2670162813459442</v>
      </c>
      <c r="AH58" s="39">
        <v>3.5116057355643568</v>
      </c>
      <c r="AI58" s="39">
        <f t="shared" si="6"/>
        <v>3.5552824238176446</v>
      </c>
      <c r="AJ58" s="43">
        <f t="shared" si="7"/>
        <v>10.810810810810811</v>
      </c>
      <c r="AK58" s="42">
        <f>RANK(R58,(D58:R58,V58:AH58),1)</f>
        <v>15</v>
      </c>
    </row>
    <row r="59" spans="1:37" ht="12.75" customHeight="1" x14ac:dyDescent="0.25">
      <c r="A59">
        <v>2019</v>
      </c>
      <c r="B59" s="45" t="s">
        <v>171</v>
      </c>
      <c r="C59" s="46">
        <v>2015</v>
      </c>
      <c r="D59" s="38">
        <v>4.3455289952835061</v>
      </c>
      <c r="E59" s="38">
        <v>4.0017650382529659</v>
      </c>
      <c r="F59" s="38">
        <v>2.706039354060926</v>
      </c>
      <c r="G59" s="38"/>
      <c r="H59" s="38">
        <v>5.3415630246284085</v>
      </c>
      <c r="I59" s="38">
        <v>3.7990324482093127</v>
      </c>
      <c r="J59" s="38">
        <v>4.7686230962441725</v>
      </c>
      <c r="K59" s="38">
        <v>5.6059968377288243</v>
      </c>
      <c r="L59" s="38">
        <v>5.3768208663751302</v>
      </c>
      <c r="M59" s="38">
        <v>3.2701648220084802</v>
      </c>
      <c r="N59" s="38">
        <v>3.9136204338861607</v>
      </c>
      <c r="O59" s="38">
        <v>5.1476448950214362</v>
      </c>
      <c r="P59" s="38">
        <v>6.9017225219208624</v>
      </c>
      <c r="Q59" s="38">
        <v>5.4208931685585329</v>
      </c>
      <c r="R59" s="38">
        <v>3.9488782756328824</v>
      </c>
      <c r="S59" s="38">
        <f t="shared" si="3"/>
        <v>4.5570760457638393</v>
      </c>
      <c r="T59" s="40">
        <f t="shared" si="4"/>
        <v>-13.346228239845253</v>
      </c>
      <c r="U59" s="41">
        <f t="shared" si="5"/>
        <v>5</v>
      </c>
      <c r="V59" s="39">
        <v>3.2437214406984389</v>
      </c>
      <c r="W59" s="39">
        <v>2.8646996419211761</v>
      </c>
      <c r="X59" s="39"/>
      <c r="Y59" s="39">
        <v>4.2750133117900626</v>
      </c>
      <c r="Z59" s="39">
        <v>2.7412971958076482</v>
      </c>
      <c r="AA59" s="39">
        <v>2.3182030948469823</v>
      </c>
      <c r="AB59" s="39">
        <v>2.406347699213788</v>
      </c>
      <c r="AC59" s="39">
        <v>2.529750145327315</v>
      </c>
      <c r="AD59" s="39"/>
      <c r="AE59" s="39">
        <v>3.2966082033185224</v>
      </c>
      <c r="AF59" s="39">
        <v>2.4592344618338711</v>
      </c>
      <c r="AG59" s="39">
        <v>3.5345986351088965</v>
      </c>
      <c r="AH59" s="39">
        <v>3.4640829516154525</v>
      </c>
      <c r="AI59" s="39">
        <f t="shared" si="6"/>
        <v>3.7990324482093127</v>
      </c>
      <c r="AJ59" s="43">
        <f t="shared" si="7"/>
        <v>3.9443155452436325</v>
      </c>
      <c r="AK59" s="42">
        <f>RANK(R59,(D59:R59,V59:AH59),1)</f>
        <v>15</v>
      </c>
    </row>
    <row r="60" spans="1:37" ht="12.75" customHeight="1" x14ac:dyDescent="0.25">
      <c r="A60">
        <v>2020</v>
      </c>
      <c r="B60" s="45" t="s">
        <v>189</v>
      </c>
      <c r="C60" s="46">
        <v>2015</v>
      </c>
      <c r="D60" s="38">
        <v>4.1196644432520184</v>
      </c>
      <c r="E60" s="38">
        <v>3.4024404849788428</v>
      </c>
      <c r="F60" s="38">
        <v>2.5102838539561132</v>
      </c>
      <c r="G60" s="38"/>
      <c r="H60" s="38">
        <v>4.4695297887511281</v>
      </c>
      <c r="I60" s="38">
        <v>3.8397721668527307</v>
      </c>
      <c r="J60" s="38">
        <v>3.8572654341276857</v>
      </c>
      <c r="K60" s="38">
        <v>4.8281417678877157</v>
      </c>
      <c r="L60" s="38">
        <v>3.8485188004902082</v>
      </c>
      <c r="M60" s="38">
        <v>3.2362544458667659</v>
      </c>
      <c r="N60" s="38">
        <v>3.5161467222660536</v>
      </c>
      <c r="O60" s="38">
        <v>4.9331013715374485</v>
      </c>
      <c r="P60" s="38">
        <v>4.6969422633255498</v>
      </c>
      <c r="Q60" s="38">
        <v>6.7086679999454324</v>
      </c>
      <c r="R60" s="38">
        <v>3.7697990977529088</v>
      </c>
      <c r="S60" s="38">
        <f t="shared" si="3"/>
        <v>3.8528921173089472</v>
      </c>
      <c r="T60" s="40">
        <f t="shared" si="4"/>
        <v>-2.1566401816118006</v>
      </c>
      <c r="U60" s="41">
        <f t="shared" si="5"/>
        <v>5</v>
      </c>
      <c r="V60" s="39">
        <v>2.8863891003676567</v>
      </c>
      <c r="W60" s="39">
        <v>2.720203061255579</v>
      </c>
      <c r="X60" s="39"/>
      <c r="Y60" s="39">
        <v>4.1284110768894964</v>
      </c>
      <c r="Z60" s="39">
        <v>2.6852165267056685</v>
      </c>
      <c r="AA60" s="39">
        <v>2.1954050430069141</v>
      </c>
      <c r="AB60" s="39">
        <v>2.1254319739070922</v>
      </c>
      <c r="AC60" s="39">
        <v>2.3790843493939469</v>
      </c>
      <c r="AD60" s="39"/>
      <c r="AE60" s="39">
        <v>2.9826020703799117</v>
      </c>
      <c r="AF60" s="39">
        <v>2.3790843493939469</v>
      </c>
      <c r="AG60" s="39">
        <v>3.3324674158790217</v>
      </c>
      <c r="AH60" s="39">
        <v>3.621106325915787</v>
      </c>
      <c r="AI60" s="39">
        <f t="shared" si="6"/>
        <v>3.5161467222660536</v>
      </c>
      <c r="AJ60" s="43">
        <f t="shared" si="7"/>
        <v>7.2139303482587218</v>
      </c>
      <c r="AK60" s="42">
        <f>RANK(R60,(D60:R60,V60:AH60),1)</f>
        <v>15</v>
      </c>
    </row>
    <row r="61" spans="1:37" ht="12.75" customHeight="1" x14ac:dyDescent="0.25">
      <c r="A61">
        <v>2020</v>
      </c>
      <c r="B61" s="45" t="s">
        <v>172</v>
      </c>
      <c r="C61" s="46">
        <v>2015</v>
      </c>
      <c r="D61" s="38">
        <v>4.3218101177969803</v>
      </c>
      <c r="E61" s="38">
        <v>3.535204510582886</v>
      </c>
      <c r="F61" s="38">
        <v>2.5677700281471596</v>
      </c>
      <c r="G61" s="38"/>
      <c r="H61" s="38">
        <v>4.8462138559397099</v>
      </c>
      <c r="I61" s="38">
        <v>4.2585200114694093</v>
      </c>
      <c r="J61" s="38">
        <v>4.2946857865137353</v>
      </c>
      <c r="K61" s="38">
        <v>5.1897887188608083</v>
      </c>
      <c r="L61" s="38">
        <v>5.1536229438164831</v>
      </c>
      <c r="M61" s="38">
        <v>2.956552109873666</v>
      </c>
      <c r="N61" s="38">
        <v>3.7431577170877612</v>
      </c>
      <c r="O61" s="38">
        <v>5.0722499499667482</v>
      </c>
      <c r="P61" s="38">
        <v>6.1391403137743712</v>
      </c>
      <c r="Q61" s="38">
        <v>7.7394758594858049</v>
      </c>
      <c r="R61" s="38">
        <v>3.3696319062473017</v>
      </c>
      <c r="S61" s="38">
        <f t="shared" si="3"/>
        <v>4.3082479521553578</v>
      </c>
      <c r="T61" s="40">
        <f t="shared" si="4"/>
        <v>-21.786490850381053</v>
      </c>
      <c r="U61" s="41">
        <f t="shared" si="5"/>
        <v>3</v>
      </c>
      <c r="V61" s="39">
        <v>2.6220186907136491</v>
      </c>
      <c r="W61" s="39">
        <v>2.7305160158466277</v>
      </c>
      <c r="X61" s="39"/>
      <c r="Y61" s="39">
        <v>4.1681055738585933</v>
      </c>
      <c r="Z61" s="39">
        <v>2.7576403471298723</v>
      </c>
      <c r="AA61" s="39">
        <v>2.1970708339428162</v>
      </c>
      <c r="AB61" s="39">
        <v>1.9348689648714512</v>
      </c>
      <c r="AC61" s="39">
        <v>1.9710347399157775</v>
      </c>
      <c r="AD61" s="39"/>
      <c r="AE61" s="39">
        <v>3.0379251037234001</v>
      </c>
      <c r="AF61" s="39">
        <v>2.4321483717309365</v>
      </c>
      <c r="AG61" s="39">
        <v>3.6165775044326192</v>
      </c>
      <c r="AH61" s="39">
        <v>3.4719144042553141</v>
      </c>
      <c r="AI61" s="39">
        <f t="shared" si="6"/>
        <v>3.535204510582886</v>
      </c>
      <c r="AJ61" s="43">
        <f t="shared" si="7"/>
        <v>-4.6835368035973861</v>
      </c>
      <c r="AK61" s="42">
        <f>RANK(R61,(D61:R61,V61:AH61),1)</f>
        <v>11</v>
      </c>
    </row>
    <row r="62" spans="1:37" ht="12.75" customHeight="1" x14ac:dyDescent="0.25">
      <c r="A62">
        <v>2021</v>
      </c>
      <c r="B62" s="45" t="s">
        <v>190</v>
      </c>
      <c r="C62" s="46">
        <v>2015</v>
      </c>
      <c r="D62" s="38">
        <v>4.0121713763277755</v>
      </c>
      <c r="E62" s="38">
        <v>3.1524203671146807</v>
      </c>
      <c r="F62" s="38">
        <v>3.430319683223964</v>
      </c>
      <c r="G62" s="38"/>
      <c r="H62" s="38">
        <v>4.2466489242949841</v>
      </c>
      <c r="I62" s="38">
        <v>3.7776938283605679</v>
      </c>
      <c r="J62" s="38">
        <v>3.5692693412786052</v>
      </c>
      <c r="K62" s="38">
        <v>4.3421768142075496</v>
      </c>
      <c r="L62" s="38">
        <v>3.595322402163851</v>
      </c>
      <c r="M62" s="38">
        <v>3.08294553808736</v>
      </c>
      <c r="N62" s="38">
        <v>3.0395237699452848</v>
      </c>
      <c r="O62" s="38">
        <v>4.7242883738578136</v>
      </c>
      <c r="P62" s="38">
        <v>4.5679700085463422</v>
      </c>
      <c r="Q62" s="38">
        <v>7.4772284740654005</v>
      </c>
      <c r="R62" s="38">
        <v>3.1217691339720464</v>
      </c>
      <c r="S62" s="38">
        <f t="shared" ref="S62" si="8">MEDIAN(D62:R62)</f>
        <v>3.6865081152622095</v>
      </c>
      <c r="T62" s="40">
        <f t="shared" ref="T62" si="9">(R62-S62)/S62*100</f>
        <v>-15.319076037080553</v>
      </c>
      <c r="U62" s="41">
        <f t="shared" ref="U62:U67" si="10">RANK(R62,D62:R62,1)</f>
        <v>3</v>
      </c>
      <c r="V62" s="39">
        <v>2.6574122102950204</v>
      </c>
      <c r="W62" s="39">
        <v>2.6053060885245296</v>
      </c>
      <c r="X62" s="39"/>
      <c r="Y62" s="39">
        <v>4.0208557299561907</v>
      </c>
      <c r="Z62" s="39">
        <v>2.8224149292349074</v>
      </c>
      <c r="AA62" s="39">
        <v>2.0929292244480391</v>
      </c>
      <c r="AB62" s="39">
        <v>1.9887169809070577</v>
      </c>
      <c r="AC62" s="39">
        <v>1.7455550793114349</v>
      </c>
      <c r="AD62" s="39"/>
      <c r="AE62" s="39">
        <v>2.6139904421529447</v>
      </c>
      <c r="AF62" s="39">
        <v>2.310038065158416</v>
      </c>
      <c r="AG62" s="39">
        <v>2.9700489409179638</v>
      </c>
      <c r="AH62" s="39">
        <v>3.3174230860545677</v>
      </c>
      <c r="AI62" s="39">
        <f t="shared" ref="AI62" si="11">MEDIAN(D62:R62,V62:AH62)</f>
        <v>3.1524203671146807</v>
      </c>
      <c r="AJ62" s="43">
        <f t="shared" ref="AJ62" si="12">(R62-AI62)/AI62*100</f>
        <v>-0.97230792766031027</v>
      </c>
      <c r="AK62" s="42">
        <f>RANK(R62,(D62:R62,V62:AH62),1)</f>
        <v>12</v>
      </c>
    </row>
    <row r="63" spans="1:37" x14ac:dyDescent="0.25">
      <c r="A63">
        <v>2021</v>
      </c>
      <c r="B63" s="45" t="s">
        <v>173</v>
      </c>
      <c r="C63" s="46">
        <v>2015</v>
      </c>
      <c r="D63" s="38">
        <v>4.3437935169082627</v>
      </c>
      <c r="E63" s="38">
        <v>4.5993107826087485</v>
      </c>
      <c r="F63" s="38">
        <v>5.7661729626409679</v>
      </c>
      <c r="G63" s="38"/>
      <c r="H63" s="38">
        <v>4.8463108061192184</v>
      </c>
      <c r="I63" s="38">
        <v>4.0371727980676795</v>
      </c>
      <c r="J63" s="38">
        <v>8.0998973227054094</v>
      </c>
      <c r="K63" s="38">
        <v>5.3914143062802555</v>
      </c>
      <c r="L63" s="38">
        <v>6.2772074940419404</v>
      </c>
      <c r="M63" s="38">
        <v>4.6078280247987653</v>
      </c>
      <c r="N63" s="38">
        <v>3.9434831339775016</v>
      </c>
      <c r="O63" s="38">
        <v>4.7781728685990892</v>
      </c>
      <c r="P63" s="38">
        <v>7.2311386193237555</v>
      </c>
      <c r="Q63" s="38">
        <v>11.566414894042003</v>
      </c>
      <c r="R63" s="38">
        <v>3.9746936795690595</v>
      </c>
      <c r="S63" s="38">
        <f t="shared" ref="S63:S68" si="13">MEDIAN(D63:R63)</f>
        <v>4.8122418373591538</v>
      </c>
      <c r="T63" s="40">
        <f t="shared" ref="T63:T68" si="14">(R63-S63)/S63*100</f>
        <v>-17.404531735872219</v>
      </c>
      <c r="U63" s="41">
        <f t="shared" si="10"/>
        <v>2</v>
      </c>
      <c r="V63" s="39">
        <v>5.4425177594203529</v>
      </c>
      <c r="W63" s="39">
        <v>2.7084830164251521</v>
      </c>
      <c r="X63" s="39"/>
      <c r="Y63" s="39">
        <v>4.1393797043478742</v>
      </c>
      <c r="Z63" s="39">
        <v>4.9996211655395104</v>
      </c>
      <c r="AA63" s="39">
        <v>2.0441381256038884</v>
      </c>
      <c r="AB63" s="39">
        <v>2.8958623446055087</v>
      </c>
      <c r="AC63" s="39">
        <v>2.6318278367150065</v>
      </c>
      <c r="AD63" s="39"/>
      <c r="AE63" s="39">
        <v>3.2365520322061565</v>
      </c>
      <c r="AF63" s="39">
        <v>3.3983796338164645</v>
      </c>
      <c r="AG63" s="39">
        <v>3.0065864930757193</v>
      </c>
      <c r="AH63" s="39">
        <v>3.5346555088567237</v>
      </c>
      <c r="AI63" s="39">
        <f t="shared" ref="AI63:AI68" si="15">MEDIAN(D63:R63,V63:AH63)</f>
        <v>4.3437935169082627</v>
      </c>
      <c r="AJ63" s="43">
        <f t="shared" ref="AJ63:AJ68" si="16">(R63-AI63)/AI63*100</f>
        <v>-8.4971773152309851</v>
      </c>
      <c r="AK63" s="42">
        <f>RANK(R63,(D63:R63,V63:AH63),1)</f>
        <v>10</v>
      </c>
    </row>
    <row r="64" spans="1:37" x14ac:dyDescent="0.25">
      <c r="A64">
        <v>2022</v>
      </c>
      <c r="B64" s="45" t="s">
        <v>191</v>
      </c>
      <c r="C64" s="46">
        <v>2015</v>
      </c>
      <c r="D64" s="38">
        <v>4.7990622361667077</v>
      </c>
      <c r="E64" s="38">
        <v>6.5587183894278329</v>
      </c>
      <c r="F64" s="38">
        <v>10.162224770268798</v>
      </c>
      <c r="G64" s="38"/>
      <c r="H64" s="38">
        <v>5.3042266820789923</v>
      </c>
      <c r="I64" s="38">
        <v>4.7232875692798642</v>
      </c>
      <c r="J64" s="38">
        <v>7.7626936521854457</v>
      </c>
      <c r="K64" s="38">
        <v>5.8093911279912769</v>
      </c>
      <c r="L64" s="38">
        <v>6.5839766117234477</v>
      </c>
      <c r="M64" s="38">
        <v>6.5755572042915764</v>
      </c>
      <c r="N64" s="38">
        <v>5.1189997185778209</v>
      </c>
      <c r="O64" s="38">
        <v>5.0684832739865922</v>
      </c>
      <c r="P64" s="38">
        <v>5.1105803111459496</v>
      </c>
      <c r="Q64" s="38">
        <v>12.53649766605654</v>
      </c>
      <c r="R64" s="38">
        <v>5.1418341371206155</v>
      </c>
      <c r="S64" s="38">
        <f t="shared" si="13"/>
        <v>5.556808905035135</v>
      </c>
      <c r="T64" s="40">
        <f t="shared" si="14"/>
        <v>-7.4678610513041503</v>
      </c>
      <c r="U64" s="41">
        <f t="shared" si="10"/>
        <v>6</v>
      </c>
      <c r="V64" s="39">
        <v>6.7186871306333895</v>
      </c>
      <c r="W64" s="39">
        <v>2.9131149714275097</v>
      </c>
      <c r="X64" s="39"/>
      <c r="Y64" s="39">
        <v>4.8327398658941929</v>
      </c>
      <c r="Z64" s="39">
        <v>7.4343367623424612</v>
      </c>
      <c r="AA64" s="39">
        <v>1.9280443018985545</v>
      </c>
      <c r="AB64" s="39">
        <v>4.9927086070997495</v>
      </c>
      <c r="AC64" s="39">
        <v>3.9150244558202081</v>
      </c>
      <c r="AD64" s="39"/>
      <c r="AE64" s="39">
        <v>4.5633188280743076</v>
      </c>
      <c r="AF64" s="39">
        <v>4.3191560125500361</v>
      </c>
      <c r="AG64" s="39">
        <v>3.4266988247716665</v>
      </c>
      <c r="AH64" s="39">
        <v>4.2686395679588083</v>
      </c>
      <c r="AI64" s="39">
        <f t="shared" si="15"/>
        <v>5.1105803111459496</v>
      </c>
      <c r="AJ64" s="43">
        <f t="shared" si="16"/>
        <v>0.61155141044359995</v>
      </c>
      <c r="AK64" s="42">
        <f>RANK(R64,(D64:R64,V64:AH64),1)</f>
        <v>15</v>
      </c>
    </row>
    <row r="65" spans="1:37" x14ac:dyDescent="0.25">
      <c r="A65">
        <v>2022</v>
      </c>
      <c r="B65" s="45" t="s">
        <v>174</v>
      </c>
      <c r="C65" s="46">
        <v>2015</v>
      </c>
      <c r="D65" s="38">
        <v>8.4070545361251003</v>
      </c>
      <c r="E65" s="38">
        <v>10.92744460239669</v>
      </c>
      <c r="F65" s="38">
        <v>14.38866520710528</v>
      </c>
      <c r="G65" s="38"/>
      <c r="H65" s="38">
        <v>6.50813051359171</v>
      </c>
      <c r="I65" s="38">
        <v>6.3959213668056476</v>
      </c>
      <c r="J65" s="38">
        <v>12.964472190205237</v>
      </c>
      <c r="K65" s="38">
        <v>11.583436537453682</v>
      </c>
      <c r="L65" s="38">
        <v>12.049536070257332</v>
      </c>
      <c r="M65" s="38">
        <v>10.797972509951233</v>
      </c>
      <c r="N65" s="38">
        <v>12.343006146467037</v>
      </c>
      <c r="O65" s="38">
        <v>8.3380027534875243</v>
      </c>
      <c r="P65" s="38">
        <v>10.858392819759114</v>
      </c>
      <c r="Q65" s="38">
        <v>16.606953724337465</v>
      </c>
      <c r="R65" s="38">
        <v>11.639683029174961</v>
      </c>
      <c r="S65" s="38">
        <f t="shared" si="13"/>
        <v>11.255440569925186</v>
      </c>
      <c r="T65" s="40">
        <f t="shared" si="14"/>
        <v>3.4138375735951194</v>
      </c>
      <c r="U65" s="41">
        <f t="shared" si="10"/>
        <v>9</v>
      </c>
      <c r="V65" s="39">
        <v>9.140729726649365</v>
      </c>
      <c r="W65" s="39">
        <v>3.7029018439401109</v>
      </c>
      <c r="X65" s="39"/>
      <c r="Y65" s="39">
        <v>7.5956960901335604</v>
      </c>
      <c r="Z65" s="39">
        <v>7.5093813618365886</v>
      </c>
      <c r="AA65" s="39">
        <v>2.3736550281667377</v>
      </c>
      <c r="AB65" s="39">
        <v>10.461345069593042</v>
      </c>
      <c r="AC65" s="39">
        <v>9.1148353081602735</v>
      </c>
      <c r="AD65" s="39"/>
      <c r="AE65" s="39">
        <v>4.7386785835037779</v>
      </c>
      <c r="AF65" s="39">
        <v>9.1752556179681548</v>
      </c>
      <c r="AG65" s="39">
        <v>3.5906926971540472</v>
      </c>
      <c r="AH65" s="39">
        <v>7.086439193181425</v>
      </c>
      <c r="AI65" s="39">
        <f t="shared" si="15"/>
        <v>9.140729726649365</v>
      </c>
      <c r="AJ65" s="43">
        <f t="shared" si="16"/>
        <v>27.338663074568498</v>
      </c>
      <c r="AK65" s="42">
        <f>RANK(R65,(D65:R65,V65:AH65),1)</f>
        <v>20</v>
      </c>
    </row>
    <row r="66" spans="1:37" x14ac:dyDescent="0.25">
      <c r="A66">
        <v>2023</v>
      </c>
      <c r="B66" s="45" t="s">
        <v>192</v>
      </c>
      <c r="C66" s="46">
        <v>2015</v>
      </c>
      <c r="D66" s="38">
        <v>11.052311643610317</v>
      </c>
      <c r="E66" s="38">
        <v>9.1488579716552074</v>
      </c>
      <c r="F66" s="38">
        <v>8.7541325558119798</v>
      </c>
      <c r="G66" s="38"/>
      <c r="H66" s="38">
        <v>6.8857655874873789</v>
      </c>
      <c r="I66" s="38">
        <v>8.4997539544907905</v>
      </c>
      <c r="J66" s="38">
        <v>9.5698984152213136</v>
      </c>
      <c r="K66" s="38">
        <v>11.131256726778963</v>
      </c>
      <c r="L66" s="38">
        <v>9.1576296475628336</v>
      </c>
      <c r="M66" s="38">
        <v>13.087340454179836</v>
      </c>
      <c r="N66" s="38">
        <v>13.955736369034929</v>
      </c>
      <c r="O66" s="38">
        <v>9.2979764620848684</v>
      </c>
      <c r="P66" s="38">
        <v>8.6225574171975712</v>
      </c>
      <c r="Q66" s="114">
        <v>12.859276880581527</v>
      </c>
      <c r="R66" s="38">
        <v>12.677023485519165</v>
      </c>
      <c r="S66" s="38">
        <f t="shared" si="13"/>
        <v>9.433937438653091</v>
      </c>
      <c r="T66" s="40">
        <f t="shared" si="14"/>
        <v>34.376802559431617</v>
      </c>
      <c r="U66" s="41">
        <f t="shared" si="10"/>
        <v>11</v>
      </c>
      <c r="V66" s="39">
        <v>6.920852291117888</v>
      </c>
      <c r="W66" s="39">
        <v>3.7016472330186936</v>
      </c>
      <c r="X66" s="39"/>
      <c r="Y66" s="39">
        <v>8.2453753531696012</v>
      </c>
      <c r="Z66" s="39">
        <v>7.7103031228043388</v>
      </c>
      <c r="AA66" s="39">
        <v>2.3244941155212171</v>
      </c>
      <c r="AB66" s="39">
        <v>11.069854995425571</v>
      </c>
      <c r="AC66" s="39">
        <v>13.403120786854414</v>
      </c>
      <c r="AD66" s="39"/>
      <c r="AE66" s="39">
        <v>4.824421749194979</v>
      </c>
      <c r="AF66" s="39">
        <v>4.0437425934161553</v>
      </c>
      <c r="AG66" s="39">
        <v>4.1753177320305639</v>
      </c>
      <c r="AH66" s="39">
        <v>7.5085545769289119</v>
      </c>
      <c r="AI66" s="39">
        <f t="shared" si="15"/>
        <v>8.7541325558119798</v>
      </c>
      <c r="AJ66" s="43">
        <f t="shared" si="16"/>
        <v>44.811874902473662</v>
      </c>
      <c r="AK66" s="42">
        <f>RANK(R66,(D66:R66,V66:AH66),1)</f>
        <v>21</v>
      </c>
    </row>
    <row r="67" spans="1:37" x14ac:dyDescent="0.25">
      <c r="A67">
        <v>2023</v>
      </c>
      <c r="B67" s="45" t="s">
        <v>175</v>
      </c>
      <c r="C67" s="46">
        <v>2015</v>
      </c>
      <c r="D67" s="38">
        <v>9.9040079715607305</v>
      </c>
      <c r="E67" s="38">
        <v>7.2790572973197003</v>
      </c>
      <c r="F67" s="38">
        <v>5.6211937135885233</v>
      </c>
      <c r="G67" s="38"/>
      <c r="H67" s="38">
        <v>7.7626008425746269</v>
      </c>
      <c r="I67" s="38">
        <v>8.0302767336978906</v>
      </c>
      <c r="J67" s="38">
        <v>7.3654043589723663</v>
      </c>
      <c r="K67" s="38">
        <v>12.218109223852165</v>
      </c>
      <c r="L67" s="38">
        <v>9.9385467962217966</v>
      </c>
      <c r="M67" s="38">
        <v>8.35839556797802</v>
      </c>
      <c r="N67" s="38">
        <v>6.9250343445437723</v>
      </c>
      <c r="O67" s="38">
        <v>8.5915326344402168</v>
      </c>
      <c r="P67" s="38">
        <v>7.9352949658799581</v>
      </c>
      <c r="Q67" s="114">
        <v>11.898625095737305</v>
      </c>
      <c r="R67" s="38">
        <v>6.4907339264277777</v>
      </c>
      <c r="S67" s="38">
        <f t="shared" si="13"/>
        <v>7.9827858497889244</v>
      </c>
      <c r="T67" s="40">
        <f t="shared" si="14"/>
        <v>-18.690867467033438</v>
      </c>
      <c r="U67" s="41">
        <f t="shared" si="10"/>
        <v>2</v>
      </c>
      <c r="V67" s="39">
        <v>5.059937812846198</v>
      </c>
      <c r="W67" s="39">
        <v>3.7560971818909481</v>
      </c>
      <c r="X67" s="39"/>
      <c r="Y67" s="39">
        <v>8.0216420275326232</v>
      </c>
      <c r="Z67" s="39">
        <v>5.3621525286305269</v>
      </c>
      <c r="AA67" s="39">
        <v>2.2709277214651022</v>
      </c>
      <c r="AB67" s="39">
        <v>6.2601619698182471</v>
      </c>
      <c r="AC67" s="39">
        <v>10.370282104485124</v>
      </c>
      <c r="AD67" s="39"/>
      <c r="AE67" s="39">
        <v>5.0772072251767302</v>
      </c>
      <c r="AF67" s="39">
        <v>4.0496771915100105</v>
      </c>
      <c r="AG67" s="39">
        <v>4.3950654381206729</v>
      </c>
      <c r="AH67" s="39">
        <v>7.3308655343112994</v>
      </c>
      <c r="AI67" s="39">
        <f t="shared" si="15"/>
        <v>7.3308655343112994</v>
      </c>
      <c r="AJ67" s="43">
        <f t="shared" si="16"/>
        <v>-11.460196670521091</v>
      </c>
      <c r="AK67" s="42">
        <f>RANK(R67,(D67:R67,V67:AH67),1)</f>
        <v>10</v>
      </c>
    </row>
    <row r="68" spans="1:37" x14ac:dyDescent="0.25">
      <c r="A68">
        <v>2024</v>
      </c>
      <c r="B68" s="45" t="s">
        <v>199</v>
      </c>
      <c r="C68" s="46">
        <v>2015</v>
      </c>
      <c r="D68" s="38">
        <v>8.9491003889055083</v>
      </c>
      <c r="E68" s="38">
        <v>5.6412667208000347</v>
      </c>
      <c r="F68" s="38">
        <v>5.367750758579426</v>
      </c>
      <c r="G68" s="38"/>
      <c r="H68" s="114">
        <v>7.1968887559297396</v>
      </c>
      <c r="I68" s="38">
        <v>7.9063207829394413</v>
      </c>
      <c r="J68" s="38">
        <v>5.6241719731612463</v>
      </c>
      <c r="K68" s="38">
        <v>9.2311637249455103</v>
      </c>
      <c r="L68" s="38">
        <v>7.2652677464848923</v>
      </c>
      <c r="M68" s="38">
        <v>8.2225736142570192</v>
      </c>
      <c r="N68" s="38">
        <v>6.3848882430873113</v>
      </c>
      <c r="O68" s="38">
        <v>7.1028676439164062</v>
      </c>
      <c r="P68" s="114">
        <v>5.6754562160776105</v>
      </c>
      <c r="Q68" s="114">
        <v>9.3764690798752088</v>
      </c>
      <c r="R68" s="114">
        <v>6.4981703912892721</v>
      </c>
      <c r="S68" s="38">
        <f t="shared" si="13"/>
        <v>7.1498781999230729</v>
      </c>
      <c r="T68" s="43">
        <f t="shared" si="14"/>
        <v>-9.1149497992960598</v>
      </c>
      <c r="U68" s="112">
        <f>RANK(R68,D68:R68,1)</f>
        <v>6</v>
      </c>
      <c r="V68" s="39">
        <v>4.4104448908073</v>
      </c>
      <c r="W68" s="39">
        <v>3.6411812470618399</v>
      </c>
      <c r="X68" s="39"/>
      <c r="Y68" s="39">
        <v>7.649899568357621</v>
      </c>
      <c r="Z68" s="39">
        <v>4.5215607504594209</v>
      </c>
      <c r="AA68" s="39">
        <v>1.8462327449891021</v>
      </c>
      <c r="AB68" s="39">
        <v>6.3421513739903412</v>
      </c>
      <c r="AC68" s="39">
        <v>5.094234796358819</v>
      </c>
      <c r="AD68" s="39"/>
      <c r="AE68" s="39"/>
      <c r="AF68" s="39">
        <v>4.171118423864268</v>
      </c>
      <c r="AG68" s="39">
        <v>4.1625710500448738</v>
      </c>
      <c r="AH68" s="39">
        <v>6.3165092525321587</v>
      </c>
      <c r="AI68" s="39">
        <f t="shared" si="15"/>
        <v>6.3293303132612504</v>
      </c>
      <c r="AJ68" s="43">
        <f t="shared" si="16"/>
        <v>2.6675820295595409</v>
      </c>
      <c r="AK68" s="113">
        <f>RANK(R68,(D68:R68,V68:AH68),1)</f>
        <v>15</v>
      </c>
    </row>
    <row r="69" spans="1:37" x14ac:dyDescent="0.25">
      <c r="A69">
        <v>2024</v>
      </c>
      <c r="B69" s="45" t="s">
        <v>204</v>
      </c>
      <c r="C69" s="118">
        <v>2015</v>
      </c>
      <c r="D69" s="38">
        <v>7.8095291354434631</v>
      </c>
      <c r="E69" s="38">
        <v>6.3164075606755414</v>
      </c>
      <c r="F69" s="38">
        <v>5.8718264176266644</v>
      </c>
      <c r="G69" s="38"/>
      <c r="H69" s="38">
        <v>7.8766357230734814</v>
      </c>
      <c r="I69" s="38">
        <v>7.3146180516720722</v>
      </c>
      <c r="J69" s="38">
        <v>7.3481713454870823</v>
      </c>
      <c r="K69" s="38">
        <v>9.5123587965551959</v>
      </c>
      <c r="L69" s="38">
        <v>9.7136785594452526</v>
      </c>
      <c r="M69" s="38">
        <v>6.9203668493457116</v>
      </c>
      <c r="N69" s="38">
        <v>6.5764455877418637</v>
      </c>
      <c r="O69" s="38">
        <v>7.7843641650822057</v>
      </c>
      <c r="P69" s="38">
        <v>5.8634380941729116</v>
      </c>
      <c r="Q69" s="38">
        <v>10.116318085225366</v>
      </c>
      <c r="R69" s="38">
        <v>5.9078282784074041</v>
      </c>
      <c r="S69" s="38">
        <f>MEDIAN(D69:R69)</f>
        <v>7.3313946985795777</v>
      </c>
      <c r="T69" s="43">
        <f>(R69-S69)/S69*100</f>
        <v>-19.417402536627616</v>
      </c>
      <c r="U69" s="112">
        <f>RANK(R69,D69:R69,1)</f>
        <v>3</v>
      </c>
      <c r="V69" s="39">
        <v>4.5380829884800367</v>
      </c>
      <c r="W69" s="39">
        <v>3.640532378928532</v>
      </c>
      <c r="X69" s="39"/>
      <c r="Y69" s="39">
        <v>7.1216866122357683</v>
      </c>
      <c r="Z69" s="39">
        <v>5.0329940722514257</v>
      </c>
      <c r="AA69" s="39">
        <v>2.0803042165305894</v>
      </c>
      <c r="AB69" s="39">
        <v>5.9305446818029308</v>
      </c>
      <c r="AC69" s="39">
        <v>4.001230287439884</v>
      </c>
      <c r="AD69" s="39"/>
      <c r="AE69" s="39"/>
      <c r="AF69" s="39">
        <v>3.8082988480035795</v>
      </c>
      <c r="AG69" s="39">
        <v>4.1941617268761888</v>
      </c>
      <c r="AH69" s="39">
        <v>5.7627782127278833</v>
      </c>
      <c r="AI69" s="39">
        <f>MEDIAN(D69:R69,V69:AH69)</f>
        <v>6.1234761212392357</v>
      </c>
      <c r="AJ69" s="43">
        <f>(R69-AI69)/AI69*100</f>
        <v>-3.5216572835788238</v>
      </c>
      <c r="AK69" s="113">
        <f>RANK(R69,(D69:R69,V69:AH69),1)</f>
        <v>11</v>
      </c>
    </row>
  </sheetData>
  <phoneticPr fontId="19"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A1859-5CC8-42A8-A0FC-98ABF419437C}">
  <sheetPr>
    <tabColor theme="4"/>
  </sheetPr>
  <dimension ref="A1:AK69"/>
  <sheetViews>
    <sheetView showGridLines="0" zoomScaleNormal="100" workbookViewId="0">
      <pane ySplit="13" topLeftCell="A53" activePane="bottomLeft" state="frozen"/>
      <selection activeCell="B34" sqref="B3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51" t="s">
        <v>108</v>
      </c>
    </row>
    <row r="2" spans="1:37" ht="15.5" x14ac:dyDescent="0.35">
      <c r="A2" s="47" t="s">
        <v>104</v>
      </c>
    </row>
    <row r="3" spans="1:37" ht="15.5" x14ac:dyDescent="0.35">
      <c r="A3" s="47" t="s">
        <v>112</v>
      </c>
    </row>
    <row r="4" spans="1:37" ht="15.5" x14ac:dyDescent="0.35">
      <c r="A4" s="47" t="s">
        <v>122</v>
      </c>
    </row>
    <row r="5" spans="1:37" ht="15.5" x14ac:dyDescent="0.35">
      <c r="A5" s="47" t="s">
        <v>121</v>
      </c>
    </row>
    <row r="6" spans="1:37" ht="15.5" x14ac:dyDescent="0.35">
      <c r="A6" s="47" t="s">
        <v>150</v>
      </c>
    </row>
    <row r="7" spans="1:37" ht="15.5" x14ac:dyDescent="0.35">
      <c r="A7" s="47" t="s">
        <v>115</v>
      </c>
    </row>
    <row r="8" spans="1:37" ht="15.5" x14ac:dyDescent="0.35">
      <c r="A8" s="47" t="s">
        <v>116</v>
      </c>
    </row>
    <row r="9" spans="1:37" ht="15.5" x14ac:dyDescent="0.25">
      <c r="A9" s="48" t="s">
        <v>110</v>
      </c>
    </row>
    <row r="10" spans="1:37" ht="15.5" x14ac:dyDescent="0.35">
      <c r="A10" s="49" t="s">
        <v>111</v>
      </c>
    </row>
    <row r="11" spans="1:37" ht="15.5" x14ac:dyDescent="0.35">
      <c r="A11" s="49" t="s">
        <v>124</v>
      </c>
    </row>
    <row r="12" spans="1:37" ht="15.5" x14ac:dyDescent="0.35">
      <c r="A12" s="47" t="s">
        <v>63</v>
      </c>
    </row>
    <row r="13" spans="1:37" ht="64" customHeight="1" x14ac:dyDescent="0.25">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144</v>
      </c>
      <c r="S13" s="91" t="s">
        <v>117</v>
      </c>
      <c r="T13" s="91" t="s">
        <v>101</v>
      </c>
      <c r="U13" s="91" t="s">
        <v>145</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146</v>
      </c>
    </row>
    <row r="14" spans="1:37" ht="12.75" customHeight="1" x14ac:dyDescent="0.25">
      <c r="A14">
        <v>1998</v>
      </c>
      <c r="B14" s="45">
        <v>35796</v>
      </c>
      <c r="C14" s="46" t="s">
        <v>99</v>
      </c>
      <c r="D14" s="38"/>
      <c r="E14" s="38"/>
      <c r="F14" s="38"/>
      <c r="G14" s="38"/>
      <c r="H14" s="38"/>
      <c r="I14" s="38"/>
      <c r="J14" s="38"/>
      <c r="K14" s="38"/>
      <c r="L14" s="38"/>
      <c r="M14" s="38"/>
      <c r="N14" s="38"/>
      <c r="O14" s="38"/>
      <c r="P14" s="38"/>
      <c r="Q14" s="38"/>
      <c r="R14" s="38"/>
      <c r="S14" s="39"/>
      <c r="T14" s="40"/>
      <c r="U14" s="41"/>
      <c r="V14" s="39"/>
      <c r="W14" s="39"/>
      <c r="X14" s="44"/>
      <c r="Y14" s="44"/>
      <c r="Z14" s="44"/>
      <c r="AA14" s="44"/>
      <c r="AB14" s="44"/>
      <c r="AC14" s="44"/>
      <c r="AD14" s="44"/>
      <c r="AE14" s="44"/>
      <c r="AF14" s="44"/>
      <c r="AG14" s="44"/>
      <c r="AH14" s="44"/>
      <c r="AI14" s="38"/>
      <c r="AJ14" s="43"/>
      <c r="AK14" s="42"/>
    </row>
    <row r="15" spans="1:37" ht="12.75" customHeight="1" x14ac:dyDescent="0.25">
      <c r="A15">
        <v>1998</v>
      </c>
      <c r="B15" s="45">
        <v>35977</v>
      </c>
      <c r="C15" s="46" t="s">
        <v>99</v>
      </c>
      <c r="D15" s="38">
        <v>2.5393239370889855</v>
      </c>
      <c r="E15" s="38">
        <v>2.0587361913124096</v>
      </c>
      <c r="F15" s="38">
        <v>6.5476654729977461</v>
      </c>
      <c r="G15" s="38"/>
      <c r="H15" s="38">
        <v>2.1703007684354709</v>
      </c>
      <c r="I15" s="38">
        <v>2.1946788603560323</v>
      </c>
      <c r="J15" s="38"/>
      <c r="K15" s="38">
        <v>1.9563127687215192</v>
      </c>
      <c r="L15" s="38">
        <v>3.6332005900907944</v>
      </c>
      <c r="M15" s="38">
        <v>1.4363921077843309</v>
      </c>
      <c r="N15" s="38">
        <v>1.9478437778258444</v>
      </c>
      <c r="O15" s="38">
        <v>3.7740747917980584</v>
      </c>
      <c r="P15" s="38">
        <v>2.5369535741228439</v>
      </c>
      <c r="Q15" s="38">
        <v>3.0596921457797768</v>
      </c>
      <c r="R15" s="38">
        <v>1.6018718502519798</v>
      </c>
      <c r="S15" s="39">
        <f t="shared" ref="S15:S32" si="0">MEDIAN(D15:R15)</f>
        <v>2.1946788603560323</v>
      </c>
      <c r="T15" s="40">
        <f t="shared" ref="T15:T32" si="1">(R15-S15)/S15*100</f>
        <v>-27.011104941699049</v>
      </c>
      <c r="U15" s="41">
        <f t="shared" ref="U15:U32" si="2">RANK(R15,D15:R15,1)</f>
        <v>2</v>
      </c>
      <c r="V15" s="39"/>
      <c r="W15" s="39"/>
      <c r="X15" s="44"/>
      <c r="Y15" s="44"/>
      <c r="Z15" s="44"/>
      <c r="AA15" s="44"/>
      <c r="AB15" s="44"/>
      <c r="AC15" s="44"/>
      <c r="AD15" s="44"/>
      <c r="AE15" s="44"/>
      <c r="AF15" s="44"/>
      <c r="AG15" s="44"/>
      <c r="AH15" s="44"/>
      <c r="AI15" s="38"/>
      <c r="AJ15" s="43"/>
      <c r="AK15" s="42"/>
    </row>
    <row r="16" spans="1:37" ht="12.75" customHeight="1" x14ac:dyDescent="0.25">
      <c r="A16">
        <v>1999</v>
      </c>
      <c r="B16" s="45">
        <v>36161</v>
      </c>
      <c r="C16" s="46" t="s">
        <v>99</v>
      </c>
      <c r="D16" s="38">
        <v>2.6876653382187685</v>
      </c>
      <c r="E16" s="38">
        <v>2.0725611974021807</v>
      </c>
      <c r="F16" s="38">
        <v>6.835630568909326</v>
      </c>
      <c r="G16" s="38"/>
      <c r="H16" s="38">
        <v>2.1915232193578054</v>
      </c>
      <c r="I16" s="38">
        <v>2.1335116943220171</v>
      </c>
      <c r="J16" s="38"/>
      <c r="K16" s="38">
        <v>2.0828640832979772</v>
      </c>
      <c r="L16" s="38">
        <v>3.6947118342097651</v>
      </c>
      <c r="M16" s="38">
        <v>1.4140014413982267</v>
      </c>
      <c r="N16" s="38">
        <v>2.123358181769516</v>
      </c>
      <c r="O16" s="38">
        <v>3.9857614854464236</v>
      </c>
      <c r="P16" s="38">
        <v>2.5866453275782941</v>
      </c>
      <c r="Q16" s="38">
        <v>3.0047216249521669</v>
      </c>
      <c r="R16" s="38">
        <v>1.5874730021598271</v>
      </c>
      <c r="S16" s="39">
        <f t="shared" si="0"/>
        <v>2.1915232193578054</v>
      </c>
      <c r="T16" s="40">
        <f t="shared" si="1"/>
        <v>-27.56303067484663</v>
      </c>
      <c r="U16" s="41">
        <f t="shared" si="2"/>
        <v>2</v>
      </c>
      <c r="V16" s="39"/>
      <c r="W16" s="39"/>
      <c r="X16" s="44"/>
      <c r="Y16" s="44"/>
      <c r="Z16" s="44"/>
      <c r="AA16" s="44"/>
      <c r="AB16" s="44"/>
      <c r="AC16" s="44"/>
      <c r="AD16" s="44"/>
      <c r="AE16" s="44"/>
      <c r="AF16" s="44"/>
      <c r="AG16" s="44"/>
      <c r="AH16" s="44"/>
      <c r="AI16" s="38"/>
      <c r="AJ16" s="43"/>
      <c r="AK16" s="42"/>
    </row>
    <row r="17" spans="1:37" ht="12.75" customHeight="1" x14ac:dyDescent="0.25">
      <c r="A17">
        <v>1999</v>
      </c>
      <c r="B17" s="45">
        <v>36342</v>
      </c>
      <c r="C17" s="46" t="s">
        <v>99</v>
      </c>
      <c r="D17" s="38">
        <v>2.6876653382187685</v>
      </c>
      <c r="E17" s="38">
        <v>2.0475755289585136</v>
      </c>
      <c r="F17" s="38">
        <v>6.835630568909326</v>
      </c>
      <c r="G17" s="38"/>
      <c r="H17" s="38">
        <v>2.0816589527957841</v>
      </c>
      <c r="I17" s="38">
        <v>2.2662119989809351</v>
      </c>
      <c r="J17" s="38"/>
      <c r="K17" s="38">
        <v>2.0828640832979772</v>
      </c>
      <c r="L17" s="38">
        <v>3.7083761906111601</v>
      </c>
      <c r="M17" s="38">
        <v>1.3571590456888842</v>
      </c>
      <c r="N17" s="38">
        <v>2.0387440162062713</v>
      </c>
      <c r="O17" s="38">
        <v>3.9857614854464236</v>
      </c>
      <c r="P17" s="38">
        <v>2.4612505775059974</v>
      </c>
      <c r="Q17" s="38">
        <v>2.9897858683717051</v>
      </c>
      <c r="R17" s="38">
        <v>1.5586753059755221</v>
      </c>
      <c r="S17" s="39">
        <f t="shared" si="0"/>
        <v>2.2662119989809351</v>
      </c>
      <c r="T17" s="40">
        <f t="shared" si="1"/>
        <v>-31.221116705920558</v>
      </c>
      <c r="U17" s="41">
        <f t="shared" si="2"/>
        <v>2</v>
      </c>
      <c r="V17" s="39"/>
      <c r="W17" s="39"/>
      <c r="X17" s="44"/>
      <c r="Y17" s="44"/>
      <c r="Z17" s="44"/>
      <c r="AA17" s="44"/>
      <c r="AB17" s="44"/>
      <c r="AC17" s="44"/>
      <c r="AD17" s="44"/>
      <c r="AE17" s="44"/>
      <c r="AF17" s="44"/>
      <c r="AG17" s="44"/>
      <c r="AH17" s="44"/>
      <c r="AI17" s="38"/>
      <c r="AJ17" s="43"/>
      <c r="AK17" s="42"/>
    </row>
    <row r="18" spans="1:37" ht="12.75" customHeight="1" x14ac:dyDescent="0.25">
      <c r="A18">
        <v>2000</v>
      </c>
      <c r="B18" s="45">
        <v>36526</v>
      </c>
      <c r="C18" s="46" t="s">
        <v>99</v>
      </c>
      <c r="D18" s="38">
        <v>2.3805035852794805</v>
      </c>
      <c r="E18" s="38">
        <v>2.1001525141264019</v>
      </c>
      <c r="F18" s="38">
        <v>6.3099952003839679</v>
      </c>
      <c r="G18" s="38"/>
      <c r="H18" s="38">
        <v>1.8437550724762657</v>
      </c>
      <c r="I18" s="38">
        <v>2.2765188187602687</v>
      </c>
      <c r="J18" s="38"/>
      <c r="K18" s="38">
        <v>1.8278195016696537</v>
      </c>
      <c r="L18" s="38">
        <v>3.4499655496477324</v>
      </c>
      <c r="M18" s="38">
        <v>1.2670625099716242</v>
      </c>
      <c r="N18" s="38">
        <v>2.0174107922244966</v>
      </c>
      <c r="O18" s="38">
        <v>3.5380384820458861</v>
      </c>
      <c r="P18" s="38">
        <v>2.3693636585089202</v>
      </c>
      <c r="Q18" s="38">
        <v>2.8987727493428435</v>
      </c>
      <c r="R18" s="38">
        <v>1.5514758819294454</v>
      </c>
      <c r="S18" s="39">
        <f t="shared" si="0"/>
        <v>2.2765188187602687</v>
      </c>
      <c r="T18" s="40">
        <f t="shared" si="1"/>
        <v>-31.84875656884147</v>
      </c>
      <c r="U18" s="41">
        <f t="shared" si="2"/>
        <v>2</v>
      </c>
      <c r="V18" s="39"/>
      <c r="W18" s="39"/>
      <c r="X18" s="44"/>
      <c r="Y18" s="44"/>
      <c r="Z18" s="44"/>
      <c r="AA18" s="44"/>
      <c r="AB18" s="44"/>
      <c r="AC18" s="44"/>
      <c r="AD18" s="44"/>
      <c r="AE18" s="44"/>
      <c r="AF18" s="44"/>
      <c r="AG18" s="44"/>
      <c r="AH18" s="44"/>
      <c r="AI18" s="38"/>
      <c r="AJ18" s="43"/>
      <c r="AK18" s="42"/>
    </row>
    <row r="19" spans="1:37" ht="12.75" customHeight="1" x14ac:dyDescent="0.25">
      <c r="A19">
        <v>2000</v>
      </c>
      <c r="B19" s="45">
        <v>36708</v>
      </c>
      <c r="C19" s="46" t="s">
        <v>99</v>
      </c>
      <c r="D19" s="38">
        <v>2.4294858079921875</v>
      </c>
      <c r="E19" s="38">
        <v>2.331412722478571</v>
      </c>
      <c r="F19" s="38">
        <v>6.2930783231711418</v>
      </c>
      <c r="G19" s="38"/>
      <c r="H19" s="38">
        <v>1.9529717874171921</v>
      </c>
      <c r="I19" s="38">
        <v>2.4488267594283393</v>
      </c>
      <c r="J19" s="38"/>
      <c r="K19" s="38">
        <v>1.8278195016696537</v>
      </c>
      <c r="L19" s="38">
        <v>3.7046988985074929</v>
      </c>
      <c r="M19" s="38">
        <v>1.6238007452478898</v>
      </c>
      <c r="N19" s="38">
        <v>2.1196991908262404</v>
      </c>
      <c r="O19" s="38"/>
      <c r="P19" s="38">
        <v>2.6533278152720197</v>
      </c>
      <c r="Q19" s="38">
        <v>2.9642622644885201</v>
      </c>
      <c r="R19" s="38">
        <v>1.5262778977681786</v>
      </c>
      <c r="S19" s="39">
        <f t="shared" si="0"/>
        <v>2.380449265235379</v>
      </c>
      <c r="T19" s="40">
        <f t="shared" si="1"/>
        <v>-35.882779773621429</v>
      </c>
      <c r="U19" s="41">
        <f t="shared" si="2"/>
        <v>1</v>
      </c>
      <c r="V19" s="39"/>
      <c r="W19" s="39"/>
      <c r="X19" s="44"/>
      <c r="Y19" s="44"/>
      <c r="Z19" s="44"/>
      <c r="AA19" s="44"/>
      <c r="AB19" s="44"/>
      <c r="AC19" s="44"/>
      <c r="AD19" s="44"/>
      <c r="AE19" s="44"/>
      <c r="AF19" s="44"/>
      <c r="AG19" s="44"/>
      <c r="AH19" s="44"/>
      <c r="AI19" s="38"/>
      <c r="AJ19" s="43"/>
      <c r="AK19" s="42"/>
    </row>
    <row r="20" spans="1:37" ht="12.75" customHeight="1" x14ac:dyDescent="0.25">
      <c r="A20">
        <v>2001</v>
      </c>
      <c r="B20" s="45">
        <v>36892</v>
      </c>
      <c r="C20" s="46" t="s">
        <v>99</v>
      </c>
      <c r="D20" s="38">
        <v>2.2376091208895956</v>
      </c>
      <c r="E20" s="38">
        <v>2.6860842860364245</v>
      </c>
      <c r="F20" s="38">
        <v>7.0864770496644445</v>
      </c>
      <c r="G20" s="38"/>
      <c r="H20" s="38">
        <v>2.2475693609361236</v>
      </c>
      <c r="I20" s="38">
        <v>2.8466147878046488</v>
      </c>
      <c r="J20" s="38"/>
      <c r="K20" s="38">
        <v>1.8573004613740027</v>
      </c>
      <c r="L20" s="38">
        <v>4.0615932967508579</v>
      </c>
      <c r="M20" s="38">
        <v>1.8343290952089264</v>
      </c>
      <c r="N20" s="38">
        <v>2.3936661377039878</v>
      </c>
      <c r="O20" s="38">
        <v>4.1978998001425634</v>
      </c>
      <c r="P20" s="38">
        <v>2.9083404098289858</v>
      </c>
      <c r="Q20" s="38">
        <v>2.9252311500473214</v>
      </c>
      <c r="R20" s="38">
        <v>1.5046796256299495</v>
      </c>
      <c r="S20" s="39">
        <f t="shared" si="0"/>
        <v>2.6860842860364245</v>
      </c>
      <c r="T20" s="40">
        <f t="shared" si="1"/>
        <v>-43.982412113722283</v>
      </c>
      <c r="U20" s="41">
        <f t="shared" si="2"/>
        <v>1</v>
      </c>
      <c r="V20" s="39"/>
      <c r="W20" s="39"/>
      <c r="X20" s="44"/>
      <c r="Y20" s="44"/>
      <c r="Z20" s="44"/>
      <c r="AA20" s="44"/>
      <c r="AB20" s="44"/>
      <c r="AC20" s="44"/>
      <c r="AD20" s="44"/>
      <c r="AE20" s="44"/>
      <c r="AF20" s="44"/>
      <c r="AG20" s="44"/>
      <c r="AH20" s="44"/>
      <c r="AI20" s="38"/>
      <c r="AJ20" s="43"/>
      <c r="AK20" s="42"/>
    </row>
    <row r="21" spans="1:37" ht="12.75" customHeight="1" x14ac:dyDescent="0.25">
      <c r="A21">
        <v>2001</v>
      </c>
      <c r="B21" s="45">
        <v>37073</v>
      </c>
      <c r="C21" s="46" t="s">
        <v>99</v>
      </c>
      <c r="D21" s="38">
        <v>2.6850650215462393</v>
      </c>
      <c r="E21" s="38">
        <v>2.5112470711018644</v>
      </c>
      <c r="F21" s="38">
        <v>4.458725875656488</v>
      </c>
      <c r="G21" s="38"/>
      <c r="H21" s="38">
        <v>2.4505109414421229</v>
      </c>
      <c r="I21" s="38">
        <v>3.221138851536177</v>
      </c>
      <c r="J21" s="38"/>
      <c r="K21" s="38">
        <v>1.8573004613740027</v>
      </c>
      <c r="L21" s="38">
        <v>3.8259417103542166</v>
      </c>
      <c r="M21" s="38">
        <v>1.8562540192682437</v>
      </c>
      <c r="N21" s="38">
        <v>2.4965752579836091</v>
      </c>
      <c r="O21" s="38"/>
      <c r="P21" s="38">
        <v>2.8575010165931523</v>
      </c>
      <c r="Q21" s="38">
        <v>3.9877933360836746</v>
      </c>
      <c r="R21" s="38">
        <v>1.5602751504729149</v>
      </c>
      <c r="S21" s="39">
        <f t="shared" si="0"/>
        <v>2.5981560463240516</v>
      </c>
      <c r="T21" s="40">
        <f t="shared" si="1"/>
        <v>-39.946826801244733</v>
      </c>
      <c r="U21" s="41">
        <f t="shared" si="2"/>
        <v>1</v>
      </c>
      <c r="V21" s="39"/>
      <c r="W21" s="39"/>
      <c r="X21" s="44"/>
      <c r="Y21" s="44"/>
      <c r="Z21" s="44"/>
      <c r="AA21" s="44"/>
      <c r="AB21" s="44"/>
      <c r="AC21" s="44"/>
      <c r="AD21" s="44"/>
      <c r="AE21" s="44"/>
      <c r="AF21" s="44"/>
      <c r="AG21" s="44"/>
      <c r="AH21" s="44"/>
      <c r="AI21" s="38"/>
      <c r="AJ21" s="43"/>
      <c r="AK21" s="42"/>
    </row>
    <row r="22" spans="1:37" ht="12.75" customHeight="1" x14ac:dyDescent="0.25">
      <c r="A22">
        <v>2002</v>
      </c>
      <c r="B22" s="45">
        <v>37257</v>
      </c>
      <c r="C22" s="46" t="s">
        <v>99</v>
      </c>
      <c r="D22" s="38">
        <v>2.64247660187185</v>
      </c>
      <c r="E22" s="38">
        <v>2.35</v>
      </c>
      <c r="F22" s="38">
        <v>4.0199999999999996</v>
      </c>
      <c r="G22" s="38"/>
      <c r="H22" s="38">
        <v>2.41</v>
      </c>
      <c r="I22" s="38">
        <v>2.83</v>
      </c>
      <c r="J22" s="38"/>
      <c r="K22" s="38">
        <v>1.83</v>
      </c>
      <c r="L22" s="38">
        <v>3.66</v>
      </c>
      <c r="M22" s="38">
        <v>1.57</v>
      </c>
      <c r="N22" s="38">
        <v>2.58</v>
      </c>
      <c r="O22" s="38"/>
      <c r="P22" s="38">
        <v>2.71</v>
      </c>
      <c r="Q22" s="38">
        <v>3.85</v>
      </c>
      <c r="R22" s="38">
        <v>1.55</v>
      </c>
      <c r="S22" s="39">
        <f t="shared" si="0"/>
        <v>2.6112383009359252</v>
      </c>
      <c r="T22" s="40">
        <f t="shared" si="1"/>
        <v>-40.641189299174805</v>
      </c>
      <c r="U22" s="41">
        <f t="shared" si="2"/>
        <v>1</v>
      </c>
      <c r="V22" s="39"/>
      <c r="W22" s="39"/>
      <c r="X22" s="44"/>
      <c r="Y22" s="44"/>
      <c r="Z22" s="44"/>
      <c r="AA22" s="44"/>
      <c r="AB22" s="44"/>
      <c r="AC22" s="44"/>
      <c r="AD22" s="44"/>
      <c r="AE22" s="44"/>
      <c r="AF22" s="44"/>
      <c r="AG22" s="44"/>
      <c r="AH22" s="44"/>
      <c r="AI22" s="38"/>
      <c r="AJ22" s="43"/>
      <c r="AK22" s="42"/>
    </row>
    <row r="23" spans="1:37" ht="12.75" customHeight="1" x14ac:dyDescent="0.25">
      <c r="A23">
        <v>2002</v>
      </c>
      <c r="B23" s="45">
        <v>37438</v>
      </c>
      <c r="C23" s="46" t="s">
        <v>99</v>
      </c>
      <c r="D23" s="38">
        <v>2.4446965442764577</v>
      </c>
      <c r="E23" s="38">
        <v>2.3869841612670983</v>
      </c>
      <c r="F23" s="38">
        <v>4.3050645678992199</v>
      </c>
      <c r="G23" s="38"/>
      <c r="H23" s="38">
        <v>2.3869841612670983</v>
      </c>
      <c r="I23" s="38">
        <v>2.9317890568754494</v>
      </c>
      <c r="J23" s="38"/>
      <c r="K23" s="38">
        <v>1.8881183225341973</v>
      </c>
      <c r="L23" s="38">
        <v>3.8713466522678179</v>
      </c>
      <c r="M23" s="38">
        <v>1.6274892008639308</v>
      </c>
      <c r="N23" s="38">
        <v>2.6870885529157671</v>
      </c>
      <c r="O23" s="38">
        <v>3.0956922246220304</v>
      </c>
      <c r="P23" s="38">
        <v>2.6580015118790494</v>
      </c>
      <c r="Q23" s="38">
        <v>3.979905893242826</v>
      </c>
      <c r="R23" s="38">
        <v>1.6270698344132466</v>
      </c>
      <c r="S23" s="39">
        <f t="shared" si="0"/>
        <v>2.6580015118790494</v>
      </c>
      <c r="T23" s="40">
        <f t="shared" si="1"/>
        <v>-38.785970318617139</v>
      </c>
      <c r="U23" s="41">
        <f t="shared" si="2"/>
        <v>1</v>
      </c>
      <c r="V23" s="39"/>
      <c r="W23" s="39"/>
      <c r="X23" s="44"/>
      <c r="Y23" s="44"/>
      <c r="Z23" s="44"/>
      <c r="AA23" s="44"/>
      <c r="AB23" s="44"/>
      <c r="AC23" s="44"/>
      <c r="AD23" s="44"/>
      <c r="AE23" s="44"/>
      <c r="AF23" s="44"/>
      <c r="AG23" s="44"/>
      <c r="AH23" s="44"/>
      <c r="AI23" s="38"/>
      <c r="AJ23" s="43"/>
      <c r="AK23" s="42"/>
    </row>
    <row r="24" spans="1:37" ht="12.75" customHeight="1" x14ac:dyDescent="0.25">
      <c r="A24">
        <v>2003</v>
      </c>
      <c r="B24" s="45">
        <v>37622</v>
      </c>
      <c r="C24" s="46" t="s">
        <v>99</v>
      </c>
      <c r="D24" s="38">
        <v>2.8999842836573078</v>
      </c>
      <c r="E24" s="38">
        <v>2.5499046148308135</v>
      </c>
      <c r="F24" s="38">
        <v>4.4896140949058392</v>
      </c>
      <c r="G24" s="38"/>
      <c r="H24" s="38">
        <v>2.5191543736501081</v>
      </c>
      <c r="I24" s="38">
        <v>2.9260037185025194</v>
      </c>
      <c r="J24" s="38"/>
      <c r="K24" s="38">
        <v>1.9516941537077035</v>
      </c>
      <c r="L24" s="38">
        <v>3.9667811123110153</v>
      </c>
      <c r="M24" s="38">
        <v>1.7328233985961123</v>
      </c>
      <c r="N24" s="38">
        <v>3.0939473434125273</v>
      </c>
      <c r="O24" s="38">
        <v>3.1554478257739382</v>
      </c>
      <c r="P24" s="38">
        <v>2.8605766668826496</v>
      </c>
      <c r="Q24" s="38">
        <v>4.3345590487466428</v>
      </c>
      <c r="R24" s="38">
        <v>1.630669546436285</v>
      </c>
      <c r="S24" s="39">
        <f t="shared" si="0"/>
        <v>2.8999842836573078</v>
      </c>
      <c r="T24" s="40">
        <f t="shared" si="1"/>
        <v>-43.769710904095994</v>
      </c>
      <c r="U24" s="41">
        <f t="shared" si="2"/>
        <v>1</v>
      </c>
      <c r="V24" s="39"/>
      <c r="W24" s="39"/>
      <c r="X24" s="44"/>
      <c r="Y24" s="44"/>
      <c r="Z24" s="44"/>
      <c r="AA24" s="44"/>
      <c r="AB24" s="44"/>
      <c r="AC24" s="44"/>
      <c r="AD24" s="44"/>
      <c r="AE24" s="44"/>
      <c r="AF24" s="44"/>
      <c r="AG24" s="44"/>
      <c r="AH24" s="44"/>
      <c r="AI24" s="38"/>
      <c r="AJ24" s="43"/>
      <c r="AK24" s="42"/>
    </row>
    <row r="25" spans="1:37" ht="12.75" customHeight="1" x14ac:dyDescent="0.25">
      <c r="A25">
        <v>2003</v>
      </c>
      <c r="B25" s="45">
        <v>37803</v>
      </c>
      <c r="C25" s="46" t="s">
        <v>99</v>
      </c>
      <c r="D25" s="38">
        <v>3.0843079553635708</v>
      </c>
      <c r="E25" s="38">
        <v>2.7069456443484521</v>
      </c>
      <c r="F25" s="38">
        <v>4.5697797701328886</v>
      </c>
      <c r="G25" s="38"/>
      <c r="H25" s="38">
        <v>2.7874496040316825</v>
      </c>
      <c r="I25" s="38">
        <v>3.5522372210223181</v>
      </c>
      <c r="J25" s="38"/>
      <c r="K25" s="38">
        <v>2.2641738660907125</v>
      </c>
      <c r="L25" s="38">
        <v>4.3270878329733611</v>
      </c>
      <c r="M25" s="38">
        <v>1.8541068214542835</v>
      </c>
      <c r="N25" s="38">
        <v>3.4063237940964717</v>
      </c>
      <c r="O25" s="38">
        <v>3.3383985781137508</v>
      </c>
      <c r="P25" s="38">
        <v>2.981162257019438</v>
      </c>
      <c r="Q25" s="38">
        <v>4.6893608351036464</v>
      </c>
      <c r="R25" s="38">
        <v>1.6414686825053995</v>
      </c>
      <c r="S25" s="39">
        <f t="shared" si="0"/>
        <v>3.0843079553635708</v>
      </c>
      <c r="T25" s="40">
        <f t="shared" si="1"/>
        <v>-46.780000367638159</v>
      </c>
      <c r="U25" s="41">
        <f t="shared" si="2"/>
        <v>1</v>
      </c>
      <c r="V25" s="39"/>
      <c r="W25" s="39"/>
      <c r="X25" s="44"/>
      <c r="Y25" s="44"/>
      <c r="Z25" s="44"/>
      <c r="AA25" s="44"/>
      <c r="AB25" s="44"/>
      <c r="AC25" s="44"/>
      <c r="AD25" s="44"/>
      <c r="AE25" s="44"/>
      <c r="AF25" s="44"/>
      <c r="AG25" s="44"/>
      <c r="AH25" s="44"/>
      <c r="AI25" s="38"/>
      <c r="AJ25" s="43"/>
      <c r="AK25" s="42"/>
    </row>
    <row r="26" spans="1:37" ht="12.75" customHeight="1" x14ac:dyDescent="0.25">
      <c r="A26">
        <v>2004</v>
      </c>
      <c r="B26" s="45">
        <v>37987</v>
      </c>
      <c r="C26" s="46" t="s">
        <v>99</v>
      </c>
      <c r="D26" s="38">
        <v>3.4052915766738656</v>
      </c>
      <c r="E26" s="38">
        <v>2.6179265658747295</v>
      </c>
      <c r="F26" s="38">
        <v>4.7408932117645337</v>
      </c>
      <c r="G26" s="38"/>
      <c r="H26" s="38" t="s">
        <v>1</v>
      </c>
      <c r="I26" s="38">
        <v>3.5071274298056148</v>
      </c>
      <c r="J26" s="38"/>
      <c r="K26" s="38">
        <v>2.2354211663066947</v>
      </c>
      <c r="L26" s="38">
        <v>4.1802375809935191</v>
      </c>
      <c r="M26" s="38">
        <v>1.7560475161987037</v>
      </c>
      <c r="N26" s="38">
        <v>3.2761339092872563</v>
      </c>
      <c r="O26" s="38">
        <v>2.9929805615550755</v>
      </c>
      <c r="P26" s="38">
        <v>2.8687904967602589</v>
      </c>
      <c r="Q26" s="38">
        <v>4.858902316261088</v>
      </c>
      <c r="R26" s="38">
        <v>1.7026637868970482</v>
      </c>
      <c r="S26" s="39">
        <f t="shared" si="0"/>
        <v>3.1345572354211662</v>
      </c>
      <c r="T26" s="40">
        <f t="shared" si="1"/>
        <v>-45.680883805323958</v>
      </c>
      <c r="U26" s="41">
        <f t="shared" si="2"/>
        <v>1</v>
      </c>
      <c r="V26" s="39"/>
      <c r="W26" s="39"/>
      <c r="X26" s="44"/>
      <c r="Y26" s="44"/>
      <c r="Z26" s="44"/>
      <c r="AA26" s="44"/>
      <c r="AB26" s="44"/>
      <c r="AC26" s="44"/>
      <c r="AD26" s="44"/>
      <c r="AE26" s="44"/>
      <c r="AF26" s="44"/>
      <c r="AG26" s="44"/>
      <c r="AH26" s="44"/>
      <c r="AI26" s="38"/>
      <c r="AJ26" s="43"/>
      <c r="AK26" s="42"/>
    </row>
    <row r="27" spans="1:37" ht="12.75" customHeight="1" x14ac:dyDescent="0.25">
      <c r="A27">
        <v>2004</v>
      </c>
      <c r="B27" s="45">
        <v>38169</v>
      </c>
      <c r="C27" s="46" t="s">
        <v>99</v>
      </c>
      <c r="D27" s="38">
        <v>3.3279769618430524</v>
      </c>
      <c r="E27" s="38">
        <v>2.6678617710583157</v>
      </c>
      <c r="F27" s="38">
        <v>6.162301109870941</v>
      </c>
      <c r="G27" s="38"/>
      <c r="H27" s="38">
        <v>2.5283657307415406</v>
      </c>
      <c r="I27" s="38">
        <v>3.5123110151187902</v>
      </c>
      <c r="J27" s="38"/>
      <c r="K27" s="38">
        <v>2.2419006479481638</v>
      </c>
      <c r="L27" s="38">
        <v>4.1923542116630657</v>
      </c>
      <c r="M27" s="38">
        <v>1.7960115190784738</v>
      </c>
      <c r="N27" s="38">
        <v>3.2955939524838018</v>
      </c>
      <c r="O27" s="38">
        <v>3.0664218862490999</v>
      </c>
      <c r="P27" s="38">
        <v>2.8247948164146863</v>
      </c>
      <c r="Q27" s="38">
        <v>4.8729860910908309</v>
      </c>
      <c r="R27" s="38">
        <v>1.6342692584593232</v>
      </c>
      <c r="S27" s="39">
        <f t="shared" si="0"/>
        <v>3.0664218862490999</v>
      </c>
      <c r="T27" s="40">
        <f t="shared" si="1"/>
        <v>-46.704357094894419</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5">
      <c r="A28">
        <v>2005</v>
      </c>
      <c r="B28" s="45">
        <v>38353</v>
      </c>
      <c r="C28" s="46" t="s">
        <v>99</v>
      </c>
      <c r="D28" s="38">
        <v>3.360054427645788</v>
      </c>
      <c r="E28" s="38">
        <v>2.8067520518358533</v>
      </c>
      <c r="F28" s="38">
        <v>7.1524263839418349</v>
      </c>
      <c r="G28" s="38"/>
      <c r="H28" s="38">
        <v>2.6583664146868244</v>
      </c>
      <c r="I28" s="38">
        <v>3.712155939524838</v>
      </c>
      <c r="J28" s="38"/>
      <c r="K28" s="38">
        <v>2.5099807775377969</v>
      </c>
      <c r="L28" s="38">
        <v>3.2141838012958956</v>
      </c>
      <c r="M28" s="38">
        <v>2.0472187904967605</v>
      </c>
      <c r="N28" s="38">
        <v>3.8454515118790491</v>
      </c>
      <c r="O28" s="38">
        <v>3.1035233261339092</v>
      </c>
      <c r="P28" s="38">
        <v>2.992862850971922</v>
      </c>
      <c r="Q28" s="38">
        <v>5.5789675426257697</v>
      </c>
      <c r="R28" s="38">
        <v>1.8250539956803458</v>
      </c>
      <c r="S28" s="39">
        <f t="shared" si="0"/>
        <v>3.1035233261339092</v>
      </c>
      <c r="T28" s="40">
        <f t="shared" si="1"/>
        <v>-41.194126678150852</v>
      </c>
      <c r="U28" s="41">
        <f t="shared" si="2"/>
        <v>1</v>
      </c>
      <c r="V28" s="39"/>
      <c r="W28" s="39"/>
      <c r="X28" s="44"/>
      <c r="Y28" s="44">
        <v>1.9042442514812574</v>
      </c>
      <c r="Z28" s="44">
        <v>1.1786888526683004</v>
      </c>
      <c r="AA28" s="44">
        <v>1.5821608434530712</v>
      </c>
      <c r="AB28" s="44">
        <v>1.1552315332292087</v>
      </c>
      <c r="AC28" s="44">
        <v>1.3773558680643825</v>
      </c>
      <c r="AD28" s="44"/>
      <c r="AE28" s="44">
        <v>1.9231276527063104</v>
      </c>
      <c r="AF28" s="44"/>
      <c r="AG28" s="44">
        <v>2.068067383480102</v>
      </c>
      <c r="AH28" s="44">
        <v>2.6299879911517161</v>
      </c>
      <c r="AI28" s="38">
        <f>MEDIAN(D28:R28,V28:AH28)</f>
        <v>2.6299879911517161</v>
      </c>
      <c r="AJ28" s="43">
        <f>(R28-AI28)/AI28*100</f>
        <v>-30.605995091212417</v>
      </c>
      <c r="AK28" s="42">
        <f>RANK(R28,(D28:R28,X28:AH28),1)</f>
        <v>5</v>
      </c>
    </row>
    <row r="29" spans="1:37" ht="12.75" customHeight="1" x14ac:dyDescent="0.25">
      <c r="A29">
        <v>2005</v>
      </c>
      <c r="B29" s="45">
        <v>38534</v>
      </c>
      <c r="C29" s="46" t="s">
        <v>99</v>
      </c>
      <c r="D29" s="38">
        <v>3.326544276457883</v>
      </c>
      <c r="E29" s="38">
        <v>3.100849532037437</v>
      </c>
      <c r="F29" s="38">
        <v>6.7347321066931842</v>
      </c>
      <c r="G29" s="38"/>
      <c r="H29" s="38">
        <v>2.6887113030957521</v>
      </c>
      <c r="I29" s="38">
        <v>3.3927807775377969</v>
      </c>
      <c r="J29" s="38"/>
      <c r="K29" s="38">
        <v>2.4482973362131029</v>
      </c>
      <c r="L29" s="38">
        <v>3.930032397408207</v>
      </c>
      <c r="M29" s="38">
        <v>2.1539128869690423</v>
      </c>
      <c r="N29" s="38">
        <v>3.7607613390928729</v>
      </c>
      <c r="O29" s="38">
        <v>3.270120590352771</v>
      </c>
      <c r="P29" s="38">
        <v>2.9634701223902087</v>
      </c>
      <c r="Q29" s="38">
        <v>5.1441518959348755</v>
      </c>
      <c r="R29" s="38">
        <v>1.8466522678185744</v>
      </c>
      <c r="S29" s="39">
        <f t="shared" si="0"/>
        <v>3.270120590352771</v>
      </c>
      <c r="T29" s="40">
        <f t="shared" si="1"/>
        <v>-43.529536089084623</v>
      </c>
      <c r="U29" s="41">
        <f t="shared" si="2"/>
        <v>1</v>
      </c>
      <c r="V29" s="39"/>
      <c r="W29" s="39"/>
      <c r="X29" s="44"/>
      <c r="Y29" s="44">
        <v>1.8934230776709589</v>
      </c>
      <c r="Z29" s="44">
        <v>1.13160796176992</v>
      </c>
      <c r="AA29" s="44">
        <v>1.6891609261593163</v>
      </c>
      <c r="AB29" s="44">
        <v>1.1234493369229113</v>
      </c>
      <c r="AC29" s="44">
        <v>1.2034139215109316</v>
      </c>
      <c r="AD29" s="44"/>
      <c r="AE29" s="44">
        <v>1.980490281976458</v>
      </c>
      <c r="AF29" s="44"/>
      <c r="AG29" s="44">
        <v>1.8053239285160985</v>
      </c>
      <c r="AH29" s="44">
        <v>2.8846614384025311</v>
      </c>
      <c r="AI29" s="38">
        <f>MEDIAN(D29:R29,V29:AH29)</f>
        <v>2.6887113030957521</v>
      </c>
      <c r="AJ29" s="43">
        <f>(R29-AI29)/AI29*100</f>
        <v>-31.318313509808227</v>
      </c>
      <c r="AK29" s="42">
        <f>RANK(R29,(D29:R29,X29:AH29),1)</f>
        <v>6</v>
      </c>
    </row>
    <row r="30" spans="1:37" ht="12.75" customHeight="1" x14ac:dyDescent="0.25">
      <c r="A30">
        <v>2006</v>
      </c>
      <c r="B30" s="45">
        <v>38718</v>
      </c>
      <c r="C30" s="46" t="s">
        <v>99</v>
      </c>
      <c r="D30" s="38">
        <v>3.8634881209503238</v>
      </c>
      <c r="E30" s="38">
        <v>3.3327213822894168</v>
      </c>
      <c r="F30" s="38">
        <v>7.3616460376256985</v>
      </c>
      <c r="G30" s="38"/>
      <c r="H30" s="38">
        <v>3.1401641468682504</v>
      </c>
      <c r="I30" s="38">
        <v>3.9449546436285097</v>
      </c>
      <c r="J30" s="38"/>
      <c r="K30" s="38">
        <v>3.0883218142548592</v>
      </c>
      <c r="L30" s="38">
        <v>3.9548293736501074</v>
      </c>
      <c r="M30" s="38">
        <v>2.5501490280777537</v>
      </c>
      <c r="N30" s="38">
        <v>4.1770107991360694</v>
      </c>
      <c r="O30" s="38">
        <v>3.5845269978401721</v>
      </c>
      <c r="P30" s="38">
        <v>3.3648142548596116</v>
      </c>
      <c r="Q30" s="38">
        <v>6.4097504949386419</v>
      </c>
      <c r="R30" s="38">
        <v>2.0338372930165587</v>
      </c>
      <c r="S30" s="39">
        <f t="shared" si="0"/>
        <v>3.5845269978401721</v>
      </c>
      <c r="T30" s="40">
        <f t="shared" si="1"/>
        <v>-43.260650729035355</v>
      </c>
      <c r="U30" s="41">
        <f t="shared" si="2"/>
        <v>1</v>
      </c>
      <c r="V30" s="39"/>
      <c r="W30" s="39"/>
      <c r="X30" s="44"/>
      <c r="Y30" s="44">
        <v>2.4488684157075906</v>
      </c>
      <c r="Z30" s="44">
        <v>1.1442029277387844</v>
      </c>
      <c r="AA30" s="44">
        <v>1.8134836759064259</v>
      </c>
      <c r="AB30" s="44">
        <v>1.3190891870276347</v>
      </c>
      <c r="AC30" s="44">
        <v>1.5400666463828399</v>
      </c>
      <c r="AD30" s="44"/>
      <c r="AE30" s="44">
        <v>2.3081048123676289</v>
      </c>
      <c r="AF30" s="44"/>
      <c r="AG30" s="44">
        <v>2.6600355531573316</v>
      </c>
      <c r="AH30" s="44">
        <v>3.2056795790365995</v>
      </c>
      <c r="AI30" s="38">
        <f>MEDIAN(D30:R30,V30:AH30)</f>
        <v>3.1401641468682504</v>
      </c>
      <c r="AJ30" s="43">
        <f>(R30-AI30)/AI30*100</f>
        <v>-35.231497530313952</v>
      </c>
      <c r="AK30" s="42">
        <f>RANK(R30,(D30:R30,X30:AH30),1)</f>
        <v>5</v>
      </c>
    </row>
    <row r="31" spans="1:37" ht="12.75" customHeight="1" x14ac:dyDescent="0.25">
      <c r="A31">
        <v>2006</v>
      </c>
      <c r="B31" s="45">
        <v>38899</v>
      </c>
      <c r="C31" s="46" t="s">
        <v>99</v>
      </c>
      <c r="D31" s="38">
        <v>3.8989794816414687</v>
      </c>
      <c r="E31" s="38">
        <v>3.5153099352051833</v>
      </c>
      <c r="F31" s="38">
        <v>9.1181556826805199</v>
      </c>
      <c r="G31" s="38"/>
      <c r="H31" s="38">
        <v>3.3533714902807774</v>
      </c>
      <c r="I31" s="38">
        <v>4.2951058315334771</v>
      </c>
      <c r="J31" s="38"/>
      <c r="K31" s="38">
        <v>3.1166922246220299</v>
      </c>
      <c r="L31" s="38">
        <v>4.3773207343412528</v>
      </c>
      <c r="M31" s="38">
        <v>2.6856868250539954</v>
      </c>
      <c r="N31" s="38">
        <v>4.2602267818574511</v>
      </c>
      <c r="O31" s="38">
        <v>3.5103272138228943</v>
      </c>
      <c r="P31" s="38">
        <v>3.3882505399568026</v>
      </c>
      <c r="Q31" s="38">
        <v>6.7094283699388795</v>
      </c>
      <c r="R31" s="38">
        <v>2.4550035997120232</v>
      </c>
      <c r="S31" s="39">
        <f t="shared" si="0"/>
        <v>3.5153099352051833</v>
      </c>
      <c r="T31" s="40">
        <f t="shared" si="1"/>
        <v>-30.162527772427318</v>
      </c>
      <c r="U31" s="41">
        <f t="shared" si="2"/>
        <v>1</v>
      </c>
      <c r="V31" s="39"/>
      <c r="W31" s="39"/>
      <c r="X31" s="44"/>
      <c r="Y31" s="44">
        <v>2.553878604111699</v>
      </c>
      <c r="Z31" s="44">
        <v>1.2136279567385226</v>
      </c>
      <c r="AA31" s="44">
        <v>1.1642616054982406</v>
      </c>
      <c r="AB31" s="44">
        <v>1.5855089587374023</v>
      </c>
      <c r="AC31" s="44">
        <v>1.7548045646617039</v>
      </c>
      <c r="AD31" s="44"/>
      <c r="AE31" s="44">
        <v>2.4049686146945173</v>
      </c>
      <c r="AF31" s="44"/>
      <c r="AG31" s="44">
        <v>2.4166523522968228</v>
      </c>
      <c r="AH31" s="44">
        <v>3.4371482889973737</v>
      </c>
      <c r="AI31" s="38">
        <f>MEDIAN(D31:R31,V31:AH31)</f>
        <v>3.3533714902807774</v>
      </c>
      <c r="AJ31" s="43">
        <f>(R31-AI31)/AI31*100</f>
        <v>-26.789990109134433</v>
      </c>
      <c r="AK31" s="42">
        <f>RANK(R31,(D31:R31,X31:AH31),1)</f>
        <v>7</v>
      </c>
    </row>
    <row r="32" spans="1:37" ht="12.75" customHeight="1" x14ac:dyDescent="0.25">
      <c r="A32">
        <v>2007</v>
      </c>
      <c r="B32" s="45">
        <v>39083</v>
      </c>
      <c r="C32" s="46" t="s">
        <v>99</v>
      </c>
      <c r="D32" s="38">
        <v>3.8173390928725697</v>
      </c>
      <c r="E32" s="38">
        <v>3.0772670986321096</v>
      </c>
      <c r="F32" s="38">
        <v>7.4665724399618663</v>
      </c>
      <c r="G32" s="38"/>
      <c r="H32" s="38">
        <v>3.2133448524118067</v>
      </c>
      <c r="I32" s="38">
        <v>4.4046220302375803</v>
      </c>
      <c r="J32" s="38"/>
      <c r="K32" s="38">
        <v>3.9940014398848089</v>
      </c>
      <c r="L32" s="38">
        <v>4.3783614110871127</v>
      </c>
      <c r="M32" s="38">
        <v>2.750203023758099</v>
      </c>
      <c r="N32" s="38">
        <v>4.3974600431965447</v>
      </c>
      <c r="O32" s="38">
        <v>3.3136126709863212</v>
      </c>
      <c r="P32" s="38">
        <v>3.3971691864650828</v>
      </c>
      <c r="Q32" s="38">
        <v>6.4322035870120535</v>
      </c>
      <c r="R32" s="38">
        <v>2.8077753779697625</v>
      </c>
      <c r="S32" s="39">
        <f t="shared" si="0"/>
        <v>3.8173390928725697</v>
      </c>
      <c r="T32" s="40">
        <f t="shared" si="1"/>
        <v>-26.446791609049974</v>
      </c>
      <c r="U32" s="41">
        <f t="shared" si="2"/>
        <v>2</v>
      </c>
      <c r="V32" s="39"/>
      <c r="W32" s="39"/>
      <c r="X32" s="44"/>
      <c r="Y32" s="44">
        <v>2.2576152256957376</v>
      </c>
      <c r="Z32" s="44">
        <v>1.4061474488940788</v>
      </c>
      <c r="AA32" s="44">
        <v>1.7098962930452566</v>
      </c>
      <c r="AB32" s="44">
        <v>1.7906357426889723</v>
      </c>
      <c r="AC32" s="44">
        <v>1.682061690857132</v>
      </c>
      <c r="AD32" s="44"/>
      <c r="AE32" s="44">
        <v>2.5533641927797728</v>
      </c>
      <c r="AF32" s="44"/>
      <c r="AG32" s="44">
        <v>2.7419236750835769</v>
      </c>
      <c r="AH32" s="44">
        <v>3.3088380129589625</v>
      </c>
      <c r="AI32" s="38">
        <f>MEDIAN(D32:R32,V32:AH32)</f>
        <v>3.2133448524118067</v>
      </c>
      <c r="AJ32" s="43">
        <f>(R32-AI32)/AI32*100</f>
        <v>-12.621411428581657</v>
      </c>
      <c r="AK32" s="42">
        <f>RANK(R32,(D32:R32,X32:AH32),1)</f>
        <v>9</v>
      </c>
    </row>
    <row r="33" spans="1:37" ht="12.75" customHeight="1" x14ac:dyDescent="0.25">
      <c r="A33">
        <v>2007</v>
      </c>
      <c r="B33" s="45">
        <v>39264</v>
      </c>
      <c r="C33" s="46" t="s">
        <v>99</v>
      </c>
      <c r="D33" s="38">
        <v>3.883532397408207</v>
      </c>
      <c r="E33" s="38">
        <v>2.8610388768898489</v>
      </c>
      <c r="F33" s="38">
        <v>7.9087239121745156</v>
      </c>
      <c r="G33" s="38"/>
      <c r="H33" s="38">
        <v>3.2690647948164147</v>
      </c>
      <c r="I33" s="38">
        <v>4.24541252699784</v>
      </c>
      <c r="J33" s="38"/>
      <c r="K33" s="38">
        <v>3.6574180345572351</v>
      </c>
      <c r="L33" s="38">
        <v>4.2</v>
      </c>
      <c r="M33" s="38">
        <v>2.5513277753779695</v>
      </c>
      <c r="N33" s="38">
        <v>4.34</v>
      </c>
      <c r="O33" s="38">
        <v>3.3907439524838012</v>
      </c>
      <c r="P33" s="38">
        <v>3.3611620734341257</v>
      </c>
      <c r="Q33" s="38">
        <v>6.86</v>
      </c>
      <c r="R33" s="38">
        <v>2.4802015838732898</v>
      </c>
      <c r="S33" s="39"/>
      <c r="T33" s="40"/>
      <c r="U33" s="41"/>
      <c r="V33" s="39"/>
      <c r="W33" s="39"/>
      <c r="X33" s="44"/>
      <c r="Y33" s="44">
        <v>2.3212399307642819</v>
      </c>
      <c r="Z33" s="44">
        <v>1.7942106206030892</v>
      </c>
      <c r="AA33" s="44">
        <v>2.5990067069239564</v>
      </c>
      <c r="AB33" s="44">
        <v>1.7800645685753662</v>
      </c>
      <c r="AC33" s="44">
        <v>1.7127389771746897</v>
      </c>
      <c r="AD33" s="44"/>
      <c r="AE33" s="44">
        <v>2.6723302186777764</v>
      </c>
      <c r="AF33" s="44"/>
      <c r="AG33" s="44">
        <v>2.8482551258469084</v>
      </c>
      <c r="AH33" s="44">
        <v>3.3322116630669547</v>
      </c>
      <c r="AI33" s="38"/>
      <c r="AJ33" s="43"/>
      <c r="AK33" s="42"/>
    </row>
    <row r="34" spans="1:37" ht="12.75" customHeight="1" x14ac:dyDescent="0.25">
      <c r="A34">
        <v>2007</v>
      </c>
      <c r="B34" s="45" t="s">
        <v>176</v>
      </c>
      <c r="C34" s="46" t="s">
        <v>100</v>
      </c>
      <c r="D34" s="38"/>
      <c r="E34" s="38"/>
      <c r="F34" s="38"/>
      <c r="G34" s="38"/>
      <c r="H34" s="38"/>
      <c r="I34" s="38"/>
      <c r="J34" s="38"/>
      <c r="K34" s="38"/>
      <c r="L34" s="38">
        <v>4.41514192224622</v>
      </c>
      <c r="M34" s="38"/>
      <c r="N34" s="38">
        <v>4.866856112311015</v>
      </c>
      <c r="O34" s="38"/>
      <c r="P34" s="38"/>
      <c r="Q34" s="38">
        <v>6.2719118986678444</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5">
      <c r="A35">
        <v>2007</v>
      </c>
      <c r="B35" s="45" t="s">
        <v>159</v>
      </c>
      <c r="C35" s="46" t="s">
        <v>100</v>
      </c>
      <c r="D35" s="38">
        <v>4.2371644168466522</v>
      </c>
      <c r="E35" s="38">
        <v>3.4722249999999995</v>
      </c>
      <c r="F35" s="38">
        <v>6.1463632084233257</v>
      </c>
      <c r="G35" s="38"/>
      <c r="H35" s="38">
        <v>3.5797164866810651</v>
      </c>
      <c r="I35" s="38">
        <v>4.2596626349892004</v>
      </c>
      <c r="J35" s="38"/>
      <c r="K35" s="38">
        <v>4.2121663966882643</v>
      </c>
      <c r="L35" s="38">
        <v>4.2879103977681776</v>
      </c>
      <c r="M35" s="38">
        <v>2.5297996400287976</v>
      </c>
      <c r="N35" s="38">
        <v>4.9071113570914324</v>
      </c>
      <c r="O35" s="38">
        <v>4.5320160646148304</v>
      </c>
      <c r="P35" s="38">
        <v>4.0366802951763852</v>
      </c>
      <c r="Q35" s="38">
        <v>6.1995839933405321</v>
      </c>
      <c r="R35" s="38">
        <v>2.4774037897768175</v>
      </c>
      <c r="S35" s="39">
        <f t="shared" ref="S35:S61" si="3">MEDIAN(D35:R35)</f>
        <v>4.2371644168466522</v>
      </c>
      <c r="T35" s="40">
        <f t="shared" ref="T35:T61" si="4">(R35-S35)/S35*100</f>
        <v>-41.531563421828913</v>
      </c>
      <c r="U35" s="41">
        <f t="shared" ref="U35:U61" si="5">RANK(R35,D35:R35,1)</f>
        <v>1</v>
      </c>
      <c r="V35" s="39">
        <v>2.180468109719222</v>
      </c>
      <c r="W35" s="39">
        <v>1.8468067517998557</v>
      </c>
      <c r="X35" s="44"/>
      <c r="Y35" s="44">
        <v>2.5148258259539236</v>
      </c>
      <c r="Z35" s="44">
        <v>1.8258553923686105</v>
      </c>
      <c r="AA35" s="44">
        <v>2.6544397685385173</v>
      </c>
      <c r="AB35" s="44">
        <v>2.1616287991360688</v>
      </c>
      <c r="AC35" s="44">
        <v>1.6295959361051118</v>
      </c>
      <c r="AD35" s="44"/>
      <c r="AE35" s="44">
        <v>2.7862793268538519</v>
      </c>
      <c r="AF35" s="44">
        <v>2.3084295111951043</v>
      </c>
      <c r="AG35" s="44">
        <v>2.8780720568754496</v>
      </c>
      <c r="AH35" s="44">
        <v>3.5347200503959684</v>
      </c>
      <c r="AI35" s="38">
        <f t="shared" ref="AI35:AI61" si="6">MEDIAN(D35:R35,V35:AH35)</f>
        <v>3.1751485284377248</v>
      </c>
      <c r="AJ35" s="43">
        <f t="shared" ref="AJ35:AJ61" si="7">(R35-AI35)/AI35*100</f>
        <v>-21.975184228758586</v>
      </c>
      <c r="AK35" s="42">
        <f>RANK(R35,(D35:R35,V35:AH35),1)</f>
        <v>7</v>
      </c>
    </row>
    <row r="36" spans="1:37" ht="12.75" customHeight="1" x14ac:dyDescent="0.25">
      <c r="A36">
        <v>2008</v>
      </c>
      <c r="B36" s="45" t="s">
        <v>177</v>
      </c>
      <c r="C36" s="46" t="s">
        <v>100</v>
      </c>
      <c r="D36" s="38">
        <v>4.5405384389248864</v>
      </c>
      <c r="E36" s="38">
        <v>4.5377476961843053</v>
      </c>
      <c r="F36" s="38">
        <v>7.3914015334773211</v>
      </c>
      <c r="G36" s="38"/>
      <c r="H36" s="38">
        <v>4.0354140028797696</v>
      </c>
      <c r="I36" s="38">
        <v>4.9703128209743213</v>
      </c>
      <c r="J36" s="38"/>
      <c r="K36" s="38">
        <v>4.2112307955363573</v>
      </c>
      <c r="L36" s="38">
        <v>4.8748694192464592</v>
      </c>
      <c r="M36" s="38">
        <v>4.3200697624190072</v>
      </c>
      <c r="N36" s="38">
        <v>5.4056686885049192</v>
      </c>
      <c r="O36" s="38">
        <v>4.8464038432925358</v>
      </c>
      <c r="P36" s="38">
        <v>4.459885973722101</v>
      </c>
      <c r="Q36" s="38">
        <v>7.1994743998680093</v>
      </c>
      <c r="R36" s="38">
        <v>3.066161141648668</v>
      </c>
      <c r="S36" s="39">
        <f t="shared" si="3"/>
        <v>4.5405384389248864</v>
      </c>
      <c r="T36" s="40">
        <f t="shared" si="4"/>
        <v>-32.471419791026435</v>
      </c>
      <c r="U36" s="41">
        <f t="shared" si="5"/>
        <v>1</v>
      </c>
      <c r="V36" s="39">
        <v>2.7334356947444207</v>
      </c>
      <c r="W36" s="39">
        <v>2.107451274298056</v>
      </c>
      <c r="X36" s="44"/>
      <c r="Y36" s="44">
        <v>3.4052084772018238</v>
      </c>
      <c r="Z36" s="44">
        <v>2.595307026457883</v>
      </c>
      <c r="AA36" s="44">
        <v>3.1359297101631864</v>
      </c>
      <c r="AB36" s="44">
        <v>2.4291741111111111</v>
      </c>
      <c r="AC36" s="44">
        <v>2.5526923848092151</v>
      </c>
      <c r="AD36" s="44"/>
      <c r="AE36" s="44">
        <v>3.2267962937964962</v>
      </c>
      <c r="AF36" s="44">
        <v>2.557093063354932</v>
      </c>
      <c r="AG36" s="44">
        <v>3.3176349700023993</v>
      </c>
      <c r="AH36" s="44">
        <v>4.3284419906407479</v>
      </c>
      <c r="AI36" s="38">
        <f t="shared" si="6"/>
        <v>4.1233223992080639</v>
      </c>
      <c r="AJ36" s="43">
        <f t="shared" si="7"/>
        <v>-25.638578680203057</v>
      </c>
      <c r="AK36" s="42">
        <f>RANK(R36,(D36:R36,V36:AH36),1)</f>
        <v>7</v>
      </c>
    </row>
    <row r="37" spans="1:37" ht="12.75" customHeight="1" x14ac:dyDescent="0.25">
      <c r="A37">
        <v>2008</v>
      </c>
      <c r="B37" s="45" t="s">
        <v>160</v>
      </c>
      <c r="C37" s="46" t="s">
        <v>100</v>
      </c>
      <c r="D37" s="38">
        <v>5.0370205783537312</v>
      </c>
      <c r="E37" s="38">
        <v>5.9584626829853606</v>
      </c>
      <c r="F37" s="38">
        <v>8.0093337443004557</v>
      </c>
      <c r="G37" s="38"/>
      <c r="H37" s="38">
        <v>4.7264386549076072</v>
      </c>
      <c r="I37" s="38">
        <v>6.2322458003359742</v>
      </c>
      <c r="J37" s="38"/>
      <c r="K37" s="38">
        <v>5.3137476001919852</v>
      </c>
      <c r="L37" s="38">
        <v>5.8848650707943362</v>
      </c>
      <c r="M37" s="38">
        <v>4.2038956083513321</v>
      </c>
      <c r="N37" s="38">
        <v>6.19397504199664</v>
      </c>
      <c r="O37" s="38">
        <v>5.1450618730501558</v>
      </c>
      <c r="P37" s="38">
        <v>5.3393595692344622</v>
      </c>
      <c r="Q37" s="38">
        <v>8.3068152927765784</v>
      </c>
      <c r="R37" s="38">
        <v>3.9111243070554362</v>
      </c>
      <c r="S37" s="39">
        <f t="shared" si="3"/>
        <v>5.3393595692344622</v>
      </c>
      <c r="T37" s="40">
        <f t="shared" si="4"/>
        <v>-26.749186745327229</v>
      </c>
      <c r="U37" s="41">
        <f t="shared" si="5"/>
        <v>1</v>
      </c>
      <c r="V37" s="39">
        <v>3.1970802735781136</v>
      </c>
      <c r="W37" s="39">
        <v>2.2677190658747302</v>
      </c>
      <c r="X37" s="44"/>
      <c r="Y37" s="44">
        <v>4.3235947648188153</v>
      </c>
      <c r="Z37" s="44">
        <v>3.0334286231101513</v>
      </c>
      <c r="AA37" s="44">
        <v>3.8056736483081361</v>
      </c>
      <c r="AB37" s="44">
        <v>4.0862571850251985</v>
      </c>
      <c r="AC37" s="44">
        <v>3.1281340304775624</v>
      </c>
      <c r="AD37" s="44"/>
      <c r="AE37" s="44">
        <v>4.2090768802495804</v>
      </c>
      <c r="AF37" s="44">
        <v>2.7459269108471327</v>
      </c>
      <c r="AG37" s="44">
        <v>3.802965256179506</v>
      </c>
      <c r="AH37" s="44">
        <v>5.8200991720662349</v>
      </c>
      <c r="AI37" s="38">
        <f t="shared" si="6"/>
        <v>4.5250167098632108</v>
      </c>
      <c r="AJ37" s="43">
        <f t="shared" si="7"/>
        <v>-13.566632836286969</v>
      </c>
      <c r="AK37" s="42">
        <f>RANK(R37,(D37:R37,V37:AH37),1)</f>
        <v>8</v>
      </c>
    </row>
    <row r="38" spans="1:37" ht="12.75" customHeight="1" x14ac:dyDescent="0.25">
      <c r="A38">
        <v>2009</v>
      </c>
      <c r="B38" s="45" t="s">
        <v>178</v>
      </c>
      <c r="C38" s="46" t="s">
        <v>100</v>
      </c>
      <c r="D38" s="38">
        <v>5.8017268898488119</v>
      </c>
      <c r="E38" s="38">
        <v>5.4123708423326127</v>
      </c>
      <c r="F38" s="38">
        <v>7.1753814611231093</v>
      </c>
      <c r="G38" s="38"/>
      <c r="H38" s="38">
        <v>4.9200446004319645</v>
      </c>
      <c r="I38" s="38">
        <v>5.7920734341252702</v>
      </c>
      <c r="J38" s="38"/>
      <c r="K38" s="38">
        <v>5.7566774298056149</v>
      </c>
      <c r="L38" s="38">
        <v>6.7706120626349886</v>
      </c>
      <c r="M38" s="38">
        <v>4.4019758099352044</v>
      </c>
      <c r="N38" s="38">
        <v>7.236873974082072</v>
      </c>
      <c r="O38" s="38">
        <v>5.3994995680345568</v>
      </c>
      <c r="P38" s="38">
        <v>5.4638559395248372</v>
      </c>
      <c r="Q38" s="38">
        <v>7.8090021166306691</v>
      </c>
      <c r="R38" s="38">
        <v>3.8089318466522677</v>
      </c>
      <c r="S38" s="39">
        <f t="shared" si="3"/>
        <v>5.7566774298056149</v>
      </c>
      <c r="T38" s="40">
        <f t="shared" si="4"/>
        <v>-33.834544438233642</v>
      </c>
      <c r="U38" s="41">
        <f t="shared" si="5"/>
        <v>1</v>
      </c>
      <c r="V38" s="39">
        <v>4.228342319654427</v>
      </c>
      <c r="W38" s="39">
        <v>2.8506976533477317</v>
      </c>
      <c r="X38" s="44"/>
      <c r="Y38" s="44">
        <v>4.4238569762418996</v>
      </c>
      <c r="Z38" s="44">
        <v>3.5267613358531316</v>
      </c>
      <c r="AA38" s="44">
        <v>4.3045402634989198</v>
      </c>
      <c r="AB38" s="44">
        <v>4.678901276457883</v>
      </c>
      <c r="AC38" s="44">
        <v>3.7966076015118788</v>
      </c>
      <c r="AD38" s="44"/>
      <c r="AE38" s="44">
        <v>3.4755336641468677</v>
      </c>
      <c r="AF38" s="44">
        <v>2.6109058131749454</v>
      </c>
      <c r="AG38" s="44">
        <v>4.1281394492440597</v>
      </c>
      <c r="AH38" s="44">
        <v>5.8821723542116624</v>
      </c>
      <c r="AI38" s="38">
        <f t="shared" si="6"/>
        <v>4.7994729384449233</v>
      </c>
      <c r="AJ38" s="43">
        <f t="shared" si="7"/>
        <v>-20.638538949937296</v>
      </c>
      <c r="AK38" s="42">
        <f>RANK(R38,(D38:R38,V38:AH38),1)</f>
        <v>6</v>
      </c>
    </row>
    <row r="39" spans="1:37" ht="12.75" customHeight="1" x14ac:dyDescent="0.25">
      <c r="A39">
        <v>2009</v>
      </c>
      <c r="B39" s="45" t="s">
        <v>161</v>
      </c>
      <c r="C39" s="46" t="s">
        <v>100</v>
      </c>
      <c r="D39" s="38">
        <v>5.5050848228773308</v>
      </c>
      <c r="E39" s="38">
        <v>4.5785180215805079</v>
      </c>
      <c r="F39" s="38">
        <v>7.5531489101162155</v>
      </c>
      <c r="G39" s="38"/>
      <c r="H39" s="38">
        <v>5.1759938555201828</v>
      </c>
      <c r="I39" s="38">
        <v>5.2239197245527773</v>
      </c>
      <c r="J39" s="38"/>
      <c r="K39" s="38">
        <v>4.8852435833891104</v>
      </c>
      <c r="L39" s="38">
        <v>4.7417854820848788</v>
      </c>
      <c r="M39" s="38">
        <v>4.0960642733190591</v>
      </c>
      <c r="N39" s="38">
        <v>5.9843435132032736</v>
      </c>
      <c r="O39" s="38">
        <v>5.2773410932344422</v>
      </c>
      <c r="P39" s="38">
        <v>4.752808431962376</v>
      </c>
      <c r="Q39" s="38">
        <v>8.3457469321772599</v>
      </c>
      <c r="R39" s="38">
        <v>3.7838432118613845</v>
      </c>
      <c r="S39" s="39">
        <f t="shared" si="3"/>
        <v>5.1759938555201828</v>
      </c>
      <c r="T39" s="40">
        <f t="shared" si="4"/>
        <v>-26.896296296296285</v>
      </c>
      <c r="U39" s="41">
        <f t="shared" si="5"/>
        <v>1</v>
      </c>
      <c r="V39" s="39">
        <v>3.0892056661029623</v>
      </c>
      <c r="W39" s="39">
        <v>2.9081736834771768</v>
      </c>
      <c r="X39" s="44"/>
      <c r="Y39" s="44">
        <v>4.1899031248848777</v>
      </c>
      <c r="Z39" s="44">
        <v>3.2182221055387061</v>
      </c>
      <c r="AA39" s="44">
        <v>4.2276367591032074</v>
      </c>
      <c r="AB39" s="44">
        <v>3.3620316632158445</v>
      </c>
      <c r="AC39" s="44">
        <v>3.6056228802188439</v>
      </c>
      <c r="AD39" s="44"/>
      <c r="AE39" s="44">
        <v>4.0833479427357435</v>
      </c>
      <c r="AF39" s="44">
        <v>2.3815961851263854</v>
      </c>
      <c r="AG39" s="44">
        <v>4.2213105443909047</v>
      </c>
      <c r="AH39" s="44">
        <v>4.7798066715174041</v>
      </c>
      <c r="AI39" s="38">
        <f t="shared" si="6"/>
        <v>4.4030773903418581</v>
      </c>
      <c r="AJ39" s="43">
        <f t="shared" si="7"/>
        <v>-14.063667830112697</v>
      </c>
      <c r="AK39" s="42">
        <f>RANK(R39,(D39:R39,V39:AH39),1)</f>
        <v>7</v>
      </c>
    </row>
    <row r="40" spans="1:37" ht="12.75" customHeight="1" x14ac:dyDescent="0.25">
      <c r="A40">
        <v>2010</v>
      </c>
      <c r="B40" s="45" t="s">
        <v>179</v>
      </c>
      <c r="C40" s="46" t="s">
        <v>100</v>
      </c>
      <c r="D40" s="38">
        <v>5.4149139445214658</v>
      </c>
      <c r="E40" s="38">
        <v>4.6037729892692631</v>
      </c>
      <c r="F40" s="38">
        <v>8.2986609722692517</v>
      </c>
      <c r="G40" s="38"/>
      <c r="H40" s="38">
        <v>4.528609348628132</v>
      </c>
      <c r="I40" s="38">
        <v>4.9169548252739741</v>
      </c>
      <c r="J40" s="38"/>
      <c r="K40" s="38">
        <v>4.3187775185049748</v>
      </c>
      <c r="L40" s="38">
        <v>5.3704421238087967</v>
      </c>
      <c r="M40" s="38">
        <v>3.7801047605768709</v>
      </c>
      <c r="N40" s="38">
        <v>5.9160048821290063</v>
      </c>
      <c r="O40" s="38">
        <v>5.1646816575537011</v>
      </c>
      <c r="P40" s="38">
        <v>4.6451443098054854</v>
      </c>
      <c r="Q40" s="38">
        <v>8.7330128606241857</v>
      </c>
      <c r="R40" s="38">
        <v>3.5270851552686642</v>
      </c>
      <c r="S40" s="39">
        <f t="shared" si="3"/>
        <v>4.9169548252739741</v>
      </c>
      <c r="T40" s="40">
        <f t="shared" si="4"/>
        <v>-28.266878980891715</v>
      </c>
      <c r="U40" s="41">
        <f t="shared" si="5"/>
        <v>1</v>
      </c>
      <c r="V40" s="39">
        <v>3.19780577289331</v>
      </c>
      <c r="W40" s="39">
        <v>3.3299371895036982</v>
      </c>
      <c r="X40" s="44"/>
      <c r="Y40" s="44">
        <v>4.083734550583439</v>
      </c>
      <c r="Z40" s="44">
        <v>3.1531147248954379</v>
      </c>
      <c r="AA40" s="44">
        <v>4.657295765042468</v>
      </c>
      <c r="AB40" s="44">
        <v>2.7327307464263133</v>
      </c>
      <c r="AC40" s="44">
        <v>3.2667684131815475</v>
      </c>
      <c r="AD40" s="44"/>
      <c r="AE40" s="44">
        <v>3.6976126649732293</v>
      </c>
      <c r="AF40" s="44">
        <v>2.3920828634039886</v>
      </c>
      <c r="AG40" s="44">
        <v>3.7929452158530648</v>
      </c>
      <c r="AH40" s="44">
        <v>5.0662799246810204</v>
      </c>
      <c r="AI40" s="38">
        <f t="shared" si="6"/>
        <v>4.4236934335665534</v>
      </c>
      <c r="AJ40" s="43">
        <f t="shared" si="7"/>
        <v>-20.268318584070798</v>
      </c>
      <c r="AK40" s="42">
        <f>RANK(R40,(D40:R40,V40:AH40),1)</f>
        <v>7</v>
      </c>
    </row>
    <row r="41" spans="1:37" ht="12.75" customHeight="1" x14ac:dyDescent="0.25">
      <c r="A41">
        <v>2010</v>
      </c>
      <c r="B41" s="45" t="s">
        <v>162</v>
      </c>
      <c r="C41" s="46" t="s">
        <v>100</v>
      </c>
      <c r="D41" s="38">
        <v>5.0900225065478475</v>
      </c>
      <c r="E41" s="38">
        <v>5.1113451621707293</v>
      </c>
      <c r="F41" s="38">
        <v>8.168008767583995</v>
      </c>
      <c r="G41" s="38"/>
      <c r="H41" s="38">
        <v>4.8676576693377989</v>
      </c>
      <c r="I41" s="38">
        <v>4.8311045454128587</v>
      </c>
      <c r="J41" s="38"/>
      <c r="K41" s="38">
        <v>4.4564350251822269</v>
      </c>
      <c r="L41" s="38">
        <v>6.6587607416598411</v>
      </c>
      <c r="M41" s="38">
        <v>3.9995209761204813</v>
      </c>
      <c r="N41" s="38">
        <v>6.0891412271628651</v>
      </c>
      <c r="O41" s="38">
        <v>5.3288362495241204</v>
      </c>
      <c r="P41" s="38">
        <v>4.5688968031246251</v>
      </c>
      <c r="Q41" s="38">
        <v>8.9798841108935097</v>
      </c>
      <c r="R41" s="38">
        <v>3.5707528324809394</v>
      </c>
      <c r="S41" s="39">
        <f t="shared" si="3"/>
        <v>5.0900225065478475</v>
      </c>
      <c r="T41" s="40">
        <f t="shared" si="4"/>
        <v>-29.847995212447625</v>
      </c>
      <c r="U41" s="41">
        <f t="shared" si="5"/>
        <v>1</v>
      </c>
      <c r="V41" s="39">
        <v>3.6486414473776647</v>
      </c>
      <c r="W41" s="39">
        <v>3.2120143820942602</v>
      </c>
      <c r="X41" s="44"/>
      <c r="Y41" s="44">
        <v>4.3717536214227835</v>
      </c>
      <c r="Z41" s="44">
        <v>3.3929218845861078</v>
      </c>
      <c r="AA41" s="44">
        <v>4.6838259169319549</v>
      </c>
      <c r="AB41" s="44">
        <v>3.4360850317541405</v>
      </c>
      <c r="AC41" s="44">
        <v>3.8339048638039004</v>
      </c>
      <c r="AD41" s="44"/>
      <c r="AE41" s="44">
        <v>4.276989647647377</v>
      </c>
      <c r="AF41" s="44">
        <v>2.3542953291955508</v>
      </c>
      <c r="AG41" s="44">
        <v>3.7741100452500196</v>
      </c>
      <c r="AH41" s="44">
        <v>5.6915041607327295</v>
      </c>
      <c r="AI41" s="38">
        <f t="shared" si="6"/>
        <v>4.512665914153426</v>
      </c>
      <c r="AJ41" s="43">
        <f t="shared" si="7"/>
        <v>-20.872652653463469</v>
      </c>
      <c r="AK41" s="42">
        <f>RANK(R41,(D41:R41,V41:AH41),1)</f>
        <v>5</v>
      </c>
    </row>
    <row r="42" spans="1:37" ht="12.75" customHeight="1" x14ac:dyDescent="0.25">
      <c r="A42">
        <v>2011</v>
      </c>
      <c r="B42" s="45" t="s">
        <v>180</v>
      </c>
      <c r="C42" s="46" t="s">
        <v>100</v>
      </c>
      <c r="D42" s="38">
        <v>6.0280938094660046</v>
      </c>
      <c r="E42" s="38">
        <v>5.4999715420737001</v>
      </c>
      <c r="F42" s="38">
        <v>8.9514536834314029</v>
      </c>
      <c r="G42" s="38"/>
      <c r="H42" s="38">
        <v>5.0343489512958701</v>
      </c>
      <c r="I42" s="38">
        <v>5.1062235794025144</v>
      </c>
      <c r="J42" s="38"/>
      <c r="K42" s="38">
        <v>4.4187271366433025</v>
      </c>
      <c r="L42" s="38">
        <v>6.0218438418045555</v>
      </c>
      <c r="M42" s="38">
        <v>4.4343520557969205</v>
      </c>
      <c r="N42" s="38">
        <v>5.9843440358358722</v>
      </c>
      <c r="O42" s="38">
        <v>5.2968475930766594</v>
      </c>
      <c r="P42" s="38">
        <v>4.6531009239475791</v>
      </c>
      <c r="Q42" s="38">
        <v>10.292821742931242</v>
      </c>
      <c r="R42" s="38">
        <v>3.6889496626543981</v>
      </c>
      <c r="S42" s="39">
        <f t="shared" si="3"/>
        <v>5.2968475930766594</v>
      </c>
      <c r="T42" s="40">
        <f t="shared" si="4"/>
        <v>-30.355752212389376</v>
      </c>
      <c r="U42" s="41">
        <f t="shared" si="5"/>
        <v>1</v>
      </c>
      <c r="V42" s="39">
        <v>3.7324806874163796</v>
      </c>
      <c r="W42" s="39">
        <v>3.2565768998354683</v>
      </c>
      <c r="X42" s="44"/>
      <c r="Y42" s="44">
        <v>4.7264442944546641</v>
      </c>
      <c r="Z42" s="44">
        <v>3.6374811789623789</v>
      </c>
      <c r="AA42" s="44">
        <v>4.8661623215263203</v>
      </c>
      <c r="AB42" s="44">
        <v>3.3590138698065908</v>
      </c>
      <c r="AC42" s="44">
        <v>3.7731992267307088</v>
      </c>
      <c r="AD42" s="44"/>
      <c r="AE42" s="44">
        <v>4.0224479370692308</v>
      </c>
      <c r="AF42" s="44">
        <v>2.4681434793438801</v>
      </c>
      <c r="AG42" s="44">
        <v>4.0406040931257357</v>
      </c>
      <c r="AH42" s="44">
        <v>5.7999699898231736</v>
      </c>
      <c r="AI42" s="38">
        <f t="shared" si="6"/>
        <v>4.6897726092011212</v>
      </c>
      <c r="AJ42" s="43">
        <f t="shared" si="7"/>
        <v>-21.340543133864397</v>
      </c>
      <c r="AK42" s="42">
        <f>RANK(R42,(D42:R42,V42:AH42),1)</f>
        <v>5</v>
      </c>
    </row>
    <row r="43" spans="1:37" ht="12.75" customHeight="1" x14ac:dyDescent="0.25">
      <c r="A43">
        <v>2011</v>
      </c>
      <c r="B43" s="45" t="s">
        <v>163</v>
      </c>
      <c r="C43" s="46" t="s">
        <v>100</v>
      </c>
      <c r="D43" s="38">
        <v>6.2550092727460234</v>
      </c>
      <c r="E43" s="38">
        <v>6.342448244107425</v>
      </c>
      <c r="F43" s="38">
        <v>8.9269568683261298</v>
      </c>
      <c r="G43" s="38"/>
      <c r="H43" s="38">
        <v>5.6054626283470341</v>
      </c>
      <c r="I43" s="38">
        <v>5.5492518610432766</v>
      </c>
      <c r="J43" s="38"/>
      <c r="K43" s="38">
        <v>5.3650054571031793</v>
      </c>
      <c r="L43" s="38">
        <v>7.5946992268189346</v>
      </c>
      <c r="M43" s="38">
        <v>5.0246180328748622</v>
      </c>
      <c r="N43" s="38">
        <v>6.8202397661893732</v>
      </c>
      <c r="O43" s="38">
        <v>6.4049046522227124</v>
      </c>
      <c r="P43" s="38">
        <v>4.6842306086465468</v>
      </c>
      <c r="Q43" s="38">
        <v>10.109537727785035</v>
      </c>
      <c r="R43" s="38">
        <v>4.5360840085970855</v>
      </c>
      <c r="S43" s="39">
        <f t="shared" si="3"/>
        <v>6.2550092727460234</v>
      </c>
      <c r="T43" s="40">
        <f t="shared" si="4"/>
        <v>-27.480778831752385</v>
      </c>
      <c r="U43" s="41">
        <f t="shared" si="5"/>
        <v>1</v>
      </c>
      <c r="V43" s="39">
        <v>4.0923312289379696</v>
      </c>
      <c r="W43" s="39">
        <v>3.2235001356462076</v>
      </c>
      <c r="X43" s="44"/>
      <c r="Y43" s="44">
        <v>5.1619596743203795</v>
      </c>
      <c r="Z43" s="44">
        <v>3.7911039725979387</v>
      </c>
      <c r="AA43" s="44">
        <v>4.9409576742044354</v>
      </c>
      <c r="AB43" s="44">
        <v>3.9616099667526732</v>
      </c>
      <c r="AC43" s="44">
        <v>4.6804207677515146</v>
      </c>
      <c r="AD43" s="44"/>
      <c r="AE43" s="44">
        <v>4.3403456255637751</v>
      </c>
      <c r="AF43" s="44">
        <v>2.3979201049742827</v>
      </c>
      <c r="AG43" s="44">
        <v>4.437527796591163</v>
      </c>
      <c r="AH43" s="44">
        <v>6.8733277130873676</v>
      </c>
      <c r="AI43" s="38">
        <f t="shared" si="6"/>
        <v>5.0932888535976204</v>
      </c>
      <c r="AJ43" s="43">
        <f t="shared" si="7"/>
        <v>-10.939981238388942</v>
      </c>
      <c r="AK43" s="42">
        <f>RANK(R43,(D43:R43,V43:AH43),1)</f>
        <v>8</v>
      </c>
    </row>
    <row r="44" spans="1:37" ht="12.75" customHeight="1" x14ac:dyDescent="0.25">
      <c r="A44">
        <v>2012</v>
      </c>
      <c r="B44" s="45" t="s">
        <v>181</v>
      </c>
      <c r="C44" s="46" t="s">
        <v>100</v>
      </c>
      <c r="D44" s="38">
        <v>6.2299679540015234</v>
      </c>
      <c r="E44" s="38">
        <v>5.6617238460830936</v>
      </c>
      <c r="F44" s="38">
        <v>8.0556593230204872</v>
      </c>
      <c r="G44" s="38"/>
      <c r="H44" s="38">
        <v>5.2177831367718213</v>
      </c>
      <c r="I44" s="38">
        <v>5.238500369873015</v>
      </c>
      <c r="J44" s="38"/>
      <c r="K44" s="38">
        <v>5.0490856672335376</v>
      </c>
      <c r="L44" s="38">
        <v>6.3217157005925184</v>
      </c>
      <c r="M44" s="38">
        <v>4.753125194359356</v>
      </c>
      <c r="N44" s="38">
        <v>6.0879069270219146</v>
      </c>
      <c r="O44" s="38">
        <v>6.0731089033782073</v>
      </c>
      <c r="P44" s="38">
        <v>5.436793886698716</v>
      </c>
      <c r="Q44" s="38">
        <v>9.6493472773533799</v>
      </c>
      <c r="R44" s="38">
        <v>4.2905981673515861</v>
      </c>
      <c r="S44" s="39">
        <f t="shared" si="3"/>
        <v>5.6617238460830936</v>
      </c>
      <c r="T44" s="40">
        <f t="shared" si="4"/>
        <v>-24.217459487715615</v>
      </c>
      <c r="U44" s="41">
        <f t="shared" si="5"/>
        <v>1</v>
      </c>
      <c r="V44" s="39">
        <v>4.0615543573942565</v>
      </c>
      <c r="W44" s="39">
        <v>3.1501440811782144</v>
      </c>
      <c r="X44" s="44"/>
      <c r="Y44" s="44">
        <v>5.4193618148464271</v>
      </c>
      <c r="Z44" s="44">
        <v>4.1079313634936403</v>
      </c>
      <c r="AA44" s="44">
        <v>3.9745715744165349</v>
      </c>
      <c r="AB44" s="44">
        <v>4.2128789471748256</v>
      </c>
      <c r="AC44" s="44">
        <v>4.192368886404644</v>
      </c>
      <c r="AD44" s="44"/>
      <c r="AE44" s="44">
        <v>3.853020608207109</v>
      </c>
      <c r="AF44" s="44">
        <v>2.2247644706425107</v>
      </c>
      <c r="AG44" s="44">
        <v>4.2381539715582806</v>
      </c>
      <c r="AH44" s="44">
        <v>6.5584840788918646</v>
      </c>
      <c r="AI44" s="38">
        <f t="shared" si="6"/>
        <v>5.1334344020026794</v>
      </c>
      <c r="AJ44" s="43">
        <f t="shared" si="7"/>
        <v>-16.418564427788969</v>
      </c>
      <c r="AK44" s="42">
        <f>RANK(R44,(D44:R44,V44:AH44),1)</f>
        <v>10</v>
      </c>
    </row>
    <row r="45" spans="1:37" ht="12.75" customHeight="1" x14ac:dyDescent="0.25">
      <c r="A45">
        <v>2012</v>
      </c>
      <c r="B45" s="45" t="s">
        <v>164</v>
      </c>
      <c r="C45" s="46" t="s">
        <v>100</v>
      </c>
      <c r="D45" s="38">
        <v>6.100719073339909</v>
      </c>
      <c r="E45" s="38">
        <v>5.8676255615755082</v>
      </c>
      <c r="F45" s="38">
        <v>7.6341002800517828</v>
      </c>
      <c r="G45" s="38"/>
      <c r="H45" s="38">
        <v>5.4532370962165695</v>
      </c>
      <c r="I45" s="38">
        <v>5.1827335146628197</v>
      </c>
      <c r="J45" s="38">
        <v>8.1294959349930398</v>
      </c>
      <c r="K45" s="38">
        <v>5.3755392589617692</v>
      </c>
      <c r="L45" s="38">
        <v>7.7381290510429332</v>
      </c>
      <c r="M45" s="38">
        <v>4.7453234678950524</v>
      </c>
      <c r="N45" s="38">
        <v>6.7482010504632495</v>
      </c>
      <c r="O45" s="38">
        <v>6.8172657946897388</v>
      </c>
      <c r="P45" s="38">
        <v>6.9007190272967476</v>
      </c>
      <c r="Q45" s="38">
        <v>10.1363159633775</v>
      </c>
      <c r="R45" s="38">
        <v>4.6181867845647906</v>
      </c>
      <c r="S45" s="39">
        <f t="shared" si="3"/>
        <v>6.4244600619015788</v>
      </c>
      <c r="T45" s="40">
        <f t="shared" si="4"/>
        <v>-28.115565509518454</v>
      </c>
      <c r="U45" s="41">
        <f t="shared" si="5"/>
        <v>1</v>
      </c>
      <c r="V45" s="39">
        <v>4.4435393126020548</v>
      </c>
      <c r="W45" s="39">
        <v>3.7726904303487521</v>
      </c>
      <c r="X45" s="44"/>
      <c r="Y45" s="44">
        <v>5.282129192395443</v>
      </c>
      <c r="Z45" s="44">
        <v>4.1381292582371652</v>
      </c>
      <c r="AA45" s="44">
        <v>4.1322875319546739</v>
      </c>
      <c r="AB45" s="44">
        <v>4.479999742158288</v>
      </c>
      <c r="AC45" s="44">
        <v>4.8839421649529688</v>
      </c>
      <c r="AD45" s="44"/>
      <c r="AE45" s="44">
        <v>4.6035393033934211</v>
      </c>
      <c r="AF45" s="44">
        <v>2.189179730119152</v>
      </c>
      <c r="AG45" s="44">
        <v>4.1122299791522314</v>
      </c>
      <c r="AH45" s="44">
        <v>5.8359708871383669</v>
      </c>
      <c r="AI45" s="38">
        <f t="shared" si="6"/>
        <v>5.282129192395443</v>
      </c>
      <c r="AJ45" s="43">
        <f t="shared" si="7"/>
        <v>-12.569598047441072</v>
      </c>
      <c r="AK45" s="42">
        <f>RANK(R45,(D45:R45,V45:AH45),1)</f>
        <v>9</v>
      </c>
    </row>
    <row r="46" spans="1:37" ht="12.75" customHeight="1" x14ac:dyDescent="0.25">
      <c r="A46">
        <v>2013</v>
      </c>
      <c r="B46" s="45" t="s">
        <v>182</v>
      </c>
      <c r="C46" s="46" t="s">
        <v>100</v>
      </c>
      <c r="D46" s="38">
        <v>6.5298953740469239</v>
      </c>
      <c r="E46" s="38">
        <v>5.6110545615637735</v>
      </c>
      <c r="F46" s="38">
        <v>8.4488637828909017</v>
      </c>
      <c r="G46" s="38"/>
      <c r="H46" s="38">
        <v>5.7672574996859085</v>
      </c>
      <c r="I46" s="38">
        <v>5.6202429696886052</v>
      </c>
      <c r="J46" s="38">
        <v>6.5666490065462506</v>
      </c>
      <c r="K46" s="38">
        <v>5.5589869155230609</v>
      </c>
      <c r="L46" s="38">
        <v>7.0965138750782009</v>
      </c>
      <c r="M46" s="38">
        <v>5.3108998961526108</v>
      </c>
      <c r="N46" s="38">
        <v>6.7259147473766632</v>
      </c>
      <c r="O46" s="38">
        <v>7.1148906913278633</v>
      </c>
      <c r="P46" s="38">
        <v>6.2297407086357621</v>
      </c>
      <c r="Q46" s="38">
        <v>10.440481871975216</v>
      </c>
      <c r="R46" s="38">
        <v>4.5141117715943055</v>
      </c>
      <c r="S46" s="39">
        <f t="shared" si="3"/>
        <v>6.379818041341343</v>
      </c>
      <c r="T46" s="40">
        <f t="shared" si="4"/>
        <v>-29.243879020643305</v>
      </c>
      <c r="U46" s="41">
        <f t="shared" si="5"/>
        <v>1</v>
      </c>
      <c r="V46" s="39">
        <v>4.3613391725054402</v>
      </c>
      <c r="W46" s="39">
        <v>3.9568654468503577</v>
      </c>
      <c r="X46" s="44"/>
      <c r="Y46" s="44">
        <v>5.4526770335187607</v>
      </c>
      <c r="Z46" s="44">
        <v>4.4625035459598354</v>
      </c>
      <c r="AA46" s="44">
        <v>3.6785485647492111</v>
      </c>
      <c r="AB46" s="44">
        <v>4.3038809936981606</v>
      </c>
      <c r="AC46" s="44">
        <v>5.128908159226782</v>
      </c>
      <c r="AD46" s="44"/>
      <c r="AE46" s="44">
        <v>3.9984276796016789</v>
      </c>
      <c r="AF46" s="44">
        <v>2.4231057346263993</v>
      </c>
      <c r="AG46" s="44">
        <v>4.2419817509638795</v>
      </c>
      <c r="AH46" s="44">
        <v>5.6876246292707027</v>
      </c>
      <c r="AI46" s="38">
        <f t="shared" si="6"/>
        <v>5.5589869155230609</v>
      </c>
      <c r="AJ46" s="43">
        <f t="shared" si="7"/>
        <v>-18.796143250688694</v>
      </c>
      <c r="AK46" s="42">
        <f>RANK(R46,(D46:R46,V46:AH46),1)</f>
        <v>9</v>
      </c>
    </row>
    <row r="47" spans="1:37" ht="12.75" customHeight="1" x14ac:dyDescent="0.25">
      <c r="A47">
        <v>2013</v>
      </c>
      <c r="B47" s="45" t="s">
        <v>165</v>
      </c>
      <c r="C47" s="46" t="s">
        <v>100</v>
      </c>
      <c r="D47" s="38">
        <v>6.3956907690836458</v>
      </c>
      <c r="E47" s="38">
        <v>5.6603083858063759</v>
      </c>
      <c r="F47" s="38">
        <v>8.2815346460000399</v>
      </c>
      <c r="G47" s="38"/>
      <c r="H47" s="38">
        <v>6.1759914678555816</v>
      </c>
      <c r="I47" s="38">
        <v>5.8372883784623157</v>
      </c>
      <c r="J47" s="38">
        <v>7.5247010670611978</v>
      </c>
      <c r="K47" s="38">
        <v>6.1241180217322881</v>
      </c>
      <c r="L47" s="38">
        <v>8.0220758740080651</v>
      </c>
      <c r="M47" s="38">
        <v>4.7937166976290122</v>
      </c>
      <c r="N47" s="38">
        <v>7.314155903384302</v>
      </c>
      <c r="O47" s="38">
        <v>7.9122262233940335</v>
      </c>
      <c r="P47" s="38">
        <v>7.5613176172658747</v>
      </c>
      <c r="Q47" s="38">
        <v>10.377343924548425</v>
      </c>
      <c r="R47" s="38">
        <v>4.982230903599425</v>
      </c>
      <c r="S47" s="39">
        <f t="shared" si="3"/>
        <v>6.8549233362339734</v>
      </c>
      <c r="T47" s="40">
        <f t="shared" si="4"/>
        <v>-27.31894057422657</v>
      </c>
      <c r="U47" s="41">
        <f t="shared" si="5"/>
        <v>2</v>
      </c>
      <c r="V47" s="39">
        <v>4.3918805729245145</v>
      </c>
      <c r="W47" s="39">
        <v>3.9669149940073969</v>
      </c>
      <c r="X47" s="44"/>
      <c r="Y47" s="44">
        <v>4.8766531838426044</v>
      </c>
      <c r="Z47" s="44">
        <v>4.0308719016982337</v>
      </c>
      <c r="AA47" s="44">
        <v>3.56022717640078</v>
      </c>
      <c r="AB47" s="44">
        <v>4.2697643779919163</v>
      </c>
      <c r="AC47" s="44">
        <v>5.2016860944927918</v>
      </c>
      <c r="AD47" s="44"/>
      <c r="AE47" s="44">
        <v>4.313826293404877</v>
      </c>
      <c r="AF47" s="44">
        <v>2.5985239990667659</v>
      </c>
      <c r="AG47" s="44">
        <v>4.39093464537756</v>
      </c>
      <c r="AH47" s="44">
        <v>6.0142683711182565</v>
      </c>
      <c r="AI47" s="38">
        <f t="shared" si="6"/>
        <v>5.6603083858063759</v>
      </c>
      <c r="AJ47" s="43">
        <f t="shared" si="7"/>
        <v>-11.979514824797853</v>
      </c>
      <c r="AK47" s="42">
        <f>RANK(R47,(D47:R47,V47:AH47),1)</f>
        <v>11</v>
      </c>
    </row>
    <row r="48" spans="1:37" ht="12.75" customHeight="1" x14ac:dyDescent="0.25">
      <c r="A48">
        <v>2014</v>
      </c>
      <c r="B48" s="45" t="s">
        <v>183</v>
      </c>
      <c r="C48" s="46" t="s">
        <v>100</v>
      </c>
      <c r="D48" s="38">
        <v>6.1428936387232413</v>
      </c>
      <c r="E48" s="38">
        <v>5.4008983050757271</v>
      </c>
      <c r="F48" s="38">
        <v>7.4559002020414855</v>
      </c>
      <c r="G48" s="38"/>
      <c r="H48" s="38">
        <v>5.7556371100068091</v>
      </c>
      <c r="I48" s="38">
        <v>5.5693992374179908</v>
      </c>
      <c r="J48" s="38">
        <v>5.9389188258878685</v>
      </c>
      <c r="K48" s="38">
        <v>5.5930484910800633</v>
      </c>
      <c r="L48" s="38">
        <v>6.5449309509784674</v>
      </c>
      <c r="M48" s="38">
        <v>4.3691996140678286</v>
      </c>
      <c r="N48" s="38">
        <v>6.4769393467000098</v>
      </c>
      <c r="O48" s="38">
        <v>7.674182813342413</v>
      </c>
      <c r="P48" s="38">
        <v>6.1783675192163479</v>
      </c>
      <c r="Q48" s="38">
        <v>9.7252234603197749</v>
      </c>
      <c r="R48" s="38">
        <v>4.9239815434129648</v>
      </c>
      <c r="S48" s="39">
        <f t="shared" si="3"/>
        <v>6.0409062323055549</v>
      </c>
      <c r="T48" s="40">
        <f t="shared" si="4"/>
        <v>-18.489356496207488</v>
      </c>
      <c r="U48" s="41">
        <f t="shared" si="5"/>
        <v>2</v>
      </c>
      <c r="V48" s="39">
        <v>4.0280886915595158</v>
      </c>
      <c r="W48" s="39">
        <v>3.8128213601005045</v>
      </c>
      <c r="X48" s="44"/>
      <c r="Y48" s="44">
        <v>4.5017832424108208</v>
      </c>
      <c r="Z48" s="44">
        <v>4.0321977493833012</v>
      </c>
      <c r="AA48" s="44">
        <v>2.9994939650947656</v>
      </c>
      <c r="AB48" s="44">
        <v>3.9760307719358798</v>
      </c>
      <c r="AC48" s="44">
        <v>4.5933058540830407</v>
      </c>
      <c r="AD48" s="44"/>
      <c r="AE48" s="44">
        <v>4.0164414341309458</v>
      </c>
      <c r="AF48" s="44">
        <v>2.5363233321230827</v>
      </c>
      <c r="AG48" s="44">
        <v>4.1681809579402165</v>
      </c>
      <c r="AH48" s="44">
        <v>5.4807145361852205</v>
      </c>
      <c r="AI48" s="38">
        <f t="shared" si="6"/>
        <v>5.4008983050757271</v>
      </c>
      <c r="AJ48" s="43">
        <f t="shared" si="7"/>
        <v>-8.8303229337712068</v>
      </c>
      <c r="AK48" s="42">
        <f>RANK(R48,(D48:R48,V48:AH48),1)</f>
        <v>12</v>
      </c>
    </row>
    <row r="49" spans="1:37" ht="12.75" customHeight="1" x14ac:dyDescent="0.25">
      <c r="A49">
        <v>2014</v>
      </c>
      <c r="B49" s="45" t="s">
        <v>166</v>
      </c>
      <c r="C49" s="46" t="s">
        <v>100</v>
      </c>
      <c r="D49" s="38">
        <v>5.7773155925303756</v>
      </c>
      <c r="E49" s="38">
        <v>5.1448875542948009</v>
      </c>
      <c r="F49" s="38">
        <v>6.9459400512916218</v>
      </c>
      <c r="G49" s="38"/>
      <c r="H49" s="38">
        <v>6.0280077878669989</v>
      </c>
      <c r="I49" s="38">
        <v>5.3927309746844179</v>
      </c>
      <c r="J49" s="38">
        <v>6.3128852825677084</v>
      </c>
      <c r="K49" s="38">
        <v>5.8969641403046715</v>
      </c>
      <c r="L49" s="38">
        <v>7.5236146350457211</v>
      </c>
      <c r="M49" s="38">
        <v>4.0652018493791147</v>
      </c>
      <c r="N49" s="38">
        <v>6.4923581042291536</v>
      </c>
      <c r="O49" s="38">
        <v>8.224413272009464</v>
      </c>
      <c r="P49" s="38">
        <v>7.589136458826883</v>
      </c>
      <c r="Q49" s="38">
        <v>9.0099344758971984</v>
      </c>
      <c r="R49" s="38">
        <v>5.1112435221706471</v>
      </c>
      <c r="S49" s="39">
        <f t="shared" si="3"/>
        <v>6.1704465352173532</v>
      </c>
      <c r="T49" s="40">
        <f t="shared" si="4"/>
        <v>-17.16574330563251</v>
      </c>
      <c r="U49" s="41">
        <f t="shared" si="5"/>
        <v>2</v>
      </c>
      <c r="V49" s="39">
        <v>3.8293517715163983</v>
      </c>
      <c r="W49" s="39">
        <v>3.7595567853147238</v>
      </c>
      <c r="X49" s="44"/>
      <c r="Y49" s="44">
        <v>4.4521224626816176</v>
      </c>
      <c r="Z49" s="44">
        <v>3.9056704523467176</v>
      </c>
      <c r="AA49" s="44">
        <v>2.7739946046481521</v>
      </c>
      <c r="AB49" s="44">
        <v>3.8629388281416115</v>
      </c>
      <c r="AC49" s="44">
        <v>3.9503962190147299</v>
      </c>
      <c r="AD49" s="44"/>
      <c r="AE49" s="44">
        <v>3.9596547375925022</v>
      </c>
      <c r="AF49" s="44">
        <v>2.5215931443433237</v>
      </c>
      <c r="AG49" s="44">
        <v>4.1079334735842208</v>
      </c>
      <c r="AH49" s="44">
        <v>5.0166926816794826</v>
      </c>
      <c r="AI49" s="38">
        <f t="shared" si="6"/>
        <v>5.1112435221706471</v>
      </c>
      <c r="AJ49" s="43">
        <f t="shared" si="7"/>
        <v>0</v>
      </c>
      <c r="AK49" s="42">
        <f>RANK(R49,(D49:R49,V49:AH49),1)</f>
        <v>13</v>
      </c>
    </row>
    <row r="50" spans="1:37" ht="12.75" customHeight="1" x14ac:dyDescent="0.25">
      <c r="A50">
        <v>2015</v>
      </c>
      <c r="B50" s="45" t="s">
        <v>184</v>
      </c>
      <c r="C50" s="46">
        <v>2015</v>
      </c>
      <c r="D50" s="38">
        <v>5.3454448768129286</v>
      </c>
      <c r="E50" s="38">
        <v>4.2763559014503434</v>
      </c>
      <c r="F50" s="38">
        <v>6.7367250502299925</v>
      </c>
      <c r="G50" s="38"/>
      <c r="H50" s="38">
        <v>5.1330915871861134</v>
      </c>
      <c r="I50" s="38">
        <v>4.9500284064733417</v>
      </c>
      <c r="J50" s="38">
        <v>4.9866410426158962</v>
      </c>
      <c r="K50" s="38">
        <v>4.9280608247878099</v>
      </c>
      <c r="L50" s="38">
        <v>5.6090558570393201</v>
      </c>
      <c r="M50" s="38">
        <v>3.6319735053413869</v>
      </c>
      <c r="N50" s="38">
        <v>5.5358305847542111</v>
      </c>
      <c r="O50" s="38">
        <v>7.1467865750266011</v>
      </c>
      <c r="P50" s="38">
        <v>5.3527674040414395</v>
      </c>
      <c r="Q50" s="38">
        <v>8.2817782954457861</v>
      </c>
      <c r="R50" s="38">
        <v>4.6498047901043966</v>
      </c>
      <c r="S50" s="39">
        <f t="shared" si="3"/>
        <v>5.239268231999521</v>
      </c>
      <c r="T50" s="40">
        <f t="shared" si="4"/>
        <v>-11.250873515024459</v>
      </c>
      <c r="U50" s="41">
        <f t="shared" si="5"/>
        <v>3</v>
      </c>
      <c r="V50" s="39">
        <v>3.4928454879996811</v>
      </c>
      <c r="W50" s="39">
        <v>3.4635553790856375</v>
      </c>
      <c r="X50" s="44"/>
      <c r="Y50" s="44">
        <v>4.2031306291652344</v>
      </c>
      <c r="Z50" s="44">
        <v>3.3390724162009526</v>
      </c>
      <c r="AA50" s="44">
        <v>2.5848521116643339</v>
      </c>
      <c r="AB50" s="44">
        <v>3.6319735053413869</v>
      </c>
      <c r="AC50" s="44">
        <v>3.0974290176600938</v>
      </c>
      <c r="AD50" s="44"/>
      <c r="AE50" s="44">
        <v>3.6685861414839414</v>
      </c>
      <c r="AF50" s="44">
        <v>2.2773059680668779</v>
      </c>
      <c r="AG50" s="44">
        <v>3.6319735053413869</v>
      </c>
      <c r="AH50" s="44">
        <v>4.6058696267333321</v>
      </c>
      <c r="AI50" s="38">
        <f t="shared" si="6"/>
        <v>4.6058696267333321</v>
      </c>
      <c r="AJ50" s="43">
        <f t="shared" si="7"/>
        <v>0.95389507154211606</v>
      </c>
      <c r="AK50" s="42">
        <f>RANK(R50,(D50:R50,V50:AH50),1)</f>
        <v>14</v>
      </c>
    </row>
    <row r="51" spans="1:37" ht="12.75" customHeight="1" x14ac:dyDescent="0.25">
      <c r="A51">
        <v>2015</v>
      </c>
      <c r="B51" s="45" t="s">
        <v>167</v>
      </c>
      <c r="C51" s="46">
        <v>2015</v>
      </c>
      <c r="D51" s="38">
        <v>5.1164704105463397</v>
      </c>
      <c r="E51" s="38">
        <v>4.468815928198703</v>
      </c>
      <c r="F51" s="38">
        <v>6.3398177660918789</v>
      </c>
      <c r="G51" s="38"/>
      <c r="H51" s="38">
        <v>5.2747859506757635</v>
      </c>
      <c r="I51" s="38">
        <v>4.9005855830971274</v>
      </c>
      <c r="J51" s="38">
        <v>5.3971206862303163</v>
      </c>
      <c r="K51" s="38">
        <v>5.210020502441</v>
      </c>
      <c r="L51" s="38">
        <v>6.5125256280512493</v>
      </c>
      <c r="M51" s="38">
        <v>3.4685495610173507</v>
      </c>
      <c r="N51" s="38">
        <v>5.7785172147239257</v>
      </c>
      <c r="O51" s="38">
        <v>7.0666300185042292</v>
      </c>
      <c r="P51" s="38">
        <v>6.8795298347149103</v>
      </c>
      <c r="Q51" s="38">
        <v>8.4410967532642154</v>
      </c>
      <c r="R51" s="38">
        <v>4.8070354912024689</v>
      </c>
      <c r="S51" s="39">
        <f t="shared" si="3"/>
        <v>5.3359533184530399</v>
      </c>
      <c r="T51" s="40">
        <f t="shared" si="4"/>
        <v>-9.9123398516520567</v>
      </c>
      <c r="U51" s="41">
        <f t="shared" si="5"/>
        <v>3</v>
      </c>
      <c r="V51" s="39">
        <v>2.8136989177547389</v>
      </c>
      <c r="W51" s="39">
        <v>3.3030378599729544</v>
      </c>
      <c r="X51" s="44"/>
      <c r="Y51" s="44">
        <v>4.1953618134296997</v>
      </c>
      <c r="Z51" s="44">
        <v>2.7633257913499221</v>
      </c>
      <c r="AA51" s="44">
        <v>2.5330486420707623</v>
      </c>
      <c r="AB51" s="44">
        <v>3.490138043762272</v>
      </c>
      <c r="AC51" s="44">
        <v>3.1375261589285572</v>
      </c>
      <c r="AD51" s="44"/>
      <c r="AE51" s="44">
        <v>3.5836881356569301</v>
      </c>
      <c r="AF51" s="44">
        <v>2.4466947110910775</v>
      </c>
      <c r="AG51" s="44">
        <v>3.5620996529120097</v>
      </c>
      <c r="AH51" s="44">
        <v>4.3824619972190177</v>
      </c>
      <c r="AI51" s="38">
        <f t="shared" si="6"/>
        <v>4.468815928198703</v>
      </c>
      <c r="AJ51" s="43">
        <f t="shared" si="7"/>
        <v>7.5684380032205967</v>
      </c>
      <c r="AK51" s="42">
        <f>RANK(R51,(D51:R51,V51:AH51),1)</f>
        <v>14</v>
      </c>
    </row>
    <row r="52" spans="1:37" ht="12.75" customHeight="1" x14ac:dyDescent="0.25">
      <c r="A52">
        <v>2016</v>
      </c>
      <c r="B52" s="45" t="s">
        <v>185</v>
      </c>
      <c r="C52" s="46">
        <v>2015</v>
      </c>
      <c r="D52" s="38">
        <v>5.3720616331410671</v>
      </c>
      <c r="E52" s="38">
        <v>4.2587213236640045</v>
      </c>
      <c r="F52" s="38">
        <v>6.485401942618128</v>
      </c>
      <c r="G52" s="38"/>
      <c r="H52" s="38">
        <v>5.0606377703502803</v>
      </c>
      <c r="I52" s="38">
        <v>5.1462793326177465</v>
      </c>
      <c r="J52" s="38">
        <v>4.3910764653500891</v>
      </c>
      <c r="K52" s="38">
        <v>5.0762089634898189</v>
      </c>
      <c r="L52" s="38">
        <v>5.6912710925016219</v>
      </c>
      <c r="M52" s="38">
        <v>3.5346608426754265</v>
      </c>
      <c r="N52" s="38">
        <v>6.0649797278505657</v>
      </c>
      <c r="O52" s="38">
        <v>7.1082496681997007</v>
      </c>
      <c r="P52" s="38">
        <v>5.2708488777340605</v>
      </c>
      <c r="Q52" s="38">
        <v>8.7899385272699462</v>
      </c>
      <c r="R52" s="38">
        <v>4.3054349030826229</v>
      </c>
      <c r="S52" s="39">
        <f t="shared" si="3"/>
        <v>5.2085641051759035</v>
      </c>
      <c r="T52" s="40">
        <f t="shared" si="4"/>
        <v>-17.33931240657698</v>
      </c>
      <c r="U52" s="41">
        <f t="shared" si="5"/>
        <v>3</v>
      </c>
      <c r="V52" s="39">
        <v>2.8650995376752353</v>
      </c>
      <c r="W52" s="39">
        <v>3.3322353318614146</v>
      </c>
      <c r="X52" s="44"/>
      <c r="Y52" s="44">
        <v>4.5390028001757123</v>
      </c>
      <c r="Z52" s="44">
        <v>2.6938164131403028</v>
      </c>
      <c r="AA52" s="44">
        <v>2.6782452200007634</v>
      </c>
      <c r="AB52" s="44">
        <v>3.3010929455823366</v>
      </c>
      <c r="AC52" s="44">
        <v>3.2154513833148703</v>
      </c>
      <c r="AD52" s="44"/>
      <c r="AE52" s="44">
        <v>3.0519538553497072</v>
      </c>
      <c r="AF52" s="44">
        <v>2.5848180611635274</v>
      </c>
      <c r="AG52" s="44">
        <v>3.581374422094044</v>
      </c>
      <c r="AH52" s="44">
        <v>4.6635723452920272</v>
      </c>
      <c r="AI52" s="38">
        <f t="shared" si="6"/>
        <v>4.3910764653500891</v>
      </c>
      <c r="AJ52" s="43">
        <f t="shared" si="7"/>
        <v>-1.9503546099290767</v>
      </c>
      <c r="AK52" s="42">
        <f>RANK(R52,(D52:R52,V52:AH52),1)</f>
        <v>12</v>
      </c>
    </row>
    <row r="53" spans="1:37" ht="12.75" customHeight="1" x14ac:dyDescent="0.25">
      <c r="A53">
        <v>2016</v>
      </c>
      <c r="B53" s="45" t="s">
        <v>168</v>
      </c>
      <c r="C53" s="46">
        <v>2015</v>
      </c>
      <c r="D53" s="38">
        <v>5.7918229037195257</v>
      </c>
      <c r="E53" s="38">
        <v>4.5887736358846087</v>
      </c>
      <c r="F53" s="38">
        <v>7.3729733700168438</v>
      </c>
      <c r="G53" s="38"/>
      <c r="H53" s="38">
        <v>5.8090093218314518</v>
      </c>
      <c r="I53" s="38">
        <v>5.5168402139286865</v>
      </c>
      <c r="J53" s="38">
        <v>5.6027723044883242</v>
      </c>
      <c r="K53" s="38">
        <v>5.8261957399433806</v>
      </c>
      <c r="L53" s="38">
        <v>7.2011091888975702</v>
      </c>
      <c r="M53" s="38">
        <v>3.5919613853928207</v>
      </c>
      <c r="N53" s="38">
        <v>6.9433129172186598</v>
      </c>
      <c r="O53" s="38">
        <v>7.0034653806104057</v>
      </c>
      <c r="P53" s="38">
        <v>7.3643801609608799</v>
      </c>
      <c r="Q53" s="38">
        <v>9.81344474191053</v>
      </c>
      <c r="R53" s="38">
        <v>4.3051977370378074</v>
      </c>
      <c r="S53" s="38">
        <f t="shared" si="3"/>
        <v>5.8176025308874166</v>
      </c>
      <c r="T53" s="40">
        <f t="shared" si="4"/>
        <v>-25.997045790251111</v>
      </c>
      <c r="U53" s="41">
        <f t="shared" si="5"/>
        <v>2</v>
      </c>
      <c r="V53" s="39">
        <v>2.6724880164047069</v>
      </c>
      <c r="W53" s="39">
        <v>3.1794873507065642</v>
      </c>
      <c r="X53" s="39"/>
      <c r="Y53" s="39">
        <v>4.8379766985075561</v>
      </c>
      <c r="Z53" s="39">
        <v>2.81857257035609</v>
      </c>
      <c r="AA53" s="39">
        <v>3.0935552601469274</v>
      </c>
      <c r="AB53" s="39">
        <v>3.4888428767212569</v>
      </c>
      <c r="AC53" s="39">
        <v>3.3255719046579464</v>
      </c>
      <c r="AD53" s="39"/>
      <c r="AE53" s="39">
        <v>3.7896051936799862</v>
      </c>
      <c r="AF53" s="39">
        <v>2.7756065250762711</v>
      </c>
      <c r="AG53" s="39">
        <v>3.8239780299038406</v>
      </c>
      <c r="AH53" s="39">
        <v>4.8379766985075561</v>
      </c>
      <c r="AI53" s="39">
        <f t="shared" si="6"/>
        <v>4.8379766985075561</v>
      </c>
      <c r="AJ53" s="43">
        <f t="shared" si="7"/>
        <v>-11.012433392539965</v>
      </c>
      <c r="AK53" s="42">
        <f>RANK(R53,(D53:R53,V53:AH53),1)</f>
        <v>11</v>
      </c>
    </row>
    <row r="54" spans="1:37" ht="12.75" customHeight="1" x14ac:dyDescent="0.25">
      <c r="A54">
        <v>2017</v>
      </c>
      <c r="B54" s="45" t="s">
        <v>186</v>
      </c>
      <c r="C54" s="46">
        <v>2015</v>
      </c>
      <c r="D54" s="38">
        <v>5.8013882374498573</v>
      </c>
      <c r="E54" s="38">
        <v>4.4930632936926198</v>
      </c>
      <c r="F54" s="38">
        <v>7.6433720398449161</v>
      </c>
      <c r="G54" s="38"/>
      <c r="H54" s="38">
        <v>5.5001292043478616</v>
      </c>
      <c r="I54" s="38">
        <v>5.2591219778662657</v>
      </c>
      <c r="J54" s="38">
        <v>4.8201445296319294</v>
      </c>
      <c r="K54" s="38">
        <v>5.4398773977274635</v>
      </c>
      <c r="L54" s="38">
        <v>6.0596102658229967</v>
      </c>
      <c r="M54" s="38">
        <v>3.5978935953324043</v>
      </c>
      <c r="N54" s="38">
        <v>6.5674469216235041</v>
      </c>
      <c r="O54" s="38">
        <v>6.6535209310812169</v>
      </c>
      <c r="P54" s="38">
        <v>5.7411364308294583</v>
      </c>
      <c r="Q54" s="38">
        <v>10.432169946274819</v>
      </c>
      <c r="R54" s="38">
        <v>4.036871043566741</v>
      </c>
      <c r="S54" s="38">
        <f t="shared" si="3"/>
        <v>5.6206328175886604</v>
      </c>
      <c r="T54" s="40">
        <f t="shared" si="4"/>
        <v>-28.177641653905049</v>
      </c>
      <c r="U54" s="41">
        <f t="shared" si="5"/>
        <v>2</v>
      </c>
      <c r="V54" s="39">
        <v>2.8404423121045297</v>
      </c>
      <c r="W54" s="39">
        <v>3.0900569395318973</v>
      </c>
      <c r="X54" s="39"/>
      <c r="Y54" s="39">
        <v>4.7340705201742157</v>
      </c>
      <c r="Z54" s="39">
        <v>3.5978935953324043</v>
      </c>
      <c r="AA54" s="39">
        <v>3.0298051329114983</v>
      </c>
      <c r="AB54" s="39">
        <v>3.2535975575015521</v>
      </c>
      <c r="AC54" s="39">
        <v>3.1417013452065254</v>
      </c>
      <c r="AD54" s="39"/>
      <c r="AE54" s="39">
        <v>3.589286194386633</v>
      </c>
      <c r="AF54" s="39">
        <v>2.6080424865687046</v>
      </c>
      <c r="AG54" s="39">
        <v>3.6237157981697181</v>
      </c>
      <c r="AH54" s="39">
        <v>4.7598927230115304</v>
      </c>
      <c r="AI54" s="39">
        <f t="shared" si="6"/>
        <v>4.7340705201742157</v>
      </c>
      <c r="AJ54" s="43">
        <f t="shared" si="7"/>
        <v>-14.727272727272714</v>
      </c>
      <c r="AK54" s="42">
        <f>RANK(R54,(D54:R54,V54:AH54),1)</f>
        <v>11</v>
      </c>
    </row>
    <row r="55" spans="1:37" ht="12.75" customHeight="1" x14ac:dyDescent="0.25">
      <c r="A55">
        <v>2017</v>
      </c>
      <c r="B55" s="45" t="s">
        <v>169</v>
      </c>
      <c r="C55" s="46">
        <v>2015</v>
      </c>
      <c r="D55" s="38">
        <v>6.230434385915057</v>
      </c>
      <c r="E55" s="38">
        <v>4.9272203166548874</v>
      </c>
      <c r="F55" s="38">
        <v>7.8103582917989609</v>
      </c>
      <c r="G55" s="38"/>
      <c r="H55" s="38">
        <v>6.2036560146288897</v>
      </c>
      <c r="I55" s="38">
        <v>5.4360093710920774</v>
      </c>
      <c r="J55" s="38"/>
      <c r="K55" s="38">
        <v>5.7930543215743144</v>
      </c>
      <c r="L55" s="38">
        <v>7.8014321680369054</v>
      </c>
      <c r="M55" s="38">
        <v>3.5525972572982707</v>
      </c>
      <c r="N55" s="38">
        <v>7.2747908660756035</v>
      </c>
      <c r="O55" s="38">
        <v>7.1319728858827078</v>
      </c>
      <c r="P55" s="38">
        <v>7.7210970541784008</v>
      </c>
      <c r="Q55" s="38">
        <v>10.04188923231295</v>
      </c>
      <c r="R55" s="38">
        <v>4.2756132820248025</v>
      </c>
      <c r="S55" s="38">
        <f t="shared" si="3"/>
        <v>6.230434385915057</v>
      </c>
      <c r="T55" s="40">
        <f t="shared" si="4"/>
        <v>-31.375358166189116</v>
      </c>
      <c r="U55" s="41">
        <f t="shared" si="5"/>
        <v>2</v>
      </c>
      <c r="V55" s="39">
        <v>3.3472964107709826</v>
      </c>
      <c r="W55" s="39">
        <v>3.2669612969124797</v>
      </c>
      <c r="X55" s="39"/>
      <c r="Y55" s="39">
        <v>5.0521860493236703</v>
      </c>
      <c r="Z55" s="39">
        <v>3.68648911372911</v>
      </c>
      <c r="AA55" s="39">
        <v>3.2580351731504233</v>
      </c>
      <c r="AB55" s="39">
        <v>3.5079666384879906</v>
      </c>
      <c r="AC55" s="39">
        <v>3.5258188860121025</v>
      </c>
      <c r="AD55" s="39"/>
      <c r="AE55" s="39">
        <v>3.9453467028287323</v>
      </c>
      <c r="AF55" s="39">
        <v>2.7492461187132342</v>
      </c>
      <c r="AG55" s="39">
        <v>3.9721250741148997</v>
      </c>
      <c r="AH55" s="39">
        <v>4.7486978414137679</v>
      </c>
      <c r="AI55" s="39">
        <f t="shared" si="6"/>
        <v>4.8379590790343272</v>
      </c>
      <c r="AJ55" s="43">
        <f t="shared" si="7"/>
        <v>-11.623616236162352</v>
      </c>
      <c r="AK55" s="42">
        <f>RANK(R55,(D55:R55,V55:AH55),1)</f>
        <v>11</v>
      </c>
    </row>
    <row r="56" spans="1:37" ht="12.75" customHeight="1" x14ac:dyDescent="0.25">
      <c r="A56">
        <v>2018</v>
      </c>
      <c r="B56" s="45" t="s">
        <v>187</v>
      </c>
      <c r="C56" s="46">
        <v>2015</v>
      </c>
      <c r="D56" s="38">
        <v>5.885685474516035</v>
      </c>
      <c r="E56" s="38">
        <v>4.7155865685210685</v>
      </c>
      <c r="F56" s="38">
        <v>7.671625909982037</v>
      </c>
      <c r="G56" s="38"/>
      <c r="H56" s="38">
        <v>5.8504945299748332</v>
      </c>
      <c r="I56" s="38">
        <v>5.3490235702627045</v>
      </c>
      <c r="J56" s="38">
        <v>4.6803956239798659</v>
      </c>
      <c r="K56" s="38">
        <v>5.5601692375099168</v>
      </c>
      <c r="L56" s="38">
        <v>6.2815836006045584</v>
      </c>
      <c r="M56" s="38">
        <v>3.6158695516085055</v>
      </c>
      <c r="N56" s="38">
        <v>7.1701549502699082</v>
      </c>
      <c r="O56" s="38">
        <v>6.6774817266930793</v>
      </c>
      <c r="P56" s="38">
        <v>5.8504945299748332</v>
      </c>
      <c r="Q56" s="38">
        <v>10.143789764001477</v>
      </c>
      <c r="R56" s="38">
        <v>4.0909473029147323</v>
      </c>
      <c r="S56" s="38">
        <f t="shared" si="3"/>
        <v>5.8504945299748332</v>
      </c>
      <c r="T56" s="40">
        <f t="shared" si="4"/>
        <v>-30.075187969924823</v>
      </c>
      <c r="U56" s="41">
        <f t="shared" si="5"/>
        <v>2</v>
      </c>
      <c r="V56" s="39">
        <v>3.3343419952788902</v>
      </c>
      <c r="W56" s="39">
        <v>3.2375668977905843</v>
      </c>
      <c r="X56" s="39"/>
      <c r="Y56" s="39">
        <v>5.058698277797788</v>
      </c>
      <c r="Z56" s="39">
        <v>3.5278921902555007</v>
      </c>
      <c r="AA56" s="39">
        <v>3.149589536437579</v>
      </c>
      <c r="AB56" s="39">
        <v>3.3871284120906924</v>
      </c>
      <c r="AC56" s="39">
        <v>3.5102967179848994</v>
      </c>
      <c r="AD56" s="39"/>
      <c r="AE56" s="39">
        <v>3.7214423852321112</v>
      </c>
      <c r="AF56" s="39">
        <v>2.8240732994314603</v>
      </c>
      <c r="AG56" s="39">
        <v>3.7566333297733139</v>
      </c>
      <c r="AH56" s="39">
        <v>4.812361666009374</v>
      </c>
      <c r="AI56" s="39">
        <f t="shared" si="6"/>
        <v>4.7155865685210685</v>
      </c>
      <c r="AJ56" s="43">
        <f t="shared" si="7"/>
        <v>-13.246268656716431</v>
      </c>
      <c r="AK56" s="42">
        <f>RANK(R56,(D56:R56,V56:AH56),1)</f>
        <v>11</v>
      </c>
    </row>
    <row r="57" spans="1:37" ht="12.75" customHeight="1" x14ac:dyDescent="0.25">
      <c r="A57">
        <v>2018</v>
      </c>
      <c r="B57" s="45" t="s">
        <v>170</v>
      </c>
      <c r="C57" s="46">
        <v>2015</v>
      </c>
      <c r="D57" s="38">
        <v>6.234942480208626</v>
      </c>
      <c r="E57" s="38">
        <v>5.5589715408422133</v>
      </c>
      <c r="F57" s="38">
        <v>8.1205456268623042</v>
      </c>
      <c r="G57" s="38"/>
      <c r="H57" s="38">
        <v>6.7863924570601739</v>
      </c>
      <c r="I57" s="38">
        <v>5.4077675149313045</v>
      </c>
      <c r="J57" s="38">
        <v>5.8169078203372919</v>
      </c>
      <c r="K57" s="38">
        <v>6.768603748129479</v>
      </c>
      <c r="L57" s="38">
        <v>8.4585310965455118</v>
      </c>
      <c r="M57" s="38">
        <v>3.8156780656340956</v>
      </c>
      <c r="N57" s="38">
        <v>7.6580391946642328</v>
      </c>
      <c r="O57" s="38">
        <v>6.9731739008324718</v>
      </c>
      <c r="P57" s="38">
        <v>7.7825601571790983</v>
      </c>
      <c r="Q57" s="38">
        <v>10.877795511120043</v>
      </c>
      <c r="R57" s="38">
        <v>4.6068054651869588</v>
      </c>
      <c r="S57" s="38">
        <f t="shared" si="3"/>
        <v>6.7774981025948264</v>
      </c>
      <c r="T57" s="40">
        <f t="shared" si="4"/>
        <v>-32.027934269384723</v>
      </c>
      <c r="U57" s="41">
        <f t="shared" si="5"/>
        <v>2</v>
      </c>
      <c r="V57" s="39">
        <v>3.8868329013568759</v>
      </c>
      <c r="W57" s="39">
        <v>3.2019676075251144</v>
      </c>
      <c r="X57" s="39"/>
      <c r="Y57" s="39">
        <v>5.0608876907827502</v>
      </c>
      <c r="Z57" s="39">
        <v>3.7801006477727048</v>
      </c>
      <c r="AA57" s="39">
        <v>3.0863409994755968</v>
      </c>
      <c r="AB57" s="39">
        <v>4.0024595094063935</v>
      </c>
      <c r="AC57" s="39">
        <v>3.602213558465754</v>
      </c>
      <c r="AD57" s="39"/>
      <c r="AE57" s="39">
        <v>4.0024595094063935</v>
      </c>
      <c r="AF57" s="39">
        <v>3.14860148073303</v>
      </c>
      <c r="AG57" s="39">
        <v>4.0825086995945217</v>
      </c>
      <c r="AH57" s="39">
        <v>5.1320425265055309</v>
      </c>
      <c r="AI57" s="39">
        <f t="shared" si="6"/>
        <v>5.1320425265055309</v>
      </c>
      <c r="AJ57" s="43">
        <f t="shared" si="7"/>
        <v>-10.234464321093855</v>
      </c>
      <c r="AK57" s="42">
        <f>RANK(R57,(D57:R57,V57:AH57),1)</f>
        <v>11</v>
      </c>
    </row>
    <row r="58" spans="1:37" ht="12.75" customHeight="1" x14ac:dyDescent="0.25">
      <c r="A58">
        <v>2019</v>
      </c>
      <c r="B58" s="45" t="s">
        <v>188</v>
      </c>
      <c r="C58" s="46">
        <v>2015</v>
      </c>
      <c r="D58" s="38">
        <v>5.7653228494340185</v>
      </c>
      <c r="E58" s="38">
        <v>4.8393770584643123</v>
      </c>
      <c r="F58" s="38">
        <v>7.468713691312252</v>
      </c>
      <c r="G58" s="38"/>
      <c r="H58" s="38">
        <v>6.4466791861853112</v>
      </c>
      <c r="I58" s="38">
        <v>5.5207333952156059</v>
      </c>
      <c r="J58" s="38">
        <v>4.8481123961149706</v>
      </c>
      <c r="K58" s="38">
        <v>5.9662356153991434</v>
      </c>
      <c r="L58" s="38">
        <v>6.7174746533556968</v>
      </c>
      <c r="M58" s="38">
        <v>3.9134312674946061</v>
      </c>
      <c r="N58" s="38">
        <v>8.0452459762556536</v>
      </c>
      <c r="O58" s="38">
        <v>6.6388566144997787</v>
      </c>
      <c r="P58" s="38">
        <v>6.4292085108839965</v>
      </c>
      <c r="Q58" s="38">
        <v>10.333904440727945</v>
      </c>
      <c r="R58" s="38">
        <v>4.3065214617741976</v>
      </c>
      <c r="S58" s="38">
        <f t="shared" si="3"/>
        <v>6.1977220631415699</v>
      </c>
      <c r="T58" s="38">
        <f t="shared" si="4"/>
        <v>-30.51444679351658</v>
      </c>
      <c r="U58" s="112">
        <f t="shared" si="5"/>
        <v>2</v>
      </c>
      <c r="V58" s="39">
        <v>3.9221666051452644</v>
      </c>
      <c r="W58" s="39">
        <v>3.2757516189966016</v>
      </c>
      <c r="X58" s="39"/>
      <c r="Y58" s="39">
        <v>5.1189078632853553</v>
      </c>
      <c r="Z58" s="39">
        <v>4.0007846440011825</v>
      </c>
      <c r="AA58" s="39">
        <v>3.0224268271275307</v>
      </c>
      <c r="AB58" s="39">
        <v>3.8959605921932914</v>
      </c>
      <c r="AC58" s="39">
        <v>3.9309019427959218</v>
      </c>
      <c r="AD58" s="39"/>
      <c r="AE58" s="39">
        <v>4.1318147087610466</v>
      </c>
      <c r="AF58" s="39">
        <v>3.0311621647781886</v>
      </c>
      <c r="AG58" s="39">
        <v>3.9221666051452644</v>
      </c>
      <c r="AH58" s="39">
        <v>4.9966131361761494</v>
      </c>
      <c r="AI58" s="39">
        <f t="shared" si="6"/>
        <v>4.8481123961149706</v>
      </c>
      <c r="AJ58" s="43">
        <f t="shared" si="7"/>
        <v>-11.171171171171203</v>
      </c>
      <c r="AK58" s="42">
        <f>RANK(R58,(D58:R58,V58:AH58),1)</f>
        <v>11</v>
      </c>
    </row>
    <row r="59" spans="1:37" ht="12.75" customHeight="1" x14ac:dyDescent="0.25">
      <c r="A59">
        <v>2019</v>
      </c>
      <c r="B59" s="45" t="s">
        <v>171</v>
      </c>
      <c r="C59" s="46">
        <v>2015</v>
      </c>
      <c r="D59" s="38">
        <v>5.9409463343226845</v>
      </c>
      <c r="E59" s="38">
        <v>5.05068583021795</v>
      </c>
      <c r="F59" s="38">
        <v>6.7959489966806963</v>
      </c>
      <c r="G59" s="38"/>
      <c r="H59" s="38">
        <v>7.3953323063749741</v>
      </c>
      <c r="I59" s="38">
        <v>5.1829027367681579</v>
      </c>
      <c r="J59" s="38">
        <v>5.1740882763314771</v>
      </c>
      <c r="K59" s="38">
        <v>6.7342477736239328</v>
      </c>
      <c r="L59" s="38">
        <v>8.2327060478596259</v>
      </c>
      <c r="M59" s="38">
        <v>3.649186620785744</v>
      </c>
      <c r="N59" s="38">
        <v>8.5059543213967217</v>
      </c>
      <c r="O59" s="38">
        <v>6.8400212988641007</v>
      </c>
      <c r="P59" s="38">
        <v>8.9995641058508333</v>
      </c>
      <c r="Q59" s="38">
        <v>9.7399787825319972</v>
      </c>
      <c r="R59" s="38">
        <v>4.4424880600869932</v>
      </c>
      <c r="S59" s="38">
        <f t="shared" si="3"/>
        <v>6.7650983851523145</v>
      </c>
      <c r="T59" s="38">
        <f t="shared" si="4"/>
        <v>-34.332247557003242</v>
      </c>
      <c r="U59" s="112">
        <f t="shared" si="5"/>
        <v>2</v>
      </c>
      <c r="V59" s="39">
        <v>3.8959915130127998</v>
      </c>
      <c r="W59" s="39">
        <v>3.5786709372922991</v>
      </c>
      <c r="X59" s="39"/>
      <c r="Y59" s="39">
        <v>5.1829027367681579</v>
      </c>
      <c r="Z59" s="39">
        <v>3.9312493547595215</v>
      </c>
      <c r="AA59" s="39">
        <v>2.9440297858513005</v>
      </c>
      <c r="AB59" s="39">
        <v>3.0938756132748697</v>
      </c>
      <c r="AC59" s="39">
        <v>3.5786709372922991</v>
      </c>
      <c r="AD59" s="39"/>
      <c r="AE59" s="39">
        <v>4.0987241030564521</v>
      </c>
      <c r="AF59" s="39">
        <v>2.9264008649779396</v>
      </c>
      <c r="AG59" s="39">
        <v>4.23975547004334</v>
      </c>
      <c r="AH59" s="39">
        <v>4.944912304977783</v>
      </c>
      <c r="AI59" s="39">
        <f t="shared" si="6"/>
        <v>5.05068583021795</v>
      </c>
      <c r="AJ59" s="43">
        <f t="shared" si="7"/>
        <v>-12.041884816753917</v>
      </c>
      <c r="AK59" s="42">
        <f>RANK(R59,(D59:R59,V59:AH59),1)</f>
        <v>11</v>
      </c>
    </row>
    <row r="60" spans="1:37" ht="12.75" customHeight="1" x14ac:dyDescent="0.25">
      <c r="A60">
        <v>2020</v>
      </c>
      <c r="B60" s="45" t="s">
        <v>189</v>
      </c>
      <c r="C60" s="46">
        <v>2015</v>
      </c>
      <c r="D60" s="38">
        <v>5.6678185970855788</v>
      </c>
      <c r="E60" s="38">
        <v>4.3383302841889622</v>
      </c>
      <c r="F60" s="38">
        <v>6.5599752281083097</v>
      </c>
      <c r="G60" s="38"/>
      <c r="H60" s="38">
        <v>6.297576218983977</v>
      </c>
      <c r="I60" s="38">
        <v>5.2217402815742142</v>
      </c>
      <c r="J60" s="38">
        <v>4.2246240469017513</v>
      </c>
      <c r="K60" s="38">
        <v>5.8514979034726116</v>
      </c>
      <c r="L60" s="38">
        <v>6.3675492880837998</v>
      </c>
      <c r="M60" s="38">
        <v>3.6036130586408319</v>
      </c>
      <c r="N60" s="38">
        <v>8.7029004692903573</v>
      </c>
      <c r="O60" s="38">
        <v>6.8661074054200313</v>
      </c>
      <c r="P60" s="38">
        <v>6.280082951709022</v>
      </c>
      <c r="Q60" s="38">
        <v>11.370623728721069</v>
      </c>
      <c r="R60" s="38">
        <v>4.1633976114394073</v>
      </c>
      <c r="S60" s="38">
        <f t="shared" si="3"/>
        <v>6.0657904275908168</v>
      </c>
      <c r="T60" s="38">
        <f t="shared" si="4"/>
        <v>-31.362653208363366</v>
      </c>
      <c r="U60" s="112">
        <f t="shared" si="5"/>
        <v>2</v>
      </c>
      <c r="V60" s="39">
        <v>3.4636669204411876</v>
      </c>
      <c r="W60" s="39">
        <v>3.4024404849788428</v>
      </c>
      <c r="X60" s="39"/>
      <c r="Y60" s="39">
        <v>5.0118210742747484</v>
      </c>
      <c r="Z60" s="39">
        <v>3.8572654341276857</v>
      </c>
      <c r="AA60" s="39">
        <v>2.7901761303554009</v>
      </c>
      <c r="AB60" s="39">
        <v>2.7551895958054899</v>
      </c>
      <c r="AC60" s="39">
        <v>3.1575347431294665</v>
      </c>
      <c r="AD60" s="39"/>
      <c r="AE60" s="39">
        <v>3.7173192959280428</v>
      </c>
      <c r="AF60" s="39">
        <v>2.8339092985427894</v>
      </c>
      <c r="AG60" s="39">
        <v>3.9972115723273296</v>
      </c>
      <c r="AH60" s="39">
        <v>5.1255273115619593</v>
      </c>
      <c r="AI60" s="39">
        <f t="shared" si="6"/>
        <v>4.3383302841889622</v>
      </c>
      <c r="AJ60" s="43">
        <f t="shared" si="7"/>
        <v>-4.0322580645161272</v>
      </c>
      <c r="AK60" s="42">
        <f>RANK(R60,(D60:R60,V60:AH60),1)</f>
        <v>11</v>
      </c>
    </row>
    <row r="61" spans="1:37" ht="12.75" customHeight="1" x14ac:dyDescent="0.25">
      <c r="A61">
        <v>2020</v>
      </c>
      <c r="B61" s="45" t="s">
        <v>172</v>
      </c>
      <c r="C61" s="46">
        <v>2015</v>
      </c>
      <c r="D61" s="38">
        <v>5.9311871072694959</v>
      </c>
      <c r="E61" s="38">
        <v>4.5026389930186106</v>
      </c>
      <c r="F61" s="38">
        <v>6.7539584895279168</v>
      </c>
      <c r="G61" s="38"/>
      <c r="H61" s="38">
        <v>6.7901242645722419</v>
      </c>
      <c r="I61" s="38">
        <v>5.6056951318705597</v>
      </c>
      <c r="J61" s="38">
        <v>4.6744264244791607</v>
      </c>
      <c r="K61" s="38">
        <v>6.3380520765181654</v>
      </c>
      <c r="L61" s="38">
        <v>8.1101750536901474</v>
      </c>
      <c r="M61" s="38">
        <v>3.3091684165558464</v>
      </c>
      <c r="N61" s="38">
        <v>9.1318581986923633</v>
      </c>
      <c r="O61" s="38">
        <v>7.0794504649268521</v>
      </c>
      <c r="P61" s="38">
        <v>8.0468849473625781</v>
      </c>
      <c r="Q61" s="38">
        <v>12.856933028257961</v>
      </c>
      <c r="R61" s="38">
        <v>3.8596731164860176</v>
      </c>
      <c r="S61" s="38">
        <f t="shared" si="3"/>
        <v>6.5460052830230406</v>
      </c>
      <c r="T61" s="38">
        <f t="shared" si="4"/>
        <v>-41.037732943845654</v>
      </c>
      <c r="U61" s="112">
        <f t="shared" si="5"/>
        <v>2</v>
      </c>
      <c r="V61" s="39">
        <v>3.1464224288563782</v>
      </c>
      <c r="W61" s="39">
        <v>3.4086242979277435</v>
      </c>
      <c r="X61" s="39"/>
      <c r="Y61" s="39">
        <v>5.0451256186835041</v>
      </c>
      <c r="Z61" s="39">
        <v>3.7160333858045158</v>
      </c>
      <c r="AA61" s="39">
        <v>2.7847646784131168</v>
      </c>
      <c r="AB61" s="39">
        <v>2.5316042531028335</v>
      </c>
      <c r="AC61" s="39">
        <v>2.6672259095190562</v>
      </c>
      <c r="AD61" s="39"/>
      <c r="AE61" s="39">
        <v>3.7883649358931688</v>
      </c>
      <c r="AF61" s="39">
        <v>2.8932620035460954</v>
      </c>
      <c r="AG61" s="39">
        <v>4.3398930053191433</v>
      </c>
      <c r="AH61" s="39">
        <v>4.96375262483377</v>
      </c>
      <c r="AI61" s="39">
        <f t="shared" si="6"/>
        <v>4.6744264244791607</v>
      </c>
      <c r="AJ61" s="43">
        <f t="shared" si="7"/>
        <v>-17.430016733741304</v>
      </c>
      <c r="AK61" s="42">
        <f>RANK(R61,(D61:R61,V61:AH61),1)</f>
        <v>10</v>
      </c>
    </row>
    <row r="62" spans="1:37" ht="12.75" customHeight="1" x14ac:dyDescent="0.25">
      <c r="A62">
        <v>2021</v>
      </c>
      <c r="B62" s="45" t="s">
        <v>190</v>
      </c>
      <c r="C62" s="46">
        <v>2015</v>
      </c>
      <c r="D62" s="38">
        <v>5.5232489076720039</v>
      </c>
      <c r="E62" s="38">
        <v>4.0642774980982663</v>
      </c>
      <c r="F62" s="38">
        <v>7.7724964974315132</v>
      </c>
      <c r="G62" s="38"/>
      <c r="H62" s="38">
        <v>6.0008883572348326</v>
      </c>
      <c r="I62" s="38">
        <v>5.6187767975845686</v>
      </c>
      <c r="J62" s="38">
        <v>3.8992747791583802</v>
      </c>
      <c r="K62" s="38">
        <v>5.3842992496173618</v>
      </c>
      <c r="L62" s="38">
        <v>6.1051006007758151</v>
      </c>
      <c r="M62" s="38">
        <v>3.8037468892458133</v>
      </c>
      <c r="N62" s="38">
        <v>8.34566383690691</v>
      </c>
      <c r="O62" s="38">
        <v>6.617477464852306</v>
      </c>
      <c r="P62" s="38">
        <v>6.0008883572348326</v>
      </c>
      <c r="Q62" s="38">
        <v>12.488100517660913</v>
      </c>
      <c r="R62" s="38">
        <v>3.5391478539902073</v>
      </c>
      <c r="S62" s="38">
        <f t="shared" ref="S62" si="8">MEDIAN(D62:R62)</f>
        <v>5.8098325774097006</v>
      </c>
      <c r="T62" s="38">
        <f t="shared" ref="T62" si="9">(R62-S62)/S62*100</f>
        <v>-39.083479483532251</v>
      </c>
      <c r="U62" s="112">
        <f t="shared" ref="U62" si="10">RANK(R62,D62:R62,1)</f>
        <v>1</v>
      </c>
      <c r="V62" s="39">
        <v>3.1958421352567568</v>
      </c>
      <c r="W62" s="39">
        <v>3.2479482570272471</v>
      </c>
      <c r="X62" s="39"/>
      <c r="Y62" s="39">
        <v>4.8806067391692851</v>
      </c>
      <c r="Z62" s="39">
        <v>3.7776938283605679</v>
      </c>
      <c r="AA62" s="39">
        <v>2.6660965639234355</v>
      </c>
      <c r="AB62" s="39">
        <v>2.5792530276392842</v>
      </c>
      <c r="AC62" s="39">
        <v>2.4229346623278127</v>
      </c>
      <c r="AD62" s="39"/>
      <c r="AE62" s="39">
        <v>3.2653169642840778</v>
      </c>
      <c r="AF62" s="39">
        <v>2.7529401002075864</v>
      </c>
      <c r="AG62" s="39">
        <v>3.5692693412786052</v>
      </c>
      <c r="AH62" s="39">
        <v>4.750341434743059</v>
      </c>
      <c r="AI62" s="39">
        <f t="shared" ref="AI62" si="11">MEDIAN(D62:R62,V62:AH62)</f>
        <v>4.0642774980982663</v>
      </c>
      <c r="AJ62" s="43">
        <f t="shared" ref="AJ62" si="12">(R62-AI62)/AI62*100</f>
        <v>-12.920614902741626</v>
      </c>
      <c r="AK62" s="42">
        <f>RANK(R62,(D62:R62,V62:AH62),1)</f>
        <v>8</v>
      </c>
    </row>
    <row r="63" spans="1:37" x14ac:dyDescent="0.25">
      <c r="A63">
        <v>2021</v>
      </c>
      <c r="B63" s="45" t="s">
        <v>173</v>
      </c>
      <c r="C63" s="46">
        <v>2015</v>
      </c>
      <c r="D63" s="38">
        <v>5.9194833220612608</v>
      </c>
      <c r="E63" s="38">
        <v>5.757655720450952</v>
      </c>
      <c r="F63" s="38">
        <v>10.621001010950204</v>
      </c>
      <c r="G63" s="38"/>
      <c r="H63" s="38">
        <v>6.711586845732767</v>
      </c>
      <c r="I63" s="38">
        <v>5.8939315954912113</v>
      </c>
      <c r="J63" s="38">
        <v>8.6364835806764297</v>
      </c>
      <c r="K63" s="38">
        <v>6.6690006347826865</v>
      </c>
      <c r="L63" s="38">
        <v>8.5598284009662837</v>
      </c>
      <c r="M63" s="38">
        <v>5.4425177594203529</v>
      </c>
      <c r="N63" s="38">
        <v>9.343414682447774</v>
      </c>
      <c r="O63" s="38">
        <v>6.5838282128825236</v>
      </c>
      <c r="P63" s="38">
        <v>9.2156560495975306</v>
      </c>
      <c r="Q63" s="38">
        <v>17.528484427053346</v>
      </c>
      <c r="R63" s="38">
        <v>4.5200964747865724</v>
      </c>
      <c r="S63" s="38">
        <f t="shared" ref="S63:S68" si="13">MEDIAN(D63:R63)</f>
        <v>6.6902937402577267</v>
      </c>
      <c r="T63" s="38">
        <f t="shared" ref="T63:T68" si="14">(R63-S63)/S63*100</f>
        <v>-32.437996741643111</v>
      </c>
      <c r="U63" s="112">
        <f t="shared" ref="U63:U68" si="15">RANK(R63,D63:R63,1)</f>
        <v>1</v>
      </c>
      <c r="V63" s="39">
        <v>6.0302074705314714</v>
      </c>
      <c r="W63" s="39">
        <v>3.3898623916264485</v>
      </c>
      <c r="X63" s="39"/>
      <c r="Y63" s="39">
        <v>4.7185521732689759</v>
      </c>
      <c r="Z63" s="39">
        <v>6.3879316425121511</v>
      </c>
      <c r="AA63" s="39">
        <v>2.5977588679549415</v>
      </c>
      <c r="AB63" s="39">
        <v>3.6794486260869994</v>
      </c>
      <c r="AC63" s="39">
        <v>3.4920692979066428</v>
      </c>
      <c r="AD63" s="39"/>
      <c r="AE63" s="39">
        <v>4.0286555558776636</v>
      </c>
      <c r="AF63" s="39">
        <v>4.0456900402576963</v>
      </c>
      <c r="AG63" s="39">
        <v>3.6027934463768529</v>
      </c>
      <c r="AH63" s="39">
        <v>4.9996211655395104</v>
      </c>
      <c r="AI63" s="39">
        <f t="shared" ref="AI63:AI68" si="16">MEDIAN(D63:R63,V63:AH63)</f>
        <v>5.8939315954912113</v>
      </c>
      <c r="AJ63" s="43">
        <f t="shared" ref="AJ63:AJ68" si="17">(R63-AI63)/AI63*100</f>
        <v>-23.309315665550084</v>
      </c>
      <c r="AK63" s="42">
        <f>RANK(R63,(D63:R63,V63:AH63),1)</f>
        <v>8</v>
      </c>
    </row>
    <row r="64" spans="1:37" x14ac:dyDescent="0.25">
      <c r="A64">
        <v>2022</v>
      </c>
      <c r="B64" s="45" t="s">
        <v>191</v>
      </c>
      <c r="C64" s="46">
        <v>2015</v>
      </c>
      <c r="D64" s="38">
        <v>6.4576855002453764</v>
      </c>
      <c r="E64" s="38">
        <v>7.939501208254744</v>
      </c>
      <c r="F64" s="38">
        <v>12.704885814693966</v>
      </c>
      <c r="G64" s="38"/>
      <c r="H64" s="38">
        <v>7.2322709839775472</v>
      </c>
      <c r="I64" s="38">
        <v>6.7860423900883617</v>
      </c>
      <c r="J64" s="38">
        <v>6.9123335015664322</v>
      </c>
      <c r="K64" s="38">
        <v>7.1312380947950889</v>
      </c>
      <c r="L64" s="38">
        <v>8.3015357278252147</v>
      </c>
      <c r="M64" s="38">
        <v>7.2070127616819315</v>
      </c>
      <c r="N64" s="38">
        <v>10.47374284524804</v>
      </c>
      <c r="O64" s="38">
        <v>7.047044020476374</v>
      </c>
      <c r="P64" s="38">
        <v>7.5522084663886604</v>
      </c>
      <c r="Q64" s="38">
        <v>18.657406869027056</v>
      </c>
      <c r="R64" s="38">
        <v>5.5549117740724281</v>
      </c>
      <c r="S64" s="38">
        <f t="shared" si="13"/>
        <v>7.2196418728297393</v>
      </c>
      <c r="T64" s="38">
        <f t="shared" si="14"/>
        <v>-23.058347326372576</v>
      </c>
      <c r="U64" s="112">
        <f t="shared" si="15"/>
        <v>1</v>
      </c>
      <c r="V64" s="39">
        <v>6.4324272779497607</v>
      </c>
      <c r="W64" s="39">
        <v>3.4687958619310235</v>
      </c>
      <c r="X64" s="39"/>
      <c r="Y64" s="39">
        <v>5.8599075725825056</v>
      </c>
      <c r="Z64" s="39">
        <v>9.3118646196497856</v>
      </c>
      <c r="AA64" s="39">
        <v>2.4500475626745821</v>
      </c>
      <c r="AB64" s="39">
        <v>3.8897662335245942</v>
      </c>
      <c r="AC64" s="39">
        <v>4.9421921625085217</v>
      </c>
      <c r="AD64" s="39"/>
      <c r="AE64" s="39">
        <v>4.6222546800974067</v>
      </c>
      <c r="AF64" s="39">
        <v>5.1442579408734357</v>
      </c>
      <c r="AG64" s="39">
        <v>4.1086708267532508</v>
      </c>
      <c r="AH64" s="39">
        <v>5.8178105354231482</v>
      </c>
      <c r="AI64" s="39">
        <f t="shared" si="16"/>
        <v>6.7860423900883617</v>
      </c>
      <c r="AJ64" s="43">
        <f t="shared" si="17"/>
        <v>-18.14210028829341</v>
      </c>
      <c r="AK64" s="42">
        <f>RANK(R64,(D64:R64,V64:AH64),1)</f>
        <v>8</v>
      </c>
    </row>
    <row r="65" spans="1:37" x14ac:dyDescent="0.25">
      <c r="A65">
        <v>2022</v>
      </c>
      <c r="B65" s="45" t="s">
        <v>174</v>
      </c>
      <c r="C65" s="46">
        <v>2015</v>
      </c>
      <c r="D65" s="38">
        <v>10.659868944676077</v>
      </c>
      <c r="E65" s="38">
        <v>11.764697466877323</v>
      </c>
      <c r="F65" s="38">
        <v>17.987989377089026</v>
      </c>
      <c r="G65" s="38"/>
      <c r="H65" s="38">
        <v>8.7005246123348066</v>
      </c>
      <c r="I65" s="38">
        <v>8.1222159327450925</v>
      </c>
      <c r="J65" s="38">
        <v>13.801725054685868</v>
      </c>
      <c r="K65" s="38">
        <v>13.326994049052523</v>
      </c>
      <c r="L65" s="38">
        <v>11.307229406903369</v>
      </c>
      <c r="M65" s="38">
        <v>7.6906422912602306</v>
      </c>
      <c r="N65" s="38">
        <v>16.615585197167164</v>
      </c>
      <c r="O65" s="38">
        <v>11.022390803523361</v>
      </c>
      <c r="P65" s="38">
        <v>13.585938233943439</v>
      </c>
      <c r="Q65" s="38">
        <v>23.745181754497079</v>
      </c>
      <c r="R65" s="38">
        <v>12.543571600955051</v>
      </c>
      <c r="S65" s="38">
        <f t="shared" si="13"/>
        <v>12.154134533916187</v>
      </c>
      <c r="T65" s="38">
        <f t="shared" si="14"/>
        <v>3.2041530061407317</v>
      </c>
      <c r="U65" s="112">
        <f t="shared" si="15"/>
        <v>8</v>
      </c>
      <c r="V65" s="39">
        <v>10.12471762923485</v>
      </c>
      <c r="W65" s="39">
        <v>3.8841627733637529</v>
      </c>
      <c r="X65" s="39"/>
      <c r="Y65" s="39">
        <v>9.2011500364572463</v>
      </c>
      <c r="Z65" s="39">
        <v>9.3996739115402814</v>
      </c>
      <c r="AA65" s="39">
        <v>3.012384017564333</v>
      </c>
      <c r="AB65" s="39">
        <v>9.5895663137936218</v>
      </c>
      <c r="AC65" s="39">
        <v>11.117337004650031</v>
      </c>
      <c r="AD65" s="39"/>
      <c r="AE65" s="39">
        <v>4.7732044748225677</v>
      </c>
      <c r="AF65" s="39">
        <v>10.918813129566994</v>
      </c>
      <c r="AG65" s="39">
        <v>4.3071049420189178</v>
      </c>
      <c r="AH65" s="39">
        <v>8.130847405574789</v>
      </c>
      <c r="AI65" s="39">
        <f t="shared" si="16"/>
        <v>10.659868944676077</v>
      </c>
      <c r="AJ65" s="43">
        <f t="shared" si="17"/>
        <v>17.670973874587482</v>
      </c>
      <c r="AK65" s="42">
        <f>RANK(R65,(D65:R65,V65:AH65),1)</f>
        <v>19</v>
      </c>
    </row>
    <row r="66" spans="1:37" x14ac:dyDescent="0.25">
      <c r="A66">
        <v>2023</v>
      </c>
      <c r="B66" s="45" t="s">
        <v>192</v>
      </c>
      <c r="C66" s="46">
        <v>2015</v>
      </c>
      <c r="D66" s="38">
        <v>13.683814415898487</v>
      </c>
      <c r="E66" s="38">
        <v>10.052340590140812</v>
      </c>
      <c r="F66" s="38">
        <v>14.517123627123073</v>
      </c>
      <c r="G66" s="38"/>
      <c r="H66" s="38">
        <v>9.1576296475628336</v>
      </c>
      <c r="I66" s="38">
        <v>10.789161366381499</v>
      </c>
      <c r="J66" s="38">
        <v>10.411979302353528</v>
      </c>
      <c r="K66" s="38">
        <v>12.850505204673897</v>
      </c>
      <c r="L66" s="38">
        <v>8.6050140653823171</v>
      </c>
      <c r="M66" s="38">
        <v>7.6752164191738306</v>
      </c>
      <c r="N66" s="38">
        <v>17.438091704362943</v>
      </c>
      <c r="O66" s="38">
        <v>12.332976326123893</v>
      </c>
      <c r="P66" s="38">
        <v>9.4470949525145329</v>
      </c>
      <c r="Q66" s="38">
        <v>19.201198561796019</v>
      </c>
      <c r="R66" s="38">
        <v>13.678722446169028</v>
      </c>
      <c r="S66" s="38">
        <f t="shared" si="13"/>
        <v>11.561068846252695</v>
      </c>
      <c r="T66" s="38">
        <f t="shared" si="14"/>
        <v>18.317109153819548</v>
      </c>
      <c r="U66" s="112">
        <f t="shared" si="15"/>
        <v>10</v>
      </c>
      <c r="V66" s="39">
        <v>7.7103031228043388</v>
      </c>
      <c r="W66" s="39">
        <v>3.8858524270788646</v>
      </c>
      <c r="X66" s="39"/>
      <c r="Y66" s="39">
        <v>9.9821671828797935</v>
      </c>
      <c r="Z66" s="39">
        <v>9.6400718224823301</v>
      </c>
      <c r="AA66" s="39">
        <v>2.9560547808703781</v>
      </c>
      <c r="AB66" s="39">
        <v>9.6927018779280942</v>
      </c>
      <c r="AC66" s="39">
        <v>16.218828753202757</v>
      </c>
      <c r="AD66" s="39"/>
      <c r="AE66" s="39">
        <v>5.9910546449094015</v>
      </c>
      <c r="AF66" s="39">
        <v>4.8068783973797249</v>
      </c>
      <c r="AG66" s="39">
        <v>5.0086269432551509</v>
      </c>
      <c r="AH66" s="39">
        <v>8.5172973063060464</v>
      </c>
      <c r="AI66" s="39">
        <f t="shared" si="16"/>
        <v>9.6927018779280942</v>
      </c>
      <c r="AJ66" s="43">
        <f t="shared" si="17"/>
        <v>41.123936529171189</v>
      </c>
      <c r="AK66" s="42">
        <f>RANK(R66,(D66:R66,V66:AH66),1)</f>
        <v>20</v>
      </c>
    </row>
    <row r="67" spans="1:37" x14ac:dyDescent="0.25">
      <c r="A67">
        <v>2023</v>
      </c>
      <c r="B67" s="45" t="s">
        <v>175</v>
      </c>
      <c r="C67" s="46">
        <v>2015</v>
      </c>
      <c r="D67" s="38">
        <v>12.753461006098693</v>
      </c>
      <c r="E67" s="38">
        <v>8.5828979282749494</v>
      </c>
      <c r="F67" s="38">
        <v>10.534341521625189</v>
      </c>
      <c r="G67" s="38"/>
      <c r="H67" s="38">
        <v>10.197587981179794</v>
      </c>
      <c r="I67" s="38">
        <v>9.8867385592301993</v>
      </c>
      <c r="J67" s="38">
        <v>7.9957379090368237</v>
      </c>
      <c r="K67" s="38">
        <v>14.143648698706606</v>
      </c>
      <c r="L67" s="38">
        <v>11.630949204614041</v>
      </c>
      <c r="M67" s="38">
        <v>7.3395002404765668</v>
      </c>
      <c r="N67" s="38">
        <v>12.952059247899822</v>
      </c>
      <c r="O67" s="38">
        <v>11.864086271076237</v>
      </c>
      <c r="P67" s="38">
        <v>8.7210532269192154</v>
      </c>
      <c r="Q67" s="38">
        <v>17.873841762101755</v>
      </c>
      <c r="R67" s="38">
        <v>7.6992604040389576</v>
      </c>
      <c r="S67" s="38">
        <f t="shared" si="13"/>
        <v>10.36596475140249</v>
      </c>
      <c r="T67" s="38">
        <f t="shared" si="14"/>
        <v>-25.725577997964287</v>
      </c>
      <c r="U67" s="112">
        <f t="shared" si="15"/>
        <v>2</v>
      </c>
      <c r="V67" s="39">
        <v>6.0701984341823838</v>
      </c>
      <c r="W67" s="39">
        <v>3.9460607175268128</v>
      </c>
      <c r="X67" s="39"/>
      <c r="Y67" s="39">
        <v>9.7140444359248672</v>
      </c>
      <c r="Z67" s="39">
        <v>6.8300525767258398</v>
      </c>
      <c r="AA67" s="39">
        <v>2.892626565364294</v>
      </c>
      <c r="AB67" s="39">
        <v>7.7798702549051608</v>
      </c>
      <c r="AC67" s="39">
        <v>12.554862764297562</v>
      </c>
      <c r="AD67" s="39"/>
      <c r="AE67" s="39">
        <v>6.3033355006445806</v>
      </c>
      <c r="AF67" s="39">
        <v>4.8181660402187338</v>
      </c>
      <c r="AG67" s="39">
        <v>5.2758054669778609</v>
      </c>
      <c r="AH67" s="39">
        <v>9.55861972495007</v>
      </c>
      <c r="AI67" s="39">
        <f t="shared" si="16"/>
        <v>8.7210532269192154</v>
      </c>
      <c r="AJ67" s="43">
        <f t="shared" si="17"/>
        <v>-11.716392461936785</v>
      </c>
      <c r="AK67" s="42">
        <f>RANK(R67,(D67:R67,V67:AH67),1)</f>
        <v>9</v>
      </c>
    </row>
    <row r="68" spans="1:37" x14ac:dyDescent="0.25">
      <c r="A68">
        <v>2024</v>
      </c>
      <c r="B68" s="45" t="s">
        <v>199</v>
      </c>
      <c r="C68" s="46">
        <v>2015</v>
      </c>
      <c r="D68" s="38">
        <v>11.786828496944313</v>
      </c>
      <c r="E68" s="38">
        <v>6.8464464293345868</v>
      </c>
      <c r="F68" s="38">
        <v>10.453438181118852</v>
      </c>
      <c r="G68" s="38"/>
      <c r="H68" s="114">
        <v>10.34232232146673</v>
      </c>
      <c r="I68" s="38">
        <v>10.239753835634001</v>
      </c>
      <c r="J68" s="38">
        <v>6.171203897602461</v>
      </c>
      <c r="K68" s="38">
        <v>10.863712124449762</v>
      </c>
      <c r="L68" s="38">
        <v>9.7440061541091492</v>
      </c>
      <c r="M68" s="38">
        <v>7.5473310825248943</v>
      </c>
      <c r="N68" s="38">
        <v>13.898029830334629</v>
      </c>
      <c r="O68" s="38">
        <v>10.188469592717638</v>
      </c>
      <c r="P68" s="114">
        <v>7.3336467370400449</v>
      </c>
      <c r="Q68" s="38">
        <v>15.043377922133422</v>
      </c>
      <c r="R68" s="114">
        <v>7.3393750058544089</v>
      </c>
      <c r="S68" s="114">
        <f t="shared" si="13"/>
        <v>10.21411171417582</v>
      </c>
      <c r="T68" s="43">
        <f t="shared" si="14"/>
        <v>-28.144754911302382</v>
      </c>
      <c r="U68" s="112">
        <f t="shared" si="15"/>
        <v>4</v>
      </c>
      <c r="V68" s="39">
        <v>5.29082439420488</v>
      </c>
      <c r="W68" s="39">
        <v>3.8206760972691134</v>
      </c>
      <c r="X68" s="39"/>
      <c r="Y68" s="39">
        <v>9.2739005940424803</v>
      </c>
      <c r="Z68" s="39">
        <v>5.9062353092012474</v>
      </c>
      <c r="AA68" s="39">
        <v>2.3505278003333472</v>
      </c>
      <c r="AB68" s="39">
        <v>7.8892260353006529</v>
      </c>
      <c r="AC68" s="39">
        <v>6.3165092525321587</v>
      </c>
      <c r="AD68" s="39"/>
      <c r="AE68" s="39"/>
      <c r="AF68" s="39">
        <v>4.9660241890679089</v>
      </c>
      <c r="AG68" s="39">
        <v>5.0002136843454847</v>
      </c>
      <c r="AH68" s="39">
        <v>8.3080473524509593</v>
      </c>
      <c r="AI68" s="39">
        <f t="shared" si="16"/>
        <v>7.7182785589127736</v>
      </c>
      <c r="AJ68" s="43">
        <f t="shared" si="17"/>
        <v>-4.9091717818453349</v>
      </c>
      <c r="AK68" s="113">
        <f>RANK(R68,(D68:R68,V68:AH68),1)</f>
        <v>11</v>
      </c>
    </row>
    <row r="69" spans="1:37" x14ac:dyDescent="0.25">
      <c r="A69">
        <v>2024</v>
      </c>
      <c r="B69" s="45" t="s">
        <v>204</v>
      </c>
      <c r="C69" s="118">
        <v>2015</v>
      </c>
      <c r="D69" s="38">
        <v>9.6549602952689852</v>
      </c>
      <c r="E69" s="38">
        <v>7.5746560787383972</v>
      </c>
      <c r="F69" s="38">
        <v>11.013868694776871</v>
      </c>
      <c r="G69" s="38"/>
      <c r="H69" s="38">
        <v>11.265518398389442</v>
      </c>
      <c r="I69" s="38">
        <v>10.384744435745443</v>
      </c>
      <c r="J69" s="38">
        <v>7.9437423107035015</v>
      </c>
      <c r="K69" s="38">
        <v>11.299071692204452</v>
      </c>
      <c r="L69" s="38">
        <v>13.303880997651268</v>
      </c>
      <c r="M69" s="38">
        <v>6.1402527681467403</v>
      </c>
      <c r="N69" s="38">
        <v>14.016888491220222</v>
      </c>
      <c r="O69" s="38">
        <v>11.458449837825748</v>
      </c>
      <c r="P69" s="38">
        <v>7.5578794318308908</v>
      </c>
      <c r="Q69" s="38">
        <v>15.879096297953248</v>
      </c>
      <c r="R69" s="38">
        <v>6.8048789047882714</v>
      </c>
      <c r="S69" s="38">
        <f>MEDIAN(D69:R69)</f>
        <v>10.699306565261157</v>
      </c>
      <c r="T69" s="43">
        <f>(R69-S69)/S69*100</f>
        <v>-36.398879092944533</v>
      </c>
      <c r="U69" s="112">
        <f>RANK(R69,D69:R69,1)</f>
        <v>2</v>
      </c>
      <c r="V69" s="39">
        <v>5.4440219214852927</v>
      </c>
      <c r="W69" s="39">
        <v>3.8250754949110846</v>
      </c>
      <c r="X69" s="39"/>
      <c r="Y69" s="39">
        <v>8.6315848339111962</v>
      </c>
      <c r="Z69" s="39">
        <v>6.609998881556872</v>
      </c>
      <c r="AA69" s="39">
        <v>2.6423218879319985</v>
      </c>
      <c r="AB69" s="39">
        <v>7.3817246393020914</v>
      </c>
      <c r="AC69" s="39">
        <v>4.9994407784364165</v>
      </c>
      <c r="AD69" s="39"/>
      <c r="AE69" s="39"/>
      <c r="AF69" s="39">
        <v>4.5380829884800367</v>
      </c>
      <c r="AG69" s="39">
        <v>5.0329940722514257</v>
      </c>
      <c r="AH69" s="39">
        <v>7.6249860194609109</v>
      </c>
      <c r="AI69" s="39">
        <f>MEDIAN(D69:R69,V69:AH69)</f>
        <v>7.5998210490996545</v>
      </c>
      <c r="AJ69" s="43">
        <f>(R69-AI69)/AI69*100</f>
        <v>-10.460011349945658</v>
      </c>
      <c r="AK69" s="113">
        <f>RANK(R69,(D69:R69,V69:AH69),1)</f>
        <v>9</v>
      </c>
    </row>
  </sheetData>
  <phoneticPr fontId="19"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D89E-B6CF-4FBF-8114-A9EA44004E02}">
  <sheetPr>
    <tabColor theme="4"/>
  </sheetPr>
  <dimension ref="A1:AK69"/>
  <sheetViews>
    <sheetView showGridLines="0" zoomScaleNormal="100" workbookViewId="0">
      <pane ySplit="13" topLeftCell="A53" activePane="bottomLeft" state="frozen"/>
      <selection activeCell="B34" sqref="B3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51" t="s">
        <v>106</v>
      </c>
    </row>
    <row r="2" spans="1:37" ht="15.5" x14ac:dyDescent="0.35">
      <c r="A2" s="47" t="s">
        <v>104</v>
      </c>
    </row>
    <row r="3" spans="1:37" ht="15.5" x14ac:dyDescent="0.35">
      <c r="A3" s="47" t="s">
        <v>112</v>
      </c>
    </row>
    <row r="4" spans="1:37" ht="15.5" x14ac:dyDescent="0.35">
      <c r="A4" s="47" t="s">
        <v>123</v>
      </c>
    </row>
    <row r="5" spans="1:37" ht="15.5" x14ac:dyDescent="0.35">
      <c r="A5" s="47" t="s">
        <v>114</v>
      </c>
    </row>
    <row r="6" spans="1:37" ht="15.5" x14ac:dyDescent="0.35">
      <c r="A6" s="47" t="s">
        <v>150</v>
      </c>
    </row>
    <row r="7" spans="1:37" ht="15.5" x14ac:dyDescent="0.35">
      <c r="A7" s="47" t="s">
        <v>115</v>
      </c>
    </row>
    <row r="8" spans="1:37" ht="15.5" x14ac:dyDescent="0.35">
      <c r="A8" s="47" t="s">
        <v>116</v>
      </c>
    </row>
    <row r="9" spans="1:37" ht="15.5" x14ac:dyDescent="0.25">
      <c r="A9" s="48" t="s">
        <v>110</v>
      </c>
    </row>
    <row r="10" spans="1:37" ht="15.5" x14ac:dyDescent="0.35">
      <c r="A10" s="49" t="s">
        <v>111</v>
      </c>
    </row>
    <row r="11" spans="1:37" ht="15.5" x14ac:dyDescent="0.35">
      <c r="A11" s="49" t="s">
        <v>124</v>
      </c>
    </row>
    <row r="12" spans="1:37" ht="15.5" x14ac:dyDescent="0.35">
      <c r="A12" s="47" t="s">
        <v>63</v>
      </c>
    </row>
    <row r="13" spans="1:37" ht="64" customHeight="1" x14ac:dyDescent="0.25">
      <c r="A13" s="89" t="s">
        <v>97</v>
      </c>
      <c r="B13" s="89" t="s">
        <v>98</v>
      </c>
      <c r="C13" s="90" t="s">
        <v>52</v>
      </c>
      <c r="D13" s="91" t="s">
        <v>0</v>
      </c>
      <c r="E13" s="91" t="s">
        <v>2</v>
      </c>
      <c r="F13" s="91" t="s">
        <v>14</v>
      </c>
      <c r="G13" s="91" t="s">
        <v>12</v>
      </c>
      <c r="H13" s="91" t="s">
        <v>3</v>
      </c>
      <c r="I13" s="91" t="s">
        <v>4</v>
      </c>
      <c r="J13" s="91" t="s">
        <v>13</v>
      </c>
      <c r="K13" s="91" t="s">
        <v>5</v>
      </c>
      <c r="L13" s="91" t="s">
        <v>6</v>
      </c>
      <c r="M13" s="91" t="s">
        <v>7</v>
      </c>
      <c r="N13" s="91" t="s">
        <v>8</v>
      </c>
      <c r="O13" s="91" t="s">
        <v>9</v>
      </c>
      <c r="P13" s="91" t="s">
        <v>10</v>
      </c>
      <c r="Q13" s="91" t="s">
        <v>11</v>
      </c>
      <c r="R13" s="91" t="s">
        <v>144</v>
      </c>
      <c r="S13" s="91" t="s">
        <v>117</v>
      </c>
      <c r="T13" s="91" t="s">
        <v>101</v>
      </c>
      <c r="U13" s="91" t="s">
        <v>145</v>
      </c>
      <c r="V13" s="91" t="s">
        <v>27</v>
      </c>
      <c r="W13" s="91" t="s">
        <v>47</v>
      </c>
      <c r="X13" s="92" t="s">
        <v>16</v>
      </c>
      <c r="Y13" s="92" t="s">
        <v>17</v>
      </c>
      <c r="Z13" s="92" t="s">
        <v>18</v>
      </c>
      <c r="AA13" s="93" t="s">
        <v>19</v>
      </c>
      <c r="AB13" s="93" t="s">
        <v>20</v>
      </c>
      <c r="AC13" s="93" t="s">
        <v>21</v>
      </c>
      <c r="AD13" s="93" t="s">
        <v>22</v>
      </c>
      <c r="AE13" s="93" t="s">
        <v>23</v>
      </c>
      <c r="AF13" s="93" t="s">
        <v>28</v>
      </c>
      <c r="AG13" s="93" t="s">
        <v>24</v>
      </c>
      <c r="AH13" s="93" t="s">
        <v>25</v>
      </c>
      <c r="AI13" s="91" t="s">
        <v>119</v>
      </c>
      <c r="AJ13" s="91" t="s">
        <v>102</v>
      </c>
      <c r="AK13" s="91" t="s">
        <v>146</v>
      </c>
    </row>
    <row r="14" spans="1:37" ht="12.75" customHeight="1" x14ac:dyDescent="0.25">
      <c r="A14">
        <v>1998</v>
      </c>
      <c r="B14" s="45">
        <v>35796</v>
      </c>
      <c r="C14" s="46" t="s">
        <v>99</v>
      </c>
      <c r="D14" s="38">
        <v>2.5029193836741865</v>
      </c>
      <c r="E14" s="38">
        <v>2.0321428617575497</v>
      </c>
      <c r="F14" s="38">
        <v>4.4964589471230418</v>
      </c>
      <c r="G14" s="38" t="s">
        <v>1</v>
      </c>
      <c r="H14" s="38">
        <v>2.0804028597745954</v>
      </c>
      <c r="I14" s="38">
        <v>2.0161295208130237</v>
      </c>
      <c r="J14" s="38"/>
      <c r="K14" s="38">
        <v>1.947764368231671</v>
      </c>
      <c r="L14" s="38">
        <v>3.7260220276769105</v>
      </c>
      <c r="M14" s="38">
        <v>1.4318971956545972</v>
      </c>
      <c r="N14" s="38">
        <v>2.0073662924170366</v>
      </c>
      <c r="O14" s="38" t="s">
        <v>1</v>
      </c>
      <c r="P14" s="38">
        <v>2.4584166218811143</v>
      </c>
      <c r="Q14" s="38">
        <v>2.9819124767501437</v>
      </c>
      <c r="R14" s="38">
        <v>1.565874730021598</v>
      </c>
      <c r="S14" s="39">
        <f t="shared" ref="S14:S32" si="0">MEDIAN(D14:R14)</f>
        <v>2.0562728607660725</v>
      </c>
      <c r="T14" s="40">
        <f t="shared" ref="T14:T32" si="1">(R14-S14)/S14*100</f>
        <v>-23.848884070851117</v>
      </c>
      <c r="U14" s="41">
        <f t="shared" ref="U14:U32" si="2">RANK(R14,D14:R14,1)</f>
        <v>2</v>
      </c>
      <c r="V14" s="39"/>
      <c r="W14" s="39"/>
      <c r="X14" s="44"/>
      <c r="Y14" s="44"/>
      <c r="Z14" s="44"/>
      <c r="AA14" s="44"/>
      <c r="AB14" s="44"/>
      <c r="AC14" s="44"/>
      <c r="AD14" s="44"/>
      <c r="AE14" s="44"/>
      <c r="AF14" s="44"/>
      <c r="AG14" s="44"/>
      <c r="AH14" s="44"/>
      <c r="AI14" s="38"/>
      <c r="AJ14" s="43"/>
      <c r="AK14" s="42"/>
    </row>
    <row r="15" spans="1:37" ht="12.75" customHeight="1" x14ac:dyDescent="0.25">
      <c r="A15">
        <v>1998</v>
      </c>
      <c r="B15" s="45">
        <v>35977</v>
      </c>
      <c r="C15" s="46" t="s">
        <v>99</v>
      </c>
      <c r="D15" s="38">
        <v>2.5142369321916695</v>
      </c>
      <c r="E15" s="38">
        <v>1.9571868294237564</v>
      </c>
      <c r="F15" s="38">
        <v>4.492255653849254</v>
      </c>
      <c r="G15" s="38" t="s">
        <v>1</v>
      </c>
      <c r="H15" s="38">
        <v>2.0391087762376801</v>
      </c>
      <c r="I15" s="38">
        <v>2.0460109975223646</v>
      </c>
      <c r="J15" s="38"/>
      <c r="K15" s="38">
        <v>1.9563127687215192</v>
      </c>
      <c r="L15" s="38">
        <v>3.6254154250564179</v>
      </c>
      <c r="M15" s="38">
        <v>1.4071671460780033</v>
      </c>
      <c r="N15" s="38">
        <v>1.9186909053195822</v>
      </c>
      <c r="O15" s="38">
        <v>3.5944147502457544</v>
      </c>
      <c r="P15" s="38">
        <v>2.4689071733683039</v>
      </c>
      <c r="Q15" s="38">
        <v>2.97477678631767</v>
      </c>
      <c r="R15" s="38">
        <v>1.472282217422606</v>
      </c>
      <c r="S15" s="39">
        <f t="shared" si="0"/>
        <v>2.0460109975223646</v>
      </c>
      <c r="T15" s="40">
        <f t="shared" si="1"/>
        <v>-28.041334127456825</v>
      </c>
      <c r="U15" s="41">
        <f t="shared" si="2"/>
        <v>2</v>
      </c>
      <c r="V15" s="39"/>
      <c r="W15" s="39"/>
      <c r="X15" s="44"/>
      <c r="Y15" s="44"/>
      <c r="Z15" s="44"/>
      <c r="AA15" s="44"/>
      <c r="AB15" s="44"/>
      <c r="AC15" s="44"/>
      <c r="AD15" s="44"/>
      <c r="AE15" s="44"/>
      <c r="AF15" s="44"/>
      <c r="AG15" s="44"/>
      <c r="AH15" s="44"/>
      <c r="AI15" s="38"/>
      <c r="AJ15" s="43"/>
      <c r="AK15" s="42"/>
    </row>
    <row r="16" spans="1:37" ht="12.75" customHeight="1" x14ac:dyDescent="0.25">
      <c r="A16">
        <v>1999</v>
      </c>
      <c r="B16" s="45">
        <v>36161</v>
      </c>
      <c r="C16" s="46" t="s">
        <v>99</v>
      </c>
      <c r="D16" s="38">
        <v>2.6611128088161844</v>
      </c>
      <c r="E16" s="38">
        <v>1.9644981813833204</v>
      </c>
      <c r="F16" s="38">
        <v>4.6772064686437975</v>
      </c>
      <c r="G16" s="38" t="s">
        <v>1</v>
      </c>
      <c r="H16" s="38">
        <v>2.0597629276418146</v>
      </c>
      <c r="I16" s="38">
        <v>1.9763326926871827</v>
      </c>
      <c r="J16" s="38"/>
      <c r="K16" s="38">
        <v>1.9548847233411122</v>
      </c>
      <c r="L16" s="38">
        <v>3.6865132203689268</v>
      </c>
      <c r="M16" s="38">
        <v>1.3831441408702978</v>
      </c>
      <c r="N16" s="38">
        <v>2.1199278777601949</v>
      </c>
      <c r="O16" s="38">
        <v>3.796024367451547</v>
      </c>
      <c r="P16" s="38">
        <v>2.5171330204729987</v>
      </c>
      <c r="Q16" s="38">
        <v>2.9174241831775487</v>
      </c>
      <c r="R16" s="38">
        <v>1.4578833693304534</v>
      </c>
      <c r="S16" s="39">
        <f t="shared" si="0"/>
        <v>2.1199278777601949</v>
      </c>
      <c r="T16" s="40">
        <f t="shared" si="1"/>
        <v>-31.22957697642163</v>
      </c>
      <c r="U16" s="41">
        <f t="shared" si="2"/>
        <v>2</v>
      </c>
      <c r="V16" s="39"/>
      <c r="W16" s="39"/>
      <c r="X16" s="44"/>
      <c r="Y16" s="44"/>
      <c r="Z16" s="44"/>
      <c r="AA16" s="44"/>
      <c r="AB16" s="44"/>
      <c r="AC16" s="44"/>
      <c r="AD16" s="44"/>
      <c r="AE16" s="44"/>
      <c r="AF16" s="44"/>
      <c r="AG16" s="44"/>
      <c r="AH16" s="44"/>
      <c r="AI16" s="38"/>
      <c r="AJ16" s="43"/>
      <c r="AK16" s="42"/>
    </row>
    <row r="17" spans="1:37" ht="12.75" customHeight="1" x14ac:dyDescent="0.25">
      <c r="A17">
        <v>1999</v>
      </c>
      <c r="B17" s="45">
        <v>36342</v>
      </c>
      <c r="C17" s="46" t="s">
        <v>99</v>
      </c>
      <c r="D17" s="38">
        <v>2.6611128088161844</v>
      </c>
      <c r="E17" s="38">
        <v>1.9407617963618367</v>
      </c>
      <c r="F17" s="38">
        <v>4.6772064686437975</v>
      </c>
      <c r="G17" s="38" t="s">
        <v>1</v>
      </c>
      <c r="H17" s="38">
        <v>1.9575814769232911</v>
      </c>
      <c r="I17" s="38">
        <v>2.1090329973461008</v>
      </c>
      <c r="J17" s="38"/>
      <c r="K17" s="38">
        <v>1.9548847233411122</v>
      </c>
      <c r="L17" s="38">
        <v>3.7004378502255881</v>
      </c>
      <c r="M17" s="38">
        <v>1.3262392809898462</v>
      </c>
      <c r="N17" s="38">
        <v>2.0353137121969507</v>
      </c>
      <c r="O17" s="38">
        <v>3.796024367451547</v>
      </c>
      <c r="P17" s="38">
        <v>2.3953729008375806</v>
      </c>
      <c r="Q17" s="38">
        <v>2.9008383041495143</v>
      </c>
      <c r="R17" s="38">
        <v>1.4290856731461483</v>
      </c>
      <c r="S17" s="39">
        <f t="shared" si="0"/>
        <v>2.1090329973461008</v>
      </c>
      <c r="T17" s="40">
        <f t="shared" si="1"/>
        <v>-32.239766995374822</v>
      </c>
      <c r="U17" s="41">
        <f t="shared" si="2"/>
        <v>2</v>
      </c>
      <c r="V17" s="39"/>
      <c r="W17" s="39"/>
      <c r="X17" s="44"/>
      <c r="Y17" s="44"/>
      <c r="Z17" s="44"/>
      <c r="AA17" s="44"/>
      <c r="AB17" s="44"/>
      <c r="AC17" s="44"/>
      <c r="AD17" s="44"/>
      <c r="AE17" s="44"/>
      <c r="AF17" s="44"/>
      <c r="AG17" s="44"/>
      <c r="AH17" s="44"/>
      <c r="AI17" s="38"/>
      <c r="AJ17" s="43"/>
      <c r="AK17" s="42"/>
    </row>
    <row r="18" spans="1:37" ht="12.75" customHeight="1" x14ac:dyDescent="0.25">
      <c r="A18">
        <v>2000</v>
      </c>
      <c r="B18" s="45">
        <v>36526</v>
      </c>
      <c r="C18" s="46" t="s">
        <v>99</v>
      </c>
      <c r="D18" s="38">
        <v>2.3569856306657635</v>
      </c>
      <c r="E18" s="38">
        <v>2.0038863029941587</v>
      </c>
      <c r="F18" s="38">
        <v>4.6241300695944325</v>
      </c>
      <c r="G18" s="38" t="s">
        <v>1</v>
      </c>
      <c r="H18" s="38">
        <v>1.7338578795606292</v>
      </c>
      <c r="I18" s="38">
        <v>1.8497428597545842</v>
      </c>
      <c r="J18" s="38"/>
      <c r="K18" s="38">
        <v>1.6776265813774183</v>
      </c>
      <c r="L18" s="38">
        <v>3.4430497121221282</v>
      </c>
      <c r="M18" s="38">
        <v>1.3157488696247124</v>
      </c>
      <c r="N18" s="38">
        <v>2.0326021385514879</v>
      </c>
      <c r="O18" s="38">
        <v>3.36219301117137</v>
      </c>
      <c r="P18" s="38" t="s">
        <v>1</v>
      </c>
      <c r="Q18" s="38" t="s">
        <v>1</v>
      </c>
      <c r="R18" s="38">
        <v>1.4254859611231101</v>
      </c>
      <c r="S18" s="39">
        <f t="shared" si="0"/>
        <v>2.0038863029941587</v>
      </c>
      <c r="T18" s="40">
        <f t="shared" si="1"/>
        <v>-28.863930104558165</v>
      </c>
      <c r="U18" s="41">
        <f t="shared" si="2"/>
        <v>2</v>
      </c>
      <c r="V18" s="39"/>
      <c r="W18" s="39"/>
      <c r="X18" s="44"/>
      <c r="Y18" s="44"/>
      <c r="Z18" s="44"/>
      <c r="AA18" s="44"/>
      <c r="AB18" s="44"/>
      <c r="AC18" s="44"/>
      <c r="AD18" s="44"/>
      <c r="AE18" s="44"/>
      <c r="AF18" s="44"/>
      <c r="AG18" s="44"/>
      <c r="AH18" s="44"/>
      <c r="AI18" s="38"/>
      <c r="AJ18" s="43"/>
      <c r="AK18" s="42"/>
    </row>
    <row r="19" spans="1:37" ht="12.75" customHeight="1" x14ac:dyDescent="0.25">
      <c r="A19">
        <v>2000</v>
      </c>
      <c r="B19" s="45">
        <v>36708</v>
      </c>
      <c r="C19" s="46" t="s">
        <v>99</v>
      </c>
      <c r="D19" s="38">
        <v>1.9789142361514573</v>
      </c>
      <c r="E19" s="38">
        <v>1.8473153963825224</v>
      </c>
      <c r="F19" s="38">
        <v>4.6117329380405598</v>
      </c>
      <c r="G19" s="38" t="s">
        <v>1</v>
      </c>
      <c r="H19" s="38">
        <v>1.5654395808199482</v>
      </c>
      <c r="I19" s="38">
        <v>1.9900996591067213</v>
      </c>
      <c r="J19" s="38"/>
      <c r="K19" s="38">
        <v>1.4905938881833143</v>
      </c>
      <c r="L19" s="38">
        <v>3.0814666734917799</v>
      </c>
      <c r="M19" s="38">
        <v>1.5061236009500274</v>
      </c>
      <c r="N19" s="38">
        <v>1.8158722642864067</v>
      </c>
      <c r="O19" s="38" t="s">
        <v>1</v>
      </c>
      <c r="P19" s="38" t="s">
        <v>1</v>
      </c>
      <c r="Q19" s="38">
        <v>2.3061270437247305</v>
      </c>
      <c r="R19" s="38">
        <v>1.400287976961843</v>
      </c>
      <c r="S19" s="39">
        <f t="shared" si="0"/>
        <v>1.8473153963825224</v>
      </c>
      <c r="T19" s="40">
        <f t="shared" si="1"/>
        <v>-24.198760011206755</v>
      </c>
      <c r="U19" s="41">
        <f t="shared" si="2"/>
        <v>1</v>
      </c>
      <c r="V19" s="39"/>
      <c r="W19" s="39"/>
      <c r="X19" s="44"/>
      <c r="Y19" s="44"/>
      <c r="Z19" s="44"/>
      <c r="AA19" s="44"/>
      <c r="AB19" s="44"/>
      <c r="AC19" s="44"/>
      <c r="AD19" s="44"/>
      <c r="AE19" s="44"/>
      <c r="AF19" s="44"/>
      <c r="AG19" s="44"/>
      <c r="AH19" s="44"/>
      <c r="AI19" s="38"/>
      <c r="AJ19" s="43"/>
      <c r="AK19" s="42"/>
    </row>
    <row r="20" spans="1:37" ht="12.75" customHeight="1" x14ac:dyDescent="0.25">
      <c r="A20">
        <v>2001</v>
      </c>
      <c r="B20" s="45">
        <v>36892</v>
      </c>
      <c r="C20" s="46" t="s">
        <v>99</v>
      </c>
      <c r="D20" s="38">
        <v>2.1730040700397226</v>
      </c>
      <c r="E20" s="38">
        <v>2.1373990070134963</v>
      </c>
      <c r="F20" s="38">
        <v>5.2396944973624624</v>
      </c>
      <c r="G20" s="38" t="s">
        <v>1</v>
      </c>
      <c r="H20" s="38">
        <v>1.7995075409433199</v>
      </c>
      <c r="I20" s="38">
        <v>2.3317891398269444</v>
      </c>
      <c r="J20" s="38"/>
      <c r="K20" s="38">
        <v>1.5146357250894966</v>
      </c>
      <c r="L20" s="38">
        <v>3.3788830099188392</v>
      </c>
      <c r="M20" s="38">
        <v>1.7042412124569737</v>
      </c>
      <c r="N20" s="38">
        <v>2.0427460375504798</v>
      </c>
      <c r="O20" s="38">
        <v>3.9979971163664039</v>
      </c>
      <c r="P20" s="38" t="s">
        <v>1</v>
      </c>
      <c r="Q20" s="38">
        <v>2.904846263984274</v>
      </c>
      <c r="R20" s="38">
        <v>1.378689704823614</v>
      </c>
      <c r="S20" s="39">
        <f t="shared" si="0"/>
        <v>2.1552015385266095</v>
      </c>
      <c r="T20" s="40">
        <f t="shared" si="1"/>
        <v>-36.029662183419426</v>
      </c>
      <c r="U20" s="41">
        <f t="shared" si="2"/>
        <v>1</v>
      </c>
      <c r="V20" s="39"/>
      <c r="W20" s="39"/>
      <c r="X20" s="44"/>
      <c r="Y20" s="44"/>
      <c r="Z20" s="44"/>
      <c r="AA20" s="44"/>
      <c r="AB20" s="44"/>
      <c r="AC20" s="44"/>
      <c r="AD20" s="44"/>
      <c r="AE20" s="44"/>
      <c r="AF20" s="44"/>
      <c r="AG20" s="44"/>
      <c r="AH20" s="44"/>
      <c r="AI20" s="38"/>
      <c r="AJ20" s="43"/>
      <c r="AK20" s="42"/>
    </row>
    <row r="21" spans="1:37" ht="12.75" customHeight="1" x14ac:dyDescent="0.25">
      <c r="A21">
        <v>2001</v>
      </c>
      <c r="B21" s="45">
        <v>37073</v>
      </c>
      <c r="C21" s="46" t="s">
        <v>99</v>
      </c>
      <c r="D21" s="38">
        <v>2.1730040700397226</v>
      </c>
      <c r="E21" s="38">
        <v>1.992919379237992</v>
      </c>
      <c r="F21" s="38">
        <v>2.0592765447396912</v>
      </c>
      <c r="G21" s="38" t="s">
        <v>1</v>
      </c>
      <c r="H21" s="38">
        <v>1.9727166241349823</v>
      </c>
      <c r="I21" s="38">
        <v>2.6541349284255973</v>
      </c>
      <c r="J21" s="38"/>
      <c r="K21" s="38">
        <v>1.5146357250894966</v>
      </c>
      <c r="L21" s="38">
        <v>3.1823505238484797</v>
      </c>
      <c r="M21" s="38">
        <v>1.7249855636823284</v>
      </c>
      <c r="N21" s="38">
        <v>2.1291896985853613</v>
      </c>
      <c r="O21" s="38" t="s">
        <v>1</v>
      </c>
      <c r="P21" s="38">
        <v>2.3974931019257593</v>
      </c>
      <c r="Q21" s="38">
        <v>3.1698497828038921</v>
      </c>
      <c r="R21" s="38">
        <v>1.4310827225702547</v>
      </c>
      <c r="S21" s="39">
        <f t="shared" si="0"/>
        <v>2.0942331216625263</v>
      </c>
      <c r="T21" s="40">
        <f t="shared" si="1"/>
        <v>-31.665548225396396</v>
      </c>
      <c r="U21" s="41">
        <f t="shared" si="2"/>
        <v>1</v>
      </c>
      <c r="V21" s="39"/>
      <c r="W21" s="39"/>
      <c r="X21" s="44"/>
      <c r="Y21" s="44"/>
      <c r="Z21" s="44"/>
      <c r="AA21" s="44"/>
      <c r="AB21" s="44"/>
      <c r="AC21" s="44"/>
      <c r="AD21" s="44"/>
      <c r="AE21" s="44"/>
      <c r="AF21" s="44"/>
      <c r="AG21" s="44"/>
      <c r="AH21" s="44"/>
      <c r="AI21" s="38"/>
      <c r="AJ21" s="43"/>
      <c r="AK21" s="42"/>
    </row>
    <row r="22" spans="1:37" ht="12.75" customHeight="1" x14ac:dyDescent="0.25">
      <c r="A22">
        <v>2002</v>
      </c>
      <c r="B22" s="45">
        <v>37257</v>
      </c>
      <c r="C22" s="46" t="s">
        <v>99</v>
      </c>
      <c r="D22" s="38">
        <v>1.8970482361411085</v>
      </c>
      <c r="E22" s="38">
        <v>1.78</v>
      </c>
      <c r="F22" s="38">
        <v>1.68</v>
      </c>
      <c r="G22" s="38" t="s">
        <v>1</v>
      </c>
      <c r="H22" s="38">
        <v>1.94</v>
      </c>
      <c r="I22" s="38">
        <v>2.11</v>
      </c>
      <c r="J22" s="38"/>
      <c r="K22" s="38">
        <v>1.49</v>
      </c>
      <c r="L22" s="38">
        <v>2.08</v>
      </c>
      <c r="M22" s="38">
        <v>1.46</v>
      </c>
      <c r="N22" s="38">
        <v>1.52</v>
      </c>
      <c r="O22" s="38">
        <v>2.8611951043916481</v>
      </c>
      <c r="P22" s="38">
        <v>2.2719942404607627</v>
      </c>
      <c r="Q22" s="38">
        <v>2.13</v>
      </c>
      <c r="R22" s="38">
        <v>1.32</v>
      </c>
      <c r="S22" s="39">
        <f t="shared" si="0"/>
        <v>1.8970482361411085</v>
      </c>
      <c r="T22" s="40">
        <f t="shared" si="1"/>
        <v>-30.418216318785568</v>
      </c>
      <c r="U22" s="41">
        <f t="shared" si="2"/>
        <v>1</v>
      </c>
      <c r="V22" s="39"/>
      <c r="W22" s="39"/>
      <c r="X22" s="44"/>
      <c r="Y22" s="44"/>
      <c r="Z22" s="44"/>
      <c r="AA22" s="44"/>
      <c r="AB22" s="44"/>
      <c r="AC22" s="44"/>
      <c r="AD22" s="44"/>
      <c r="AE22" s="44"/>
      <c r="AF22" s="44"/>
      <c r="AG22" s="44"/>
      <c r="AH22" s="44"/>
      <c r="AI22" s="38"/>
      <c r="AJ22" s="43"/>
      <c r="AK22" s="42"/>
    </row>
    <row r="23" spans="1:37" ht="12.75" customHeight="1" x14ac:dyDescent="0.25">
      <c r="A23">
        <v>2002</v>
      </c>
      <c r="B23" s="45">
        <v>37438</v>
      </c>
      <c r="C23" s="46" t="s">
        <v>99</v>
      </c>
      <c r="D23" s="38">
        <v>1.9622210223182144</v>
      </c>
      <c r="E23" s="38">
        <v>1.8075518358531317</v>
      </c>
      <c r="F23" s="38">
        <v>1.8604317574716784</v>
      </c>
      <c r="G23" s="38" t="s">
        <v>1</v>
      </c>
      <c r="H23" s="38">
        <v>1.9183596112311014</v>
      </c>
      <c r="I23" s="38">
        <v>2.1792195824334049</v>
      </c>
      <c r="J23" s="38"/>
      <c r="K23" s="38">
        <v>1.5420748740100789</v>
      </c>
      <c r="L23" s="38">
        <v>2.0919584593232536</v>
      </c>
      <c r="M23" s="38">
        <v>1.5074474442044636</v>
      </c>
      <c r="N23" s="38">
        <v>1.5859362850971923</v>
      </c>
      <c r="O23" s="38">
        <v>2.7609604031677466</v>
      </c>
      <c r="P23" s="38">
        <v>2.233746241900648</v>
      </c>
      <c r="Q23" s="38">
        <v>2.1985669717851142</v>
      </c>
      <c r="R23" s="38">
        <v>1.4938804895608351</v>
      </c>
      <c r="S23" s="39">
        <f t="shared" si="0"/>
        <v>1.9183596112311014</v>
      </c>
      <c r="T23" s="40">
        <f t="shared" si="1"/>
        <v>-22.127192377546887</v>
      </c>
      <c r="U23" s="41">
        <f t="shared" si="2"/>
        <v>1</v>
      </c>
      <c r="V23" s="39"/>
      <c r="W23" s="39"/>
      <c r="X23" s="44"/>
      <c r="Y23" s="44"/>
      <c r="Z23" s="44"/>
      <c r="AA23" s="44"/>
      <c r="AB23" s="44"/>
      <c r="AC23" s="44"/>
      <c r="AD23" s="44"/>
      <c r="AE23" s="44"/>
      <c r="AF23" s="44"/>
      <c r="AG23" s="44"/>
      <c r="AH23" s="44"/>
      <c r="AI23" s="38"/>
      <c r="AJ23" s="43"/>
      <c r="AK23" s="42"/>
    </row>
    <row r="24" spans="1:37" ht="12.75" customHeight="1" x14ac:dyDescent="0.25">
      <c r="A24">
        <v>2003</v>
      </c>
      <c r="B24" s="45">
        <v>37622</v>
      </c>
      <c r="C24" s="46" t="s">
        <v>99</v>
      </c>
      <c r="D24" s="38">
        <v>2.0247851115910729</v>
      </c>
      <c r="E24" s="38">
        <v>1.9396305975521957</v>
      </c>
      <c r="F24" s="38">
        <v>1.9699944174854429</v>
      </c>
      <c r="G24" s="38" t="s">
        <v>1</v>
      </c>
      <c r="H24" s="38">
        <v>2.0247851115910729</v>
      </c>
      <c r="I24" s="38">
        <v>2.0366121274298052</v>
      </c>
      <c r="J24" s="38"/>
      <c r="K24" s="38">
        <v>1.5800893160547156</v>
      </c>
      <c r="L24" s="38">
        <v>2.2146773124946009</v>
      </c>
      <c r="M24" s="38">
        <v>1.61</v>
      </c>
      <c r="N24" s="38">
        <v>1.8473798740100793</v>
      </c>
      <c r="O24" s="38">
        <v>2.9330999280057597</v>
      </c>
      <c r="P24" s="38">
        <v>2.4069633014038883</v>
      </c>
      <c r="Q24" s="38">
        <v>2.3103895940969612</v>
      </c>
      <c r="R24" s="38">
        <v>1.4974802015838733</v>
      </c>
      <c r="S24" s="39">
        <f t="shared" si="0"/>
        <v>2.0247851115910729</v>
      </c>
      <c r="T24" s="40">
        <f t="shared" si="1"/>
        <v>-26.042512214683573</v>
      </c>
      <c r="U24" s="41">
        <f t="shared" si="2"/>
        <v>1</v>
      </c>
      <c r="V24" s="39"/>
      <c r="W24" s="39"/>
      <c r="X24" s="44"/>
      <c r="Y24" s="44"/>
      <c r="Z24" s="44"/>
      <c r="AA24" s="44"/>
      <c r="AB24" s="44"/>
      <c r="AC24" s="44"/>
      <c r="AD24" s="44"/>
      <c r="AE24" s="44"/>
      <c r="AF24" s="44"/>
      <c r="AG24" s="44"/>
      <c r="AH24" s="44"/>
      <c r="AI24" s="38"/>
      <c r="AJ24" s="43"/>
      <c r="AK24" s="42"/>
    </row>
    <row r="25" spans="1:37" ht="12.75" customHeight="1" x14ac:dyDescent="0.25">
      <c r="A25">
        <v>2003</v>
      </c>
      <c r="B25" s="45">
        <v>37803</v>
      </c>
      <c r="C25" s="46" t="s">
        <v>99</v>
      </c>
      <c r="D25" s="38">
        <v>2.153480921526278</v>
      </c>
      <c r="E25" s="38">
        <v>2.0578824694024478</v>
      </c>
      <c r="F25" s="38">
        <v>1.9307641153554502</v>
      </c>
      <c r="G25" s="38" t="s">
        <v>1</v>
      </c>
      <c r="H25" s="38">
        <v>2.2415321274298097</v>
      </c>
      <c r="I25" s="38">
        <v>2.5383904787616993</v>
      </c>
      <c r="J25" s="38"/>
      <c r="K25" s="38">
        <v>1.8339808315334771</v>
      </c>
      <c r="L25" s="38">
        <v>2.4100872930165584</v>
      </c>
      <c r="M25" s="38">
        <v>1.61</v>
      </c>
      <c r="N25" s="38">
        <v>2.0629139668826491</v>
      </c>
      <c r="O25" s="38">
        <v>3.1044339452843772</v>
      </c>
      <c r="P25" s="38">
        <v>2.5082014938804895</v>
      </c>
      <c r="Q25" s="38">
        <v>2.4792112611818458</v>
      </c>
      <c r="R25" s="38">
        <v>1.5622750179985601</v>
      </c>
      <c r="S25" s="39">
        <f t="shared" si="0"/>
        <v>2.153480921526278</v>
      </c>
      <c r="T25" s="40">
        <f t="shared" si="1"/>
        <v>-27.453500870056523</v>
      </c>
      <c r="U25" s="41">
        <f t="shared" si="2"/>
        <v>1</v>
      </c>
      <c r="V25" s="39"/>
      <c r="W25" s="39"/>
      <c r="X25" s="44"/>
      <c r="Y25" s="44"/>
      <c r="Z25" s="44"/>
      <c r="AA25" s="44"/>
      <c r="AB25" s="44"/>
      <c r="AC25" s="44"/>
      <c r="AD25" s="44"/>
      <c r="AE25" s="44"/>
      <c r="AF25" s="44"/>
      <c r="AG25" s="44"/>
      <c r="AH25" s="44"/>
      <c r="AI25" s="38"/>
      <c r="AJ25" s="43"/>
      <c r="AK25" s="42"/>
    </row>
    <row r="26" spans="1:37" ht="12.75" customHeight="1" x14ac:dyDescent="0.25">
      <c r="A26">
        <v>2004</v>
      </c>
      <c r="B26" s="45">
        <v>37987</v>
      </c>
      <c r="C26" s="46" t="s">
        <v>99</v>
      </c>
      <c r="D26" s="38">
        <v>2.1931965442764576</v>
      </c>
      <c r="E26" s="38">
        <v>1.9895248380129584</v>
      </c>
      <c r="F26" s="38">
        <v>2.0993955382898219</v>
      </c>
      <c r="G26" s="38"/>
      <c r="H26" s="38"/>
      <c r="I26" s="38">
        <v>2.5061555075593951</v>
      </c>
      <c r="J26" s="38"/>
      <c r="K26" s="38">
        <v>1.8106911447084231</v>
      </c>
      <c r="L26" s="38">
        <v>2.205615550755939</v>
      </c>
      <c r="M26" s="38">
        <v>1.629373650107991</v>
      </c>
      <c r="N26" s="38">
        <v>1.9448164146868248</v>
      </c>
      <c r="O26" s="38">
        <v>2.7520518358531314</v>
      </c>
      <c r="P26" s="38">
        <v>2.4117710583153347</v>
      </c>
      <c r="Q26" s="38">
        <v>2.462061240790014</v>
      </c>
      <c r="R26" s="38">
        <v>1.5586753059755221</v>
      </c>
      <c r="S26" s="39">
        <f t="shared" si="0"/>
        <v>2.14629604128314</v>
      </c>
      <c r="T26" s="40">
        <f t="shared" si="1"/>
        <v>-27.378363655570791</v>
      </c>
      <c r="U26" s="41">
        <f t="shared" si="2"/>
        <v>1</v>
      </c>
      <c r="V26" s="39"/>
      <c r="W26" s="39"/>
      <c r="X26" s="44"/>
      <c r="Y26" s="44"/>
      <c r="Z26" s="44"/>
      <c r="AA26" s="44"/>
      <c r="AB26" s="44"/>
      <c r="AC26" s="44"/>
      <c r="AD26" s="44"/>
      <c r="AE26" s="44"/>
      <c r="AF26" s="44"/>
      <c r="AG26" s="44"/>
      <c r="AH26" s="44"/>
      <c r="AI26" s="38"/>
      <c r="AJ26" s="43"/>
      <c r="AK26" s="42"/>
    </row>
    <row r="27" spans="1:37" ht="12.75" customHeight="1" x14ac:dyDescent="0.25">
      <c r="A27">
        <v>2004</v>
      </c>
      <c r="B27" s="45">
        <v>38169</v>
      </c>
      <c r="C27" s="46" t="s">
        <v>99</v>
      </c>
      <c r="D27" s="38">
        <v>2.1472426205903528</v>
      </c>
      <c r="E27" s="38">
        <v>2.0276745860331173</v>
      </c>
      <c r="F27" s="38">
        <v>2.725054478863167</v>
      </c>
      <c r="G27" s="38"/>
      <c r="H27" s="38">
        <v>2.025183585313175</v>
      </c>
      <c r="I27" s="38">
        <v>2.5084377249820018</v>
      </c>
      <c r="J27" s="38"/>
      <c r="K27" s="38">
        <v>1.8159395248380128</v>
      </c>
      <c r="L27" s="38">
        <v>2.2120086393088552</v>
      </c>
      <c r="M27" s="38">
        <v>1.6639884809215262</v>
      </c>
      <c r="N27" s="38">
        <v>1.9579265658747298</v>
      </c>
      <c r="O27" s="38">
        <v>2.8198128149748021</v>
      </c>
      <c r="P27" s="38">
        <v>2.3739236861051114</v>
      </c>
      <c r="Q27" s="38">
        <v>2.4201407432263187</v>
      </c>
      <c r="R27" s="38">
        <v>1.5442764578833694</v>
      </c>
      <c r="S27" s="39">
        <f t="shared" si="0"/>
        <v>2.1472426205903528</v>
      </c>
      <c r="T27" s="40">
        <f t="shared" si="1"/>
        <v>-28.080951678446407</v>
      </c>
      <c r="U27" s="41">
        <f t="shared" si="2"/>
        <v>1</v>
      </c>
      <c r="V27" s="39"/>
      <c r="W27" s="39"/>
      <c r="X27" s="44"/>
      <c r="Y27" s="44"/>
      <c r="Z27" s="44"/>
      <c r="AA27" s="44"/>
      <c r="AB27" s="44"/>
      <c r="AC27" s="44"/>
      <c r="AD27" s="44"/>
      <c r="AE27" s="44"/>
      <c r="AF27" s="44"/>
      <c r="AG27" s="44"/>
      <c r="AH27" s="44"/>
      <c r="AI27" s="38"/>
      <c r="AJ27" s="43"/>
      <c r="AK27" s="42"/>
    </row>
    <row r="28" spans="1:37" ht="12.75" customHeight="1" x14ac:dyDescent="0.25">
      <c r="A28">
        <v>2005</v>
      </c>
      <c r="B28" s="45">
        <v>38353</v>
      </c>
      <c r="C28" s="46" t="s">
        <v>99</v>
      </c>
      <c r="D28" s="38">
        <v>2.1679393088552912</v>
      </c>
      <c r="E28" s="38">
        <v>2.1201541036717062</v>
      </c>
      <c r="F28" s="38">
        <v>3.1638332208740816</v>
      </c>
      <c r="G28" s="38"/>
      <c r="H28" s="38">
        <v>2.1729693304535638</v>
      </c>
      <c r="I28" s="38">
        <v>2.6759714902807779</v>
      </c>
      <c r="J28" s="38"/>
      <c r="K28" s="38">
        <v>2.1251841252699784</v>
      </c>
      <c r="L28" s="38">
        <v>2.2584796976241899</v>
      </c>
      <c r="M28" s="38">
        <v>1.9013481641468679</v>
      </c>
      <c r="N28" s="38">
        <v>2.2911748380129588</v>
      </c>
      <c r="O28" s="38">
        <v>2.8671123110151187</v>
      </c>
      <c r="P28" s="38">
        <v>2.5175258099352047</v>
      </c>
      <c r="Q28" s="38">
        <v>2.9243018708730988</v>
      </c>
      <c r="R28" s="38">
        <v>1.7242620590352771</v>
      </c>
      <c r="S28" s="39">
        <f t="shared" si="0"/>
        <v>2.2584796976241899</v>
      </c>
      <c r="T28" s="40">
        <f t="shared" si="1"/>
        <v>-23.653860566065021</v>
      </c>
      <c r="U28" s="41">
        <f t="shared" si="2"/>
        <v>1</v>
      </c>
      <c r="V28" s="39"/>
      <c r="W28" s="39"/>
      <c r="X28" s="44"/>
      <c r="Y28" s="44">
        <v>1.5197729012218202</v>
      </c>
      <c r="Z28" s="44">
        <v>0.95821350819486772</v>
      </c>
      <c r="AA28" s="44">
        <v>1.3641040661530854</v>
      </c>
      <c r="AB28" s="44">
        <v>0.96878593767639321</v>
      </c>
      <c r="AC28" s="44">
        <v>1.1672132436541316</v>
      </c>
      <c r="AD28" s="44"/>
      <c r="AE28" s="44">
        <v>1.5216435355991162</v>
      </c>
      <c r="AF28" s="44"/>
      <c r="AG28" s="44">
        <v>1.6860676757035222</v>
      </c>
      <c r="AH28" s="44">
        <v>1.9716946707988441</v>
      </c>
      <c r="AI28" s="38">
        <f>MEDIAN(D28:R28,V28:AH28)</f>
        <v>2.1201541036717062</v>
      </c>
      <c r="AJ28" s="43">
        <f>(R28-AI28)/AI28*100</f>
        <v>-18.672795715689674</v>
      </c>
      <c r="AK28" s="42">
        <f>RANK(R28,(D28:R28,X28:AH28),1)</f>
        <v>8</v>
      </c>
    </row>
    <row r="29" spans="1:37" ht="12.75" customHeight="1" x14ac:dyDescent="0.25">
      <c r="A29">
        <v>2005</v>
      </c>
      <c r="B29" s="45">
        <v>38534</v>
      </c>
      <c r="C29" s="46" t="s">
        <v>99</v>
      </c>
      <c r="D29" s="38">
        <v>2.149006479481641</v>
      </c>
      <c r="E29" s="38">
        <v>2.3231839452843772</v>
      </c>
      <c r="F29" s="38">
        <v>2.9777397497835936</v>
      </c>
      <c r="G29" s="38"/>
      <c r="H29" s="38">
        <v>2.2005237580993522</v>
      </c>
      <c r="I29" s="38">
        <v>2.4164056875449962</v>
      </c>
      <c r="J29" s="38"/>
      <c r="K29" s="38">
        <v>1.9821886249100074</v>
      </c>
      <c r="L29" s="38">
        <v>2.5513318934485238</v>
      </c>
      <c r="M29" s="38">
        <v>2.0042674586033113</v>
      </c>
      <c r="N29" s="38">
        <v>2.2667602591792657</v>
      </c>
      <c r="O29" s="38">
        <v>3.0297066234701222</v>
      </c>
      <c r="P29" s="38">
        <v>2.4949082073434119</v>
      </c>
      <c r="Q29" s="38">
        <v>2.6508129667827673</v>
      </c>
      <c r="R29" s="38">
        <v>1.7422606191504679</v>
      </c>
      <c r="S29" s="39">
        <f t="shared" si="0"/>
        <v>2.3231839452843772</v>
      </c>
      <c r="T29" s="40">
        <f t="shared" si="1"/>
        <v>-25.005481262604</v>
      </c>
      <c r="U29" s="41">
        <f t="shared" si="2"/>
        <v>1</v>
      </c>
      <c r="V29" s="39"/>
      <c r="W29" s="39"/>
      <c r="X29" s="44"/>
      <c r="Y29" s="44">
        <v>1.5129780481182713</v>
      </c>
      <c r="Z29" s="44">
        <v>0.91993916163211764</v>
      </c>
      <c r="AA29" s="44">
        <v>1.4563847396262792</v>
      </c>
      <c r="AB29" s="44">
        <v>0.94088881967293803</v>
      </c>
      <c r="AC29" s="44">
        <v>0.98538363455483347</v>
      </c>
      <c r="AD29" s="44"/>
      <c r="AE29" s="44">
        <v>1.5704194413831729</v>
      </c>
      <c r="AF29" s="44"/>
      <c r="AG29" s="44">
        <v>1.3970527927386063</v>
      </c>
      <c r="AH29" s="44">
        <v>2.1987122216274071</v>
      </c>
      <c r="AI29" s="38">
        <f>MEDIAN(D29:R29,V29:AH29)</f>
        <v>2.149006479481641</v>
      </c>
      <c r="AJ29" s="43">
        <f>(R29-AI29)/AI29*100</f>
        <v>-18.927158396901795</v>
      </c>
      <c r="AK29" s="42">
        <f>RANK(R29,(D29:R29,X29:AH29),1)</f>
        <v>8</v>
      </c>
    </row>
    <row r="30" spans="1:37" ht="12.75" customHeight="1" x14ac:dyDescent="0.25">
      <c r="A30">
        <v>2006</v>
      </c>
      <c r="B30" s="45">
        <v>38718</v>
      </c>
      <c r="C30" s="46" t="s">
        <v>99</v>
      </c>
      <c r="D30" s="38">
        <v>2.5723671706263493</v>
      </c>
      <c r="E30" s="38">
        <v>2.5452116630669543</v>
      </c>
      <c r="F30" s="38">
        <v>3.2556672813589604</v>
      </c>
      <c r="G30" s="38"/>
      <c r="H30" s="38">
        <v>2.5773045356371487</v>
      </c>
      <c r="I30" s="38">
        <v>2.885889848812095</v>
      </c>
      <c r="J30" s="38"/>
      <c r="K30" s="38">
        <v>2.4983066954643625</v>
      </c>
      <c r="L30" s="38">
        <v>2.5674298056155505</v>
      </c>
      <c r="M30" s="38">
        <v>2.3773412526997837</v>
      </c>
      <c r="N30" s="38">
        <v>2.6019913606911445</v>
      </c>
      <c r="O30" s="38">
        <v>3.3253153347732178</v>
      </c>
      <c r="P30" s="38">
        <v>2.8389848812095031</v>
      </c>
      <c r="Q30" s="38">
        <v>3.5099751261605232</v>
      </c>
      <c r="R30" s="38">
        <v>1.9186465082793376</v>
      </c>
      <c r="S30" s="39">
        <f t="shared" si="0"/>
        <v>2.5773045356371487</v>
      </c>
      <c r="T30" s="40">
        <f t="shared" si="1"/>
        <v>-25.556080713410179</v>
      </c>
      <c r="U30" s="41">
        <f t="shared" si="2"/>
        <v>1</v>
      </c>
      <c r="V30" s="39"/>
      <c r="W30" s="39"/>
      <c r="X30" s="44"/>
      <c r="Y30" s="44">
        <v>2.0294560107254798</v>
      </c>
      <c r="Z30" s="44">
        <v>0.93009876710150785</v>
      </c>
      <c r="AA30" s="44">
        <v>1.5646615035607787</v>
      </c>
      <c r="AB30" s="44">
        <v>1.109878805214112</v>
      </c>
      <c r="AC30" s="44">
        <v>1.2705192342721943</v>
      </c>
      <c r="AD30" s="44"/>
      <c r="AE30" s="44">
        <v>1.8362681716097653</v>
      </c>
      <c r="AF30" s="44"/>
      <c r="AG30" s="44">
        <v>2.047184224733829</v>
      </c>
      <c r="AH30" s="44">
        <v>2.4532210283302596</v>
      </c>
      <c r="AI30" s="38">
        <f>MEDIAN(D30:R30,V30:AH30)</f>
        <v>2.4983066954643625</v>
      </c>
      <c r="AJ30" s="43">
        <f>(R30-AI30)/AI30*100</f>
        <v>-23.202122791304568</v>
      </c>
      <c r="AK30" s="42">
        <f>RANK(R30,(D30:R30,X30:AH30),1)</f>
        <v>6</v>
      </c>
    </row>
    <row r="31" spans="1:37" ht="12.75" customHeight="1" x14ac:dyDescent="0.25">
      <c r="A31">
        <v>2006</v>
      </c>
      <c r="B31" s="45">
        <v>38899</v>
      </c>
      <c r="C31" s="46" t="s">
        <v>99</v>
      </c>
      <c r="D31" s="38">
        <v>2.5959978401727861</v>
      </c>
      <c r="E31" s="38">
        <v>2.6856868250539954</v>
      </c>
      <c r="F31" s="38">
        <v>4.0313604062254162</v>
      </c>
      <c r="G31" s="38"/>
      <c r="H31" s="38">
        <v>2.7479708423326135</v>
      </c>
      <c r="I31" s="38">
        <v>3.169010799136069</v>
      </c>
      <c r="J31" s="38"/>
      <c r="K31" s="38">
        <v>2.5212570194384445</v>
      </c>
      <c r="L31" s="38">
        <v>2.7429881209503235</v>
      </c>
      <c r="M31" s="38">
        <v>2.5038174946004319</v>
      </c>
      <c r="N31" s="38">
        <v>2.6657559395248378</v>
      </c>
      <c r="O31" s="38">
        <v>3.2537170626349892</v>
      </c>
      <c r="P31" s="38">
        <v>2.8600820734341257</v>
      </c>
      <c r="Q31" s="38">
        <v>3.7565248068025969</v>
      </c>
      <c r="R31" s="38">
        <v>2.3182145428365732</v>
      </c>
      <c r="S31" s="39">
        <f t="shared" si="0"/>
        <v>2.7429881209503235</v>
      </c>
      <c r="T31" s="40">
        <f t="shared" si="1"/>
        <v>-15.485797217619195</v>
      </c>
      <c r="U31" s="41">
        <f t="shared" si="2"/>
        <v>1</v>
      </c>
      <c r="V31" s="39"/>
      <c r="W31" s="39"/>
      <c r="X31" s="44"/>
      <c r="Y31" s="44">
        <v>2.1168652768263572</v>
      </c>
      <c r="Z31" s="44">
        <v>1.020804097435144</v>
      </c>
      <c r="AA31" s="44">
        <v>1.0815151948246469</v>
      </c>
      <c r="AB31" s="44">
        <v>1.3313980421000311</v>
      </c>
      <c r="AC31" s="44">
        <v>1.4524759821809252</v>
      </c>
      <c r="AD31" s="44"/>
      <c r="AE31" s="44">
        <v>1.9121773962517468</v>
      </c>
      <c r="AF31" s="44"/>
      <c r="AG31" s="44">
        <v>2.0333660921207133</v>
      </c>
      <c r="AH31" s="44">
        <v>2.6449199174861824</v>
      </c>
      <c r="AI31" s="38">
        <f>MEDIAN(D31:R31,V31:AH31)</f>
        <v>2.5959978401727861</v>
      </c>
      <c r="AJ31" s="43">
        <f>(R31-AI31)/AI31*100</f>
        <v>-10.700444085027589</v>
      </c>
      <c r="AK31" s="42">
        <f>RANK(R31,(D31:R31,X31:AH31),1)</f>
        <v>8</v>
      </c>
    </row>
    <row r="32" spans="1:37" ht="12.75" customHeight="1" x14ac:dyDescent="0.25">
      <c r="A32">
        <v>2007</v>
      </c>
      <c r="B32" s="45">
        <v>39083</v>
      </c>
      <c r="C32" s="46" t="s">
        <v>99</v>
      </c>
      <c r="D32" s="38">
        <v>2.5496673866090713</v>
      </c>
      <c r="E32" s="38">
        <v>2.3730050395968321</v>
      </c>
      <c r="F32" s="38">
        <v>3.3029596222014868</v>
      </c>
      <c r="G32" s="38"/>
      <c r="H32" s="38">
        <v>2.633223902087833</v>
      </c>
      <c r="I32" s="38">
        <v>3.1894715622750174</v>
      </c>
      <c r="J32" s="38"/>
      <c r="K32" s="38">
        <v>3.2348308135349169</v>
      </c>
      <c r="L32" s="38">
        <v>2.8146609071274296</v>
      </c>
      <c r="M32" s="38">
        <v>2.5353434125269971</v>
      </c>
      <c r="N32" s="38">
        <v>2.805111591072714</v>
      </c>
      <c r="O32" s="38">
        <v>3.0677177825773931</v>
      </c>
      <c r="P32" s="38">
        <v>2.8671821454283655</v>
      </c>
      <c r="Q32" s="38">
        <v>3.5506403555325545</v>
      </c>
      <c r="R32" s="38">
        <v>2.6493880489560833</v>
      </c>
      <c r="S32" s="39">
        <f t="shared" si="0"/>
        <v>2.8146609071274296</v>
      </c>
      <c r="T32" s="40">
        <f t="shared" si="1"/>
        <v>-5.8718568106315701</v>
      </c>
      <c r="U32" s="41">
        <f t="shared" si="2"/>
        <v>5</v>
      </c>
      <c r="V32" s="39"/>
      <c r="W32" s="39"/>
      <c r="X32" s="44"/>
      <c r="Y32" s="44">
        <v>1.8706665466762662</v>
      </c>
      <c r="Z32" s="44">
        <v>1.148056128360063</v>
      </c>
      <c r="AA32" s="44">
        <v>1.5603823087567208</v>
      </c>
      <c r="AB32" s="44">
        <v>1.5064621927020032</v>
      </c>
      <c r="AC32" s="44">
        <v>1.3922657005326506</v>
      </c>
      <c r="AD32" s="44"/>
      <c r="AE32" s="44">
        <v>2.0338272162353834</v>
      </c>
      <c r="AF32" s="44"/>
      <c r="AG32" s="44">
        <v>2.3021163688045068</v>
      </c>
      <c r="AH32" s="44">
        <v>2.5425053995680345</v>
      </c>
      <c r="AI32" s="38">
        <f>MEDIAN(D32:R32,V32:AH32)</f>
        <v>2.5496673866090713</v>
      </c>
      <c r="AJ32" s="43">
        <f>(R32-AI32)/AI32*100</f>
        <v>3.9111243635443516</v>
      </c>
      <c r="AK32" s="42">
        <f>RANK(R32,(D32:R32,X32:AH32),1)</f>
        <v>13</v>
      </c>
    </row>
    <row r="33" spans="1:37" ht="12.75" customHeight="1" x14ac:dyDescent="0.25">
      <c r="A33">
        <v>2007</v>
      </c>
      <c r="B33" s="45">
        <v>39264</v>
      </c>
      <c r="C33" s="46" t="s">
        <v>99</v>
      </c>
      <c r="D33" s="38">
        <v>2.5938790496760258</v>
      </c>
      <c r="E33" s="38">
        <v>2.1931393088552915</v>
      </c>
      <c r="F33" s="38">
        <v>3.4957669459095766</v>
      </c>
      <c r="G33" s="38"/>
      <c r="H33" s="38">
        <v>2.6788844492440602</v>
      </c>
      <c r="I33" s="38">
        <v>3.1111976241900652</v>
      </c>
      <c r="J33" s="38"/>
      <c r="K33" s="38">
        <v>2.9608595032397407</v>
      </c>
      <c r="L33" s="38"/>
      <c r="M33" s="38">
        <v>2.3482863066954636</v>
      </c>
      <c r="N33" s="38"/>
      <c r="O33" s="38">
        <v>3.1403423326133906</v>
      </c>
      <c r="P33" s="38">
        <v>2.8351972354211661</v>
      </c>
      <c r="Q33" s="38"/>
      <c r="R33" s="38">
        <v>2.3326133909287257</v>
      </c>
      <c r="S33" s="39"/>
      <c r="T33" s="40"/>
      <c r="U33" s="41"/>
      <c r="V33" s="39"/>
      <c r="W33" s="39"/>
      <c r="X33" s="44"/>
      <c r="Y33" s="44">
        <v>1.9203560763694918</v>
      </c>
      <c r="Z33" s="44">
        <v>1.4334756073808319</v>
      </c>
      <c r="AA33" s="44">
        <v>2.1497594972475107</v>
      </c>
      <c r="AB33" s="44">
        <v>1.4979016917561789</v>
      </c>
      <c r="AC33" s="44">
        <v>1.4170876061147732</v>
      </c>
      <c r="AD33" s="44"/>
      <c r="AE33" s="44">
        <v>2.1285870401425684</v>
      </c>
      <c r="AF33" s="44"/>
      <c r="AG33" s="44">
        <v>2.3893291081273298</v>
      </c>
      <c r="AH33" s="44">
        <v>2.562305615550756</v>
      </c>
      <c r="AI33" s="38"/>
      <c r="AJ33" s="43"/>
      <c r="AK33" s="42"/>
    </row>
    <row r="34" spans="1:37" ht="12.75" customHeight="1" x14ac:dyDescent="0.25">
      <c r="A34">
        <v>2007</v>
      </c>
      <c r="B34" s="45" t="s">
        <v>176</v>
      </c>
      <c r="C34" s="46" t="s">
        <v>100</v>
      </c>
      <c r="D34" s="38"/>
      <c r="E34" s="38"/>
      <c r="F34" s="38"/>
      <c r="G34" s="38"/>
      <c r="H34" s="38"/>
      <c r="I34" s="38"/>
      <c r="J34" s="38"/>
      <c r="K34" s="38"/>
      <c r="L34" s="38">
        <v>2.5572851727861767</v>
      </c>
      <c r="M34" s="38"/>
      <c r="N34" s="38">
        <v>2.6859994312455</v>
      </c>
      <c r="O34" s="38"/>
      <c r="P34" s="38"/>
      <c r="Q34" s="38">
        <v>3.4176917063269787</v>
      </c>
      <c r="R34" s="38"/>
      <c r="S34" s="39"/>
      <c r="T34" s="40"/>
      <c r="U34" s="41"/>
      <c r="V34" s="39"/>
      <c r="W34" s="39"/>
      <c r="X34" s="44"/>
      <c r="Y34" s="44"/>
      <c r="Z34" s="44"/>
      <c r="AA34" s="44"/>
      <c r="AB34" s="44"/>
      <c r="AC34" s="44"/>
      <c r="AD34" s="44"/>
      <c r="AE34" s="44"/>
      <c r="AF34" s="44"/>
      <c r="AG34" s="44"/>
      <c r="AH34" s="44"/>
      <c r="AI34" s="38"/>
      <c r="AJ34" s="43"/>
      <c r="AK34" s="42"/>
    </row>
    <row r="35" spans="1:37" ht="12.75" customHeight="1" x14ac:dyDescent="0.25">
      <c r="A35">
        <v>2007</v>
      </c>
      <c r="B35" s="45" t="s">
        <v>159</v>
      </c>
      <c r="C35" s="46" t="s">
        <v>100</v>
      </c>
      <c r="D35" s="38">
        <v>2.669788552915767</v>
      </c>
      <c r="E35" s="38">
        <v>2.4923026097912166</v>
      </c>
      <c r="F35" s="38">
        <v>3.2050461605471559</v>
      </c>
      <c r="G35" s="38"/>
      <c r="H35" s="38">
        <v>2.669788552915767</v>
      </c>
      <c r="I35" s="38">
        <v>2.9747643988480919</v>
      </c>
      <c r="J35" s="38"/>
      <c r="K35" s="38">
        <v>3.1947469762419001</v>
      </c>
      <c r="L35" s="38">
        <v>2.5477982145428366</v>
      </c>
      <c r="M35" s="38">
        <v>2.0623366630669548</v>
      </c>
      <c r="N35" s="38"/>
      <c r="O35" s="38">
        <v>3.5354199949604026</v>
      </c>
      <c r="P35" s="38">
        <v>2.8460245950323975</v>
      </c>
      <c r="Q35" s="38">
        <v>3.5407695712742973</v>
      </c>
      <c r="R35" s="38">
        <v>2.0415133122750184</v>
      </c>
      <c r="S35" s="39">
        <f t="shared" ref="S35:S61" si="3">MEDIAN(D35:R35)</f>
        <v>2.7579065739740822</v>
      </c>
      <c r="T35" s="40">
        <f t="shared" ref="T35:T61" si="4">(R35-S35)/S35*100</f>
        <v>-25.975980058916825</v>
      </c>
      <c r="U35" s="41">
        <f t="shared" ref="U35:U61" si="5">RANK(R35,D35:R35,1)</f>
        <v>1</v>
      </c>
      <c r="V35" s="39">
        <v>1.8993245736141104</v>
      </c>
      <c r="W35" s="39">
        <v>1.4818326389488843</v>
      </c>
      <c r="X35" s="44"/>
      <c r="Y35" s="44">
        <v>2.0728858275737938</v>
      </c>
      <c r="Z35" s="44">
        <v>1.5353034040676745</v>
      </c>
      <c r="AA35" s="44">
        <v>2.1840020271778258</v>
      </c>
      <c r="AB35" s="44">
        <v>1.8222056814254859</v>
      </c>
      <c r="AC35" s="44">
        <v>1.2167536331893447</v>
      </c>
      <c r="AD35" s="44"/>
      <c r="AE35" s="44">
        <v>2.0942341367890562</v>
      </c>
      <c r="AF35" s="44">
        <v>1.5789249492440607</v>
      </c>
      <c r="AG35" s="44">
        <v>2.3860360260979121</v>
      </c>
      <c r="AH35" s="44">
        <v>2.6097933045356365</v>
      </c>
      <c r="AI35" s="38">
        <f t="shared" ref="AI35:AI61" si="6">MEDIAN(D35:R35,V35:AH35)</f>
        <v>2.3860360260979121</v>
      </c>
      <c r="AJ35" s="43">
        <f t="shared" ref="AJ35:AJ61" si="7">(R35-AI35)/AI35*100</f>
        <v>-14.439124558664817</v>
      </c>
      <c r="AK35" s="42">
        <f>RANK(R35,(D35:R35,V35:AH35),1)</f>
        <v>7</v>
      </c>
    </row>
    <row r="36" spans="1:37" ht="12.75" customHeight="1" x14ac:dyDescent="0.25">
      <c r="A36">
        <v>2008</v>
      </c>
      <c r="B36" s="45" t="s">
        <v>177</v>
      </c>
      <c r="C36" s="46" t="s">
        <v>100</v>
      </c>
      <c r="D36" s="38">
        <v>2.8800465082793378</v>
      </c>
      <c r="E36" s="38">
        <v>3.4130783717302613</v>
      </c>
      <c r="F36" s="38">
        <v>3.9759947840172787</v>
      </c>
      <c r="G36" s="38"/>
      <c r="H36" s="38">
        <v>3.1033059275257977</v>
      </c>
      <c r="I36" s="38">
        <v>3.3740079733621311</v>
      </c>
      <c r="J36" s="38"/>
      <c r="K36" s="38">
        <v>3.5386617950563952</v>
      </c>
      <c r="L36" s="38">
        <v>2.9763271328293728</v>
      </c>
      <c r="M36" s="38">
        <v>2.7265556575473959</v>
      </c>
      <c r="N36" s="38"/>
      <c r="O36" s="38">
        <v>4.1459274154067671</v>
      </c>
      <c r="P36" s="38">
        <v>3.2020982205423567</v>
      </c>
      <c r="Q36" s="38">
        <v>3.9246215160787137</v>
      </c>
      <c r="R36" s="38">
        <v>2.8727905771538276</v>
      </c>
      <c r="S36" s="39">
        <f t="shared" si="3"/>
        <v>3.2880530969522441</v>
      </c>
      <c r="T36" s="40">
        <f t="shared" si="4"/>
        <v>-12.629434730945521</v>
      </c>
      <c r="U36" s="41">
        <f t="shared" si="5"/>
        <v>2</v>
      </c>
      <c r="V36" s="39">
        <v>2.3215630710343169</v>
      </c>
      <c r="W36" s="39">
        <v>1.6494126819654429</v>
      </c>
      <c r="X36" s="44"/>
      <c r="Y36" s="44">
        <v>2.86405555237581</v>
      </c>
      <c r="Z36" s="44">
        <v>2.0727962631389487</v>
      </c>
      <c r="AA36" s="44">
        <v>2.5797346819654425</v>
      </c>
      <c r="AB36" s="44">
        <v>2.3013022787377007</v>
      </c>
      <c r="AC36" s="44">
        <v>2.1075410102591792</v>
      </c>
      <c r="AD36" s="44"/>
      <c r="AE36" s="44">
        <v>2.4874448195344367</v>
      </c>
      <c r="AF36" s="44">
        <v>1.6616640425965923</v>
      </c>
      <c r="AG36" s="44">
        <v>2.6073072202423808</v>
      </c>
      <c r="AH36" s="44">
        <v>3.1479578113750897</v>
      </c>
      <c r="AI36" s="38">
        <f t="shared" si="6"/>
        <v>2.8727905771538276</v>
      </c>
      <c r="AJ36" s="43">
        <f t="shared" si="7"/>
        <v>0</v>
      </c>
      <c r="AK36" s="42">
        <f>RANK(R36,(D36:R36,V36:AH36),1)</f>
        <v>12</v>
      </c>
    </row>
    <row r="37" spans="1:37" ht="12.75" customHeight="1" x14ac:dyDescent="0.25">
      <c r="A37">
        <v>2008</v>
      </c>
      <c r="B37" s="45" t="s">
        <v>160</v>
      </c>
      <c r="C37" s="46" t="s">
        <v>100</v>
      </c>
      <c r="D37" s="38">
        <v>3.2088558915286773</v>
      </c>
      <c r="E37" s="38">
        <v>4.5188933885289178</v>
      </c>
      <c r="F37" s="38">
        <v>4.3523567116630666</v>
      </c>
      <c r="G37" s="38"/>
      <c r="H37" s="38">
        <v>3.5512319834413248</v>
      </c>
      <c r="I37" s="38">
        <v>4.2981005519558435</v>
      </c>
      <c r="J37" s="38"/>
      <c r="K37" s="38">
        <v>4.4570713942884579</v>
      </c>
      <c r="L37" s="38">
        <v>3.3949106551475881</v>
      </c>
      <c r="M37" s="38">
        <v>3.4561438684905204</v>
      </c>
      <c r="N37" s="38"/>
      <c r="O37" s="38">
        <v>4.4994636189104877</v>
      </c>
      <c r="P37" s="38">
        <v>3.9931120470362371</v>
      </c>
      <c r="Q37" s="38">
        <v>4.72075691924646</v>
      </c>
      <c r="R37" s="38">
        <v>3.2892539230861533</v>
      </c>
      <c r="S37" s="39">
        <f t="shared" si="3"/>
        <v>4.1456062994960403</v>
      </c>
      <c r="T37" s="40">
        <f t="shared" si="4"/>
        <v>-20.656866922312169</v>
      </c>
      <c r="U37" s="41">
        <f t="shared" si="5"/>
        <v>2</v>
      </c>
      <c r="V37" s="39">
        <v>2.8523784971202306</v>
      </c>
      <c r="W37" s="39">
        <v>1.8588696106311495</v>
      </c>
      <c r="X37" s="44"/>
      <c r="Y37" s="44">
        <v>3.6472327087832972</v>
      </c>
      <c r="Z37" s="44">
        <v>2.4255712245020402</v>
      </c>
      <c r="AA37" s="44">
        <v>3.2656438090952729</v>
      </c>
      <c r="AB37" s="44">
        <v>3.803024134269259</v>
      </c>
      <c r="AC37" s="44">
        <v>2.2179670800335973</v>
      </c>
      <c r="AD37" s="44"/>
      <c r="AE37" s="44" t="s">
        <v>1</v>
      </c>
      <c r="AF37" s="44">
        <v>1.8009041312694984</v>
      </c>
      <c r="AG37" s="44">
        <v>2.986914932205424</v>
      </c>
      <c r="AH37" s="44">
        <v>4.3393152147828173</v>
      </c>
      <c r="AI37" s="38">
        <f t="shared" si="6"/>
        <v>3.5036879259659228</v>
      </c>
      <c r="AJ37" s="43">
        <f t="shared" si="7"/>
        <v>-6.1202369449229073</v>
      </c>
      <c r="AK37" s="42">
        <f>RANK(R37,(D37:R37,V37:AH37),1)</f>
        <v>9</v>
      </c>
    </row>
    <row r="38" spans="1:37" ht="12.75" customHeight="1" x14ac:dyDescent="0.25">
      <c r="A38">
        <v>2009</v>
      </c>
      <c r="B38" s="45" t="s">
        <v>178</v>
      </c>
      <c r="C38" s="46" t="s">
        <v>100</v>
      </c>
      <c r="D38" s="38">
        <v>3.7133626349891999</v>
      </c>
      <c r="E38" s="38">
        <v>4.0447979481641463</v>
      </c>
      <c r="F38" s="38">
        <v>3.466523772138228</v>
      </c>
      <c r="G38" s="38"/>
      <c r="H38" s="38">
        <v>3.8195506479481631</v>
      </c>
      <c r="I38" s="38">
        <v>3.8903426565874732</v>
      </c>
      <c r="J38" s="38"/>
      <c r="K38" s="38">
        <v>4.8782129589632826</v>
      </c>
      <c r="L38" s="38">
        <v>4.192495820734341</v>
      </c>
      <c r="M38" s="38">
        <v>3.6039568034557226</v>
      </c>
      <c r="N38" s="38">
        <v>4.173510691144708</v>
      </c>
      <c r="O38" s="38">
        <v>4.2893521598272129</v>
      </c>
      <c r="P38" s="38">
        <v>3.7905902807775371</v>
      </c>
      <c r="Q38" s="38">
        <v>4.1508572483801291</v>
      </c>
      <c r="R38" s="38">
        <v>3.2545338844492444</v>
      </c>
      <c r="S38" s="39">
        <f t="shared" si="3"/>
        <v>3.8903426565874732</v>
      </c>
      <c r="T38" s="40">
        <f t="shared" si="4"/>
        <v>-16.343258891645984</v>
      </c>
      <c r="U38" s="41">
        <f t="shared" si="5"/>
        <v>1</v>
      </c>
      <c r="V38" s="39">
        <v>3.6129988736501071</v>
      </c>
      <c r="W38" s="39">
        <v>2.3372303434125263</v>
      </c>
      <c r="X38" s="44"/>
      <c r="Y38" s="44">
        <v>3.6489097289416841</v>
      </c>
      <c r="Z38" s="44">
        <v>2.8859971231101511</v>
      </c>
      <c r="AA38" s="44">
        <v>3.4924593898488121</v>
      </c>
      <c r="AB38" s="44">
        <v>4.1458374514038869</v>
      </c>
      <c r="AC38" s="44">
        <v>3.0817370269978395</v>
      </c>
      <c r="AD38" s="44"/>
      <c r="AE38" s="44">
        <v>2.7306730205183585</v>
      </c>
      <c r="AF38" s="44">
        <v>1.5502806328293735</v>
      </c>
      <c r="AG38" s="44">
        <v>3.4726698056155501</v>
      </c>
      <c r="AH38" s="44">
        <v>4.588609287257019</v>
      </c>
      <c r="AI38" s="38">
        <f t="shared" si="6"/>
        <v>3.6811361819654422</v>
      </c>
      <c r="AJ38" s="43">
        <f t="shared" si="7"/>
        <v>-11.588875728265647</v>
      </c>
      <c r="AK38" s="42">
        <f>RANK(R38,(D38:R38,V38:AH38),1)</f>
        <v>6</v>
      </c>
    </row>
    <row r="39" spans="1:37" ht="12.75" customHeight="1" x14ac:dyDescent="0.25">
      <c r="A39">
        <v>2009</v>
      </c>
      <c r="B39" s="45" t="s">
        <v>161</v>
      </c>
      <c r="C39" s="46" t="s">
        <v>100</v>
      </c>
      <c r="D39" s="38">
        <v>3.489003265572864</v>
      </c>
      <c r="E39" s="38">
        <v>3.3164701370555254</v>
      </c>
      <c r="F39" s="38">
        <v>3.7834278543297688</v>
      </c>
      <c r="G39" s="38"/>
      <c r="H39" s="38">
        <v>3.7382177845423543</v>
      </c>
      <c r="I39" s="38">
        <v>3.3835663537011569</v>
      </c>
      <c r="J39" s="38"/>
      <c r="K39" s="38">
        <v>3.9746520717698193</v>
      </c>
      <c r="L39" s="38">
        <v>3.1052768075185595</v>
      </c>
      <c r="M39" s="38">
        <v>2.9873791696983774</v>
      </c>
      <c r="N39" s="38">
        <v>3.1055963133121103</v>
      </c>
      <c r="O39" s="38">
        <v>4.4987693755102702</v>
      </c>
      <c r="P39" s="38">
        <v>3.4740184438553401</v>
      </c>
      <c r="Q39" s="38">
        <v>4.400329640517322</v>
      </c>
      <c r="R39" s="38">
        <v>3.1280895211780742</v>
      </c>
      <c r="S39" s="39">
        <f t="shared" si="3"/>
        <v>3.4740184438553401</v>
      </c>
      <c r="T39" s="40">
        <f t="shared" si="4"/>
        <v>-9.9576017878985841</v>
      </c>
      <c r="U39" s="41">
        <f t="shared" si="5"/>
        <v>4</v>
      </c>
      <c r="V39" s="39">
        <v>2.6481279181063195</v>
      </c>
      <c r="W39" s="39">
        <v>2.3697744707650124</v>
      </c>
      <c r="X39" s="44"/>
      <c r="Y39" s="44">
        <v>3.4460936374990143</v>
      </c>
      <c r="Z39" s="44">
        <v>2.5492408750024</v>
      </c>
      <c r="AA39" s="44">
        <v>3.4013628264019262</v>
      </c>
      <c r="AB39" s="44">
        <v>3.0357842974212974</v>
      </c>
      <c r="AC39" s="44">
        <v>2.5524998340966163</v>
      </c>
      <c r="AD39" s="44"/>
      <c r="AE39" s="44">
        <v>2.9728416560918238</v>
      </c>
      <c r="AF39" s="44">
        <v>1.2803555664954338</v>
      </c>
      <c r="AG39" s="44">
        <v>3.557377505392699</v>
      </c>
      <c r="AH39" s="44">
        <v>3.5241489028634332</v>
      </c>
      <c r="AI39" s="38">
        <f t="shared" si="6"/>
        <v>3.3500182453783411</v>
      </c>
      <c r="AJ39" s="43">
        <f t="shared" si="7"/>
        <v>-6.6247019551740687</v>
      </c>
      <c r="AK39" s="42">
        <f>RANK(R39,(D39:R39,V39:AH39),1)</f>
        <v>11</v>
      </c>
    </row>
    <row r="40" spans="1:37" ht="12.75" customHeight="1" x14ac:dyDescent="0.25">
      <c r="A40">
        <v>2010</v>
      </c>
      <c r="B40" s="45" t="s">
        <v>179</v>
      </c>
      <c r="C40" s="46" t="s">
        <v>100</v>
      </c>
      <c r="D40" s="38">
        <v>3.4199456491714524</v>
      </c>
      <c r="E40" s="38">
        <v>3.3385183718102276</v>
      </c>
      <c r="F40" s="38">
        <v>4.1110440066830503</v>
      </c>
      <c r="G40" s="38"/>
      <c r="H40" s="38">
        <v>3.360441100330557</v>
      </c>
      <c r="I40" s="38">
        <v>3.2696183678891906</v>
      </c>
      <c r="J40" s="38"/>
      <c r="K40" s="38">
        <v>3.5953274773340906</v>
      </c>
      <c r="L40" s="38">
        <v>3.0669897199941416</v>
      </c>
      <c r="M40" s="38">
        <v>3.4418683776917818</v>
      </c>
      <c r="N40" s="38">
        <v>3.0691819928461754</v>
      </c>
      <c r="O40" s="38">
        <v>4.056017958097021</v>
      </c>
      <c r="P40" s="38">
        <v>3.3482896450935749</v>
      </c>
      <c r="Q40" s="38">
        <v>4.8096274100751595</v>
      </c>
      <c r="R40" s="38">
        <v>3.0454428096770179</v>
      </c>
      <c r="S40" s="39">
        <f t="shared" si="3"/>
        <v>3.360441100330557</v>
      </c>
      <c r="T40" s="40">
        <f t="shared" si="4"/>
        <v>-9.3737185461323413</v>
      </c>
      <c r="U40" s="41">
        <f t="shared" si="5"/>
        <v>1</v>
      </c>
      <c r="V40" s="39">
        <v>2.7046070175530899</v>
      </c>
      <c r="W40" s="39">
        <v>2.7075822449951352</v>
      </c>
      <c r="X40" s="44"/>
      <c r="Y40" s="44">
        <v>3.2744100499800628</v>
      </c>
      <c r="Z40" s="44">
        <v>2.3905169542239646</v>
      </c>
      <c r="AA40" s="44">
        <v>3.770646669129528</v>
      </c>
      <c r="AB40" s="44">
        <v>2.4630185492590555</v>
      </c>
      <c r="AC40" s="44">
        <v>2.4557527306637463</v>
      </c>
      <c r="AD40" s="44"/>
      <c r="AE40" s="44">
        <v>2.8140953874203372</v>
      </c>
      <c r="AF40" s="44">
        <v>1.2946310736762772</v>
      </c>
      <c r="AG40" s="44">
        <v>3.155620179583476</v>
      </c>
      <c r="AH40" s="44">
        <v>3.8362895819561156</v>
      </c>
      <c r="AI40" s="38">
        <f t="shared" si="6"/>
        <v>3.2720142089346265</v>
      </c>
      <c r="AJ40" s="43">
        <f t="shared" si="7"/>
        <v>-6.9245236967164834</v>
      </c>
      <c r="AK40" s="42">
        <f>RANK(R40,(D40:R40,V40:AH40),1)</f>
        <v>8</v>
      </c>
    </row>
    <row r="41" spans="1:37" ht="12.75" customHeight="1" x14ac:dyDescent="0.25">
      <c r="A41">
        <v>2010</v>
      </c>
      <c r="B41" s="45" t="s">
        <v>162</v>
      </c>
      <c r="C41" s="46" t="s">
        <v>100</v>
      </c>
      <c r="D41" s="38">
        <v>3.2715045912820995</v>
      </c>
      <c r="E41" s="38">
        <v>3.4238092743026818</v>
      </c>
      <c r="F41" s="38">
        <v>4.078902176910808</v>
      </c>
      <c r="G41" s="38"/>
      <c r="H41" s="38">
        <v>3.4329475552839162</v>
      </c>
      <c r="I41" s="38">
        <v>3.4847311475109142</v>
      </c>
      <c r="J41" s="38"/>
      <c r="K41" s="38">
        <v>3.3781178693965073</v>
      </c>
      <c r="L41" s="38">
        <v>3.3141499025278627</v>
      </c>
      <c r="M41" s="38">
        <v>3.6309436432106725</v>
      </c>
      <c r="N41" s="38">
        <v>3.2014444370926318</v>
      </c>
      <c r="O41" s="38">
        <v>4.3370281536940904</v>
      </c>
      <c r="P41" s="38">
        <v>3.6494334317293715</v>
      </c>
      <c r="Q41" s="38">
        <v>4.7117585957979298</v>
      </c>
      <c r="R41" s="38">
        <v>2.9188583282162441</v>
      </c>
      <c r="S41" s="39">
        <f t="shared" si="3"/>
        <v>3.4329475552839162</v>
      </c>
      <c r="T41" s="40">
        <f t="shared" si="4"/>
        <v>-14.975155279503102</v>
      </c>
      <c r="U41" s="41">
        <f t="shared" si="5"/>
        <v>1</v>
      </c>
      <c r="V41" s="39">
        <v>3.0817634171750585</v>
      </c>
      <c r="W41" s="39">
        <v>2.6099539701138998</v>
      </c>
      <c r="X41" s="44"/>
      <c r="Y41" s="44">
        <v>3.4733082962843702</v>
      </c>
      <c r="Z41" s="44">
        <v>2.600511079766624</v>
      </c>
      <c r="AA41" s="44">
        <v>3.5822975274538993</v>
      </c>
      <c r="AB41" s="44">
        <v>3.0710107065538055</v>
      </c>
      <c r="AC41" s="44">
        <v>2.8219011670053411</v>
      </c>
      <c r="AD41" s="44"/>
      <c r="AE41" s="44">
        <v>3.1013497994115058</v>
      </c>
      <c r="AF41" s="44">
        <v>1.2119492846679785</v>
      </c>
      <c r="AG41" s="44">
        <v>3.1429594388127282</v>
      </c>
      <c r="AH41" s="44">
        <v>4.0867610985546703</v>
      </c>
      <c r="AI41" s="38">
        <f t="shared" si="6"/>
        <v>3.346133885962185</v>
      </c>
      <c r="AJ41" s="43">
        <f t="shared" si="7"/>
        <v>-12.769230769230777</v>
      </c>
      <c r="AK41" s="42">
        <f>RANK(R41,(D41:R41,V41:AH41),1)</f>
        <v>5</v>
      </c>
    </row>
    <row r="42" spans="1:37" ht="12.75" customHeight="1" x14ac:dyDescent="0.25">
      <c r="A42">
        <v>2011</v>
      </c>
      <c r="B42" s="45" t="s">
        <v>180</v>
      </c>
      <c r="C42" s="46" t="s">
        <v>100</v>
      </c>
      <c r="D42" s="38">
        <v>3.9531045458654721</v>
      </c>
      <c r="E42" s="38">
        <v>3.9749794326805383</v>
      </c>
      <c r="F42" s="38">
        <v>4.5985387062631435</v>
      </c>
      <c r="G42" s="38"/>
      <c r="H42" s="38">
        <v>3.7187307585611955</v>
      </c>
      <c r="I42" s="38">
        <v>3.62185625980876</v>
      </c>
      <c r="J42" s="38"/>
      <c r="K42" s="38">
        <v>3.4624820844418522</v>
      </c>
      <c r="L42" s="38">
        <v>3.499981890410536</v>
      </c>
      <c r="M42" s="38">
        <v>3.62185625980876</v>
      </c>
      <c r="N42" s="38">
        <v>3.249983183952641</v>
      </c>
      <c r="O42" s="38">
        <v>4.3937272659975131</v>
      </c>
      <c r="P42" s="38">
        <v>3.6937308879154056</v>
      </c>
      <c r="Q42" s="38">
        <v>5.0245677519057041</v>
      </c>
      <c r="R42" s="38">
        <v>3.1095151607616107</v>
      </c>
      <c r="S42" s="39">
        <f t="shared" si="3"/>
        <v>3.6937308879154056</v>
      </c>
      <c r="T42" s="40">
        <f t="shared" si="4"/>
        <v>-15.816412859560078</v>
      </c>
      <c r="U42" s="41">
        <f t="shared" si="5"/>
        <v>1</v>
      </c>
      <c r="V42" s="39">
        <v>3.1396712547280949</v>
      </c>
      <c r="W42" s="39">
        <v>2.6486737952447874</v>
      </c>
      <c r="X42" s="44"/>
      <c r="Y42" s="44">
        <v>3.7187307585611955</v>
      </c>
      <c r="Z42" s="44">
        <v>2.7968605284977048</v>
      </c>
      <c r="AA42" s="44">
        <v>3.8926673585792759</v>
      </c>
      <c r="AB42" s="44">
        <v>2.9391410423105553</v>
      </c>
      <c r="AC42" s="44">
        <v>2.7042985074316692</v>
      </c>
      <c r="AD42" s="44"/>
      <c r="AE42" s="44">
        <v>3.019984374011377</v>
      </c>
      <c r="AF42" s="44">
        <v>1.2778058883829184</v>
      </c>
      <c r="AG42" s="44">
        <v>3.7437306292069845</v>
      </c>
      <c r="AH42" s="44">
        <v>3.8343551602979717</v>
      </c>
      <c r="AI42" s="38">
        <f t="shared" si="6"/>
        <v>3.62185625980876</v>
      </c>
      <c r="AJ42" s="43">
        <f t="shared" si="7"/>
        <v>-14.145815358067296</v>
      </c>
      <c r="AK42" s="42">
        <f>RANK(R42,(D42:R42,V42:AH42),1)</f>
        <v>7</v>
      </c>
    </row>
    <row r="43" spans="1:37" ht="12.75" customHeight="1" x14ac:dyDescent="0.25">
      <c r="A43">
        <v>2011</v>
      </c>
      <c r="B43" s="45" t="s">
        <v>163</v>
      </c>
      <c r="C43" s="46" t="s">
        <v>100</v>
      </c>
      <c r="D43" s="38">
        <v>4.0471752458706174</v>
      </c>
      <c r="E43" s="38">
        <v>4.6217742005312594</v>
      </c>
      <c r="F43" s="38">
        <v>4.5618472769446416</v>
      </c>
      <c r="G43" s="38"/>
      <c r="H43" s="38">
        <v>3.9316308908573352</v>
      </c>
      <c r="I43" s="38">
        <v>3.8816657643651054</v>
      </c>
      <c r="J43" s="38"/>
      <c r="K43" s="38">
        <v>4.1377370376377831</v>
      </c>
      <c r="L43" s="38">
        <v>3.9160167888285131</v>
      </c>
      <c r="M43" s="38">
        <v>4.1595967804781342</v>
      </c>
      <c r="N43" s="38">
        <v>3.8566832011189907</v>
      </c>
      <c r="O43" s="38">
        <v>4.6311426617485525</v>
      </c>
      <c r="P43" s="38">
        <v>4.3251062619836453</v>
      </c>
      <c r="Q43" s="38">
        <v>4.9517001764002648</v>
      </c>
      <c r="R43" s="38">
        <v>3.7260556235458675</v>
      </c>
      <c r="S43" s="39">
        <f t="shared" si="3"/>
        <v>4.1377370376377831</v>
      </c>
      <c r="T43" s="40">
        <f t="shared" si="4"/>
        <v>-9.9494339622641377</v>
      </c>
      <c r="U43" s="41">
        <f t="shared" si="5"/>
        <v>1</v>
      </c>
      <c r="V43" s="39">
        <v>3.4296999670388288</v>
      </c>
      <c r="W43" s="39">
        <v>2.6218887844757028</v>
      </c>
      <c r="X43" s="44"/>
      <c r="Y43" s="44">
        <v>4.082681713884158</v>
      </c>
      <c r="Z43" s="44">
        <v>2.6762570877400611</v>
      </c>
      <c r="AA43" s="44">
        <v>3.8112461642151185</v>
      </c>
      <c r="AB43" s="44">
        <v>3.0851904198749041</v>
      </c>
      <c r="AC43" s="44">
        <v>3.3228682809576298</v>
      </c>
      <c r="AD43" s="44"/>
      <c r="AE43" s="44">
        <v>3.2439546093039646</v>
      </c>
      <c r="AF43" s="44">
        <v>1.2265813989761272</v>
      </c>
      <c r="AG43" s="44">
        <v>3.6942965400192431</v>
      </c>
      <c r="AH43" s="44">
        <v>4.6686165066177248</v>
      </c>
      <c r="AI43" s="38">
        <f t="shared" si="6"/>
        <v>3.8988412765968095</v>
      </c>
      <c r="AJ43" s="43">
        <f t="shared" si="7"/>
        <v>-4.4317180616739993</v>
      </c>
      <c r="AK43" s="42">
        <f>RANK(R43,(D43:R43,V43:AH43),1)</f>
        <v>9</v>
      </c>
    </row>
    <row r="44" spans="1:37" ht="12.75" customHeight="1" x14ac:dyDescent="0.25">
      <c r="A44">
        <v>2012</v>
      </c>
      <c r="B44" s="45" t="s">
        <v>181</v>
      </c>
      <c r="C44" s="46" t="s">
        <v>100</v>
      </c>
      <c r="D44" s="38">
        <v>4.0339412452750949</v>
      </c>
      <c r="E44" s="38">
        <v>3.9037186372104551</v>
      </c>
      <c r="F44" s="38">
        <v>3.9659295286086085</v>
      </c>
      <c r="G44" s="38"/>
      <c r="H44" s="38">
        <v>3.9806683601577424</v>
      </c>
      <c r="I44" s="38">
        <v>3.7054251203847541</v>
      </c>
      <c r="J44" s="38"/>
      <c r="K44" s="38">
        <v>3.9717895459715176</v>
      </c>
      <c r="L44" s="38">
        <v>3.8474861473643611</v>
      </c>
      <c r="M44" s="38">
        <v>4.2588712046594734</v>
      </c>
      <c r="N44" s="38">
        <v>3.3502725529357358</v>
      </c>
      <c r="O44" s="38">
        <v>4.2588712046594734</v>
      </c>
      <c r="P44" s="38">
        <v>3.9806683601577424</v>
      </c>
      <c r="Q44" s="38">
        <v>4.5338184839595881</v>
      </c>
      <c r="R44" s="38">
        <v>3.6462922179044925</v>
      </c>
      <c r="S44" s="39">
        <f t="shared" si="3"/>
        <v>3.9717895459715176</v>
      </c>
      <c r="T44" s="40">
        <f t="shared" si="4"/>
        <v>-8.1952309985096878</v>
      </c>
      <c r="U44" s="41">
        <f t="shared" si="5"/>
        <v>2</v>
      </c>
      <c r="V44" s="39">
        <v>3.4683607816125339</v>
      </c>
      <c r="W44" s="39">
        <v>2.5391928770240408</v>
      </c>
      <c r="X44" s="44"/>
      <c r="Y44" s="44">
        <v>4.3739702325602421</v>
      </c>
      <c r="Z44" s="44">
        <v>3.0543120800615546</v>
      </c>
      <c r="AA44" s="44">
        <v>2.9733372946831782</v>
      </c>
      <c r="AB44" s="44">
        <v>3.3101107167667094</v>
      </c>
      <c r="AC44" s="44">
        <v>3.0497838848265792</v>
      </c>
      <c r="AD44" s="44"/>
      <c r="AE44" s="44">
        <v>3.0403131496946059</v>
      </c>
      <c r="AF44" s="44">
        <v>1.1524996774193508</v>
      </c>
      <c r="AG44" s="44">
        <v>3.3887474144093797</v>
      </c>
      <c r="AH44" s="44">
        <v>4.276628833031924</v>
      </c>
      <c r="AI44" s="38">
        <f t="shared" si="6"/>
        <v>3.7764556338745576</v>
      </c>
      <c r="AJ44" s="43">
        <f t="shared" si="7"/>
        <v>-3.4467084639498435</v>
      </c>
      <c r="AK44" s="42">
        <f>RANK(R44,(D44:R44,V44:AH44),1)</f>
        <v>11</v>
      </c>
    </row>
    <row r="45" spans="1:37" ht="12.75" customHeight="1" x14ac:dyDescent="0.25">
      <c r="A45">
        <v>2012</v>
      </c>
      <c r="B45" s="45" t="s">
        <v>164</v>
      </c>
      <c r="C45" s="46" t="s">
        <v>100</v>
      </c>
      <c r="D45" s="38">
        <v>3.9539566069665262</v>
      </c>
      <c r="E45" s="38">
        <v>4.3741004676776711</v>
      </c>
      <c r="F45" s="38">
        <v>3.6745609395936154</v>
      </c>
      <c r="G45" s="38"/>
      <c r="H45" s="38">
        <v>3.853237188302896</v>
      </c>
      <c r="I45" s="38">
        <v>3.6776976300605679</v>
      </c>
      <c r="J45" s="38">
        <v>5.1798558169867155</v>
      </c>
      <c r="K45" s="38">
        <v>4.1151076768283357</v>
      </c>
      <c r="L45" s="38">
        <v>4.0402875372496379</v>
      </c>
      <c r="M45" s="38">
        <v>4.2906472350706633</v>
      </c>
      <c r="N45" s="38">
        <v>3.7208630952021235</v>
      </c>
      <c r="O45" s="38">
        <v>4.7223018864862221</v>
      </c>
      <c r="P45" s="38">
        <v>4.5323738398633759</v>
      </c>
      <c r="Q45" s="38">
        <v>4.9259565510240835</v>
      </c>
      <c r="R45" s="38">
        <v>3.8406904264350836</v>
      </c>
      <c r="S45" s="39">
        <f t="shared" si="3"/>
        <v>4.0776976070389868</v>
      </c>
      <c r="T45" s="40">
        <f t="shared" si="4"/>
        <v>-5.8122794636556074</v>
      </c>
      <c r="U45" s="41">
        <f t="shared" si="5"/>
        <v>4</v>
      </c>
      <c r="V45" s="39">
        <v>3.7946472636174238</v>
      </c>
      <c r="W45" s="39">
        <v>3.0303595378210337</v>
      </c>
      <c r="X45" s="44"/>
      <c r="Y45" s="44">
        <v>4.2628486755195008</v>
      </c>
      <c r="Z45" s="44">
        <v>3.1884890251229341</v>
      </c>
      <c r="AA45" s="44">
        <v>3.1776113279072615</v>
      </c>
      <c r="AB45" s="44">
        <v>3.5583882844093075</v>
      </c>
      <c r="AC45" s="44">
        <v>3.7421292810285305</v>
      </c>
      <c r="AD45" s="44"/>
      <c r="AE45" s="44">
        <v>3.4181005226992505</v>
      </c>
      <c r="AF45" s="44">
        <v>1.1556258327697362</v>
      </c>
      <c r="AG45" s="44">
        <v>3.271942257729942</v>
      </c>
      <c r="AH45" s="44">
        <v>4.3597119792971526</v>
      </c>
      <c r="AI45" s="38">
        <f t="shared" si="6"/>
        <v>3.8406904264350836</v>
      </c>
      <c r="AJ45" s="43">
        <f t="shared" si="7"/>
        <v>0</v>
      </c>
      <c r="AK45" s="42">
        <f>RANK(R45,(D45:R45,V45:AH45),1)</f>
        <v>13</v>
      </c>
    </row>
    <row r="46" spans="1:37" ht="12.75" customHeight="1" x14ac:dyDescent="0.25">
      <c r="A46">
        <v>2013</v>
      </c>
      <c r="B46" s="45" t="s">
        <v>182</v>
      </c>
      <c r="C46" s="46" t="s">
        <v>100</v>
      </c>
      <c r="D46" s="38">
        <v>4.2419817509638795</v>
      </c>
      <c r="E46" s="38">
        <v>4.1378464588824553</v>
      </c>
      <c r="F46" s="38">
        <v>3.7515045252603731</v>
      </c>
      <c r="G46" s="38"/>
      <c r="H46" s="38">
        <v>4.2511701590887112</v>
      </c>
      <c r="I46" s="38">
        <v>3.963266704510656</v>
      </c>
      <c r="J46" s="38">
        <v>5.2251414203208499</v>
      </c>
      <c r="K46" s="38">
        <v>4.4288127161687862</v>
      </c>
      <c r="L46" s="38">
        <v>4.4502523351267262</v>
      </c>
      <c r="M46" s="38">
        <v>4.8361654763696489</v>
      </c>
      <c r="N46" s="38">
        <v>3.7366193040981464</v>
      </c>
      <c r="O46" s="38">
        <v>5.0260592442828349</v>
      </c>
      <c r="P46" s="38">
        <v>4.6432089057481889</v>
      </c>
      <c r="Q46" s="38">
        <v>5.2281429669749624</v>
      </c>
      <c r="R46" s="38">
        <v>3.9957324132183945</v>
      </c>
      <c r="S46" s="39">
        <f t="shared" si="3"/>
        <v>4.3399914376287487</v>
      </c>
      <c r="T46" s="40">
        <f t="shared" si="4"/>
        <v>-7.9322512350035383</v>
      </c>
      <c r="U46" s="41">
        <f t="shared" si="5"/>
        <v>4</v>
      </c>
      <c r="V46" s="39">
        <v>3.7098810364548869</v>
      </c>
      <c r="W46" s="39">
        <v>3.1683162615773175</v>
      </c>
      <c r="X46" s="44"/>
      <c r="Y46" s="44">
        <v>4.2489343131116675</v>
      </c>
      <c r="Z46" s="44">
        <v>3.3843969926462725</v>
      </c>
      <c r="AA46" s="44">
        <v>2.858421883553834</v>
      </c>
      <c r="AB46" s="44">
        <v>3.3984858851043467</v>
      </c>
      <c r="AC46" s="44">
        <v>3.7947819275283305</v>
      </c>
      <c r="AD46" s="44"/>
      <c r="AE46" s="44">
        <v>3.150061957435986</v>
      </c>
      <c r="AF46" s="44">
        <v>1.2750141394287027</v>
      </c>
      <c r="AG46" s="44">
        <v>3.6232956038918909</v>
      </c>
      <c r="AH46" s="44">
        <v>4.3063006078376995</v>
      </c>
      <c r="AI46" s="38">
        <f t="shared" si="6"/>
        <v>3.9957324132183945</v>
      </c>
      <c r="AJ46" s="43">
        <f t="shared" si="7"/>
        <v>0</v>
      </c>
      <c r="AK46" s="42">
        <f>RANK(R46,(D46:R46,V46:AH46),1)</f>
        <v>13</v>
      </c>
    </row>
    <row r="47" spans="1:37" ht="12.75" customHeight="1" x14ac:dyDescent="0.25">
      <c r="A47">
        <v>2013</v>
      </c>
      <c r="B47" s="45" t="s">
        <v>165</v>
      </c>
      <c r="C47" s="46" t="s">
        <v>100</v>
      </c>
      <c r="D47" s="38">
        <v>4.1620812065983266</v>
      </c>
      <c r="E47" s="38">
        <v>4.0186663849633408</v>
      </c>
      <c r="F47" s="38">
        <v>3.6291883459529219</v>
      </c>
      <c r="G47" s="38"/>
      <c r="H47" s="38">
        <v>4.1742867233332186</v>
      </c>
      <c r="I47" s="38">
        <v>4.064437072719187</v>
      </c>
      <c r="J47" s="38">
        <v>4.7998194559964578</v>
      </c>
      <c r="K47" s="38">
        <v>4.6197880841567942</v>
      </c>
      <c r="L47" s="38">
        <v>3.9789984555749394</v>
      </c>
      <c r="M47" s="38">
        <v>4.3787291286426679</v>
      </c>
      <c r="N47" s="38">
        <v>3.7898129461841066</v>
      </c>
      <c r="O47" s="38">
        <v>5.4345063262108653</v>
      </c>
      <c r="P47" s="38">
        <v>4.7662542849755027</v>
      </c>
      <c r="Q47" s="38">
        <v>4.7392495791995524</v>
      </c>
      <c r="R47" s="38">
        <v>4.121864028956856</v>
      </c>
      <c r="S47" s="39">
        <f t="shared" si="3"/>
        <v>4.1681839649657721</v>
      </c>
      <c r="T47" s="40">
        <f t="shared" si="4"/>
        <v>-1.1112737920936875</v>
      </c>
      <c r="U47" s="41">
        <f t="shared" si="5"/>
        <v>6</v>
      </c>
      <c r="V47" s="39">
        <v>3.6507921105736818</v>
      </c>
      <c r="W47" s="39">
        <v>3.1456973142919948</v>
      </c>
      <c r="X47" s="44"/>
      <c r="Y47" s="44">
        <v>3.9386592227661206</v>
      </c>
      <c r="Z47" s="44">
        <v>2.886604707802066</v>
      </c>
      <c r="AA47" s="44">
        <v>2.7442883826732194</v>
      </c>
      <c r="AB47" s="44">
        <v>3.3576155986015657</v>
      </c>
      <c r="AC47" s="44">
        <v>3.5172942712857957</v>
      </c>
      <c r="AD47" s="44"/>
      <c r="AE47" s="44">
        <v>3.4027149829369931</v>
      </c>
      <c r="AF47" s="44">
        <v>1.345932844148428</v>
      </c>
      <c r="AG47" s="44">
        <v>3.9149194927167548</v>
      </c>
      <c r="AH47" s="44">
        <v>4.2292115486402349</v>
      </c>
      <c r="AI47" s="38">
        <f t="shared" si="6"/>
        <v>3.9789984555749394</v>
      </c>
      <c r="AJ47" s="43">
        <f t="shared" si="7"/>
        <v>3.5904907975460247</v>
      </c>
      <c r="AK47" s="42">
        <f>RANK(R47,(D47:R47,V47:AH47),1)</f>
        <v>16</v>
      </c>
    </row>
    <row r="48" spans="1:37" ht="12.75" customHeight="1" x14ac:dyDescent="0.25">
      <c r="A48">
        <v>2014</v>
      </c>
      <c r="B48" s="45" t="s">
        <v>183</v>
      </c>
      <c r="C48" s="46" t="s">
        <v>100</v>
      </c>
      <c r="D48" s="38">
        <v>4.0085484957212296</v>
      </c>
      <c r="E48" s="38">
        <v>3.7424943920229174</v>
      </c>
      <c r="F48" s="38">
        <v>2.9959170154783772</v>
      </c>
      <c r="G48" s="38"/>
      <c r="H48" s="38">
        <v>4.1593124878169387</v>
      </c>
      <c r="I48" s="38">
        <v>3.8636968170410375</v>
      </c>
      <c r="J48" s="38">
        <v>4.6086483073963098</v>
      </c>
      <c r="K48" s="38">
        <v>4.33963804699024</v>
      </c>
      <c r="L48" s="38">
        <v>3.9287322646117349</v>
      </c>
      <c r="M48" s="38">
        <v>3.9139514810729401</v>
      </c>
      <c r="N48" s="38">
        <v>3.2783777889047516</v>
      </c>
      <c r="O48" s="38">
        <v>5.4275037154455568</v>
      </c>
      <c r="P48" s="38">
        <v>4.2657341292962627</v>
      </c>
      <c r="Q48" s="38">
        <v>4.6661751169292991</v>
      </c>
      <c r="R48" s="38">
        <v>4.1033228797719836</v>
      </c>
      <c r="S48" s="39">
        <f t="shared" si="3"/>
        <v>4.0559356877466062</v>
      </c>
      <c r="T48" s="40">
        <f t="shared" si="4"/>
        <v>1.168341800106421</v>
      </c>
      <c r="U48" s="41">
        <f t="shared" si="5"/>
        <v>8</v>
      </c>
      <c r="V48" s="39">
        <v>3.4416463238742825</v>
      </c>
      <c r="W48" s="39">
        <v>2.8943139094327002</v>
      </c>
      <c r="X48" s="44"/>
      <c r="Y48" s="44">
        <v>3.5811177973463524</v>
      </c>
      <c r="Z48" s="44">
        <v>3.0241483120374761</v>
      </c>
      <c r="AA48" s="44">
        <v>2.3804451889229501</v>
      </c>
      <c r="AB48" s="44">
        <v>3.1305699535168001</v>
      </c>
      <c r="AC48" s="44">
        <v>3.1206963901128857</v>
      </c>
      <c r="AD48" s="44"/>
      <c r="AE48" s="44">
        <v>3.2050946641194056</v>
      </c>
      <c r="AF48" s="44">
        <v>1.2887069551804664</v>
      </c>
      <c r="AG48" s="44">
        <v>3.7277136084841218</v>
      </c>
      <c r="AH48" s="44">
        <v>3.8370914066712065</v>
      </c>
      <c r="AI48" s="38">
        <f t="shared" si="6"/>
        <v>3.7424943920229174</v>
      </c>
      <c r="AJ48" s="43">
        <f t="shared" si="7"/>
        <v>9.641390205371259</v>
      </c>
      <c r="AK48" s="42">
        <f>RANK(R48,(D48:R48,V48:AH48),1)</f>
        <v>19</v>
      </c>
    </row>
    <row r="49" spans="1:37" ht="12.75" customHeight="1" x14ac:dyDescent="0.25">
      <c r="A49">
        <v>2014</v>
      </c>
      <c r="B49" s="45" t="s">
        <v>166</v>
      </c>
      <c r="C49" s="46" t="s">
        <v>100</v>
      </c>
      <c r="D49" s="38">
        <v>3.7746268047843916</v>
      </c>
      <c r="E49" s="38">
        <v>3.3900421869384347</v>
      </c>
      <c r="F49" s="38">
        <v>2.6899272559619729</v>
      </c>
      <c r="G49" s="38"/>
      <c r="H49" s="38">
        <v>4.0367140999090436</v>
      </c>
      <c r="I49" s="38">
        <v>3.7489878302613278</v>
      </c>
      <c r="J49" s="38">
        <v>4.2845575202986605</v>
      </c>
      <c r="K49" s="38">
        <v>4.4042060680729591</v>
      </c>
      <c r="L49" s="38">
        <v>3.5438760340768178</v>
      </c>
      <c r="M49" s="38">
        <v>3.7148025308972423</v>
      </c>
      <c r="N49" s="38">
        <v>3.2191156901180098</v>
      </c>
      <c r="O49" s="38">
        <v>5.6120866456039629</v>
      </c>
      <c r="P49" s="38">
        <v>4.444088917331058</v>
      </c>
      <c r="Q49" s="38">
        <v>4.0428959415440495</v>
      </c>
      <c r="R49" s="38">
        <v>4.2329662060083626</v>
      </c>
      <c r="S49" s="39">
        <f t="shared" si="3"/>
        <v>3.9056704523467176</v>
      </c>
      <c r="T49" s="40">
        <f t="shared" si="4"/>
        <v>8.3800145878920667</v>
      </c>
      <c r="U49" s="41">
        <f t="shared" si="5"/>
        <v>10</v>
      </c>
      <c r="V49" s="39">
        <v>3.2088316125593139</v>
      </c>
      <c r="W49" s="39">
        <v>2.8137065274094311</v>
      </c>
      <c r="X49" s="44"/>
      <c r="Y49" s="44">
        <v>3.4834535174507972</v>
      </c>
      <c r="Z49" s="44">
        <v>2.8658675966891312</v>
      </c>
      <c r="AA49" s="44">
        <v>2.1907364219979208</v>
      </c>
      <c r="AB49" s="44">
        <v>2.9997600191984639</v>
      </c>
      <c r="AC49" s="44">
        <v>2.6732049470230415</v>
      </c>
      <c r="AD49" s="44"/>
      <c r="AE49" s="44">
        <v>3.0845680493708652</v>
      </c>
      <c r="AF49" s="44">
        <v>1.18158638477013</v>
      </c>
      <c r="AG49" s="44">
        <v>3.6264905075400233</v>
      </c>
      <c r="AH49" s="44">
        <v>4.3158940447157388</v>
      </c>
      <c r="AI49" s="38">
        <f t="shared" si="6"/>
        <v>3.5438760340768178</v>
      </c>
      <c r="AJ49" s="43">
        <f t="shared" si="7"/>
        <v>19.444533762057883</v>
      </c>
      <c r="AK49" s="42">
        <f>RANK(R49,(D49:R49,V49:AH49),1)</f>
        <v>20</v>
      </c>
    </row>
    <row r="50" spans="1:37" ht="12.75" customHeight="1" x14ac:dyDescent="0.25">
      <c r="A50">
        <v>2015</v>
      </c>
      <c r="B50" s="45" t="s">
        <v>184</v>
      </c>
      <c r="C50" s="46">
        <v>2015</v>
      </c>
      <c r="D50" s="38">
        <v>3.4196202157145721</v>
      </c>
      <c r="E50" s="38">
        <v>3.0534938542890293</v>
      </c>
      <c r="F50" s="38">
        <v>2.5555620027502908</v>
      </c>
      <c r="G50" s="38"/>
      <c r="H50" s="38">
        <v>3.4855229607711702</v>
      </c>
      <c r="I50" s="38">
        <v>3.4635553790856375</v>
      </c>
      <c r="J50" s="38">
        <v>3.924874594481822</v>
      </c>
      <c r="K50" s="38">
        <v>3.8150366860541589</v>
      </c>
      <c r="L50" s="38">
        <v>3.2145894533162682</v>
      </c>
      <c r="M50" s="38">
        <v>3.1999443988592469</v>
      </c>
      <c r="N50" s="38">
        <v>2.7239801290060406</v>
      </c>
      <c r="O50" s="38">
        <v>5.3015097134418641</v>
      </c>
      <c r="P50" s="38">
        <v>3.7198438320835172</v>
      </c>
      <c r="Q50" s="38">
        <v>3.9029070127962888</v>
      </c>
      <c r="R50" s="38">
        <v>3.9541647033958656</v>
      </c>
      <c r="S50" s="39">
        <f t="shared" si="3"/>
        <v>3.4745391699284038</v>
      </c>
      <c r="T50" s="40">
        <f t="shared" si="4"/>
        <v>13.804004214963129</v>
      </c>
      <c r="U50" s="41">
        <f t="shared" si="5"/>
        <v>13</v>
      </c>
      <c r="V50" s="39">
        <v>2.9363334186328549</v>
      </c>
      <c r="W50" s="39">
        <v>2.650754856720932</v>
      </c>
      <c r="X50" s="44"/>
      <c r="Y50" s="44">
        <v>3.2658471439158441</v>
      </c>
      <c r="Z50" s="44">
        <v>2.5921746388928453</v>
      </c>
      <c r="AA50" s="44">
        <v>2.0210175150689977</v>
      </c>
      <c r="AB50" s="44">
        <v>2.8631081463477472</v>
      </c>
      <c r="AC50" s="44">
        <v>2.8518826035730265</v>
      </c>
      <c r="AD50" s="44"/>
      <c r="AE50" s="44">
        <v>2.9290108914043449</v>
      </c>
      <c r="AF50" s="44">
        <v>1.0690889753625858</v>
      </c>
      <c r="AG50" s="44">
        <v>3.2219119805447791</v>
      </c>
      <c r="AH50" s="44">
        <v>3.2072669260877573</v>
      </c>
      <c r="AI50" s="38">
        <f t="shared" si="6"/>
        <v>3.2072669260877573</v>
      </c>
      <c r="AJ50" s="43">
        <f t="shared" si="7"/>
        <v>23.287671232876725</v>
      </c>
      <c r="AK50" s="42">
        <f>RANK(R50,(D50:R50,V50:AH50),1)</f>
        <v>24</v>
      </c>
    </row>
    <row r="51" spans="1:37" ht="12.75" customHeight="1" x14ac:dyDescent="0.25">
      <c r="A51">
        <v>2015</v>
      </c>
      <c r="B51" s="45" t="s">
        <v>167</v>
      </c>
      <c r="C51" s="46">
        <v>2015</v>
      </c>
      <c r="D51" s="38">
        <v>3.2526647335681376</v>
      </c>
      <c r="E51" s="38">
        <v>2.8496797223296078</v>
      </c>
      <c r="F51" s="38">
        <v>2.3027714927916021</v>
      </c>
      <c r="G51" s="38"/>
      <c r="H51" s="38">
        <v>3.3678033082077183</v>
      </c>
      <c r="I51" s="38">
        <v>3.3821956300376654</v>
      </c>
      <c r="J51" s="38">
        <v>3.2094877680782954</v>
      </c>
      <c r="K51" s="38">
        <v>3.8499460895109596</v>
      </c>
      <c r="L51" s="38">
        <v>3.1375261589285572</v>
      </c>
      <c r="M51" s="38">
        <v>2.9648182969691872</v>
      </c>
      <c r="N51" s="38">
        <v>2.6625795385402897</v>
      </c>
      <c r="O51" s="38">
        <v>4.914977904927075</v>
      </c>
      <c r="P51" s="38">
        <v>3.7204151930414318</v>
      </c>
      <c r="Q51" s="38">
        <v>3.9219076986606969</v>
      </c>
      <c r="R51" s="38">
        <v>3.9219076986606969</v>
      </c>
      <c r="S51" s="39">
        <f t="shared" si="3"/>
        <v>3.3102340208879282</v>
      </c>
      <c r="T51" s="40">
        <f t="shared" si="4"/>
        <v>18.478260869565201</v>
      </c>
      <c r="U51" s="41">
        <f t="shared" si="5"/>
        <v>12</v>
      </c>
      <c r="V51" s="39">
        <v>2.3243599755365234</v>
      </c>
      <c r="W51" s="39">
        <v>2.511460159325841</v>
      </c>
      <c r="X51" s="44"/>
      <c r="Y51" s="44">
        <v>3.2598608944831118</v>
      </c>
      <c r="Z51" s="44">
        <v>1.8925903206380978</v>
      </c>
      <c r="AA51" s="44">
        <v>1.9645519297878353</v>
      </c>
      <c r="AB51" s="44">
        <v>2.7561296304349487</v>
      </c>
      <c r="AC51" s="44">
        <v>2.590617929390552</v>
      </c>
      <c r="AD51" s="44"/>
      <c r="AE51" s="44">
        <v>2.7921104350098176</v>
      </c>
      <c r="AF51" s="44">
        <v>1.2449358382904598</v>
      </c>
      <c r="AG51" s="44">
        <v>3.1231338370986106</v>
      </c>
      <c r="AH51" s="44">
        <v>2.9936029406290823</v>
      </c>
      <c r="AI51" s="38">
        <f t="shared" si="6"/>
        <v>2.9936029406290823</v>
      </c>
      <c r="AJ51" s="43">
        <f t="shared" si="7"/>
        <v>31.00961538461539</v>
      </c>
      <c r="AK51" s="42">
        <f>RANK(R51,(D51:R51,V51:AH51),1)</f>
        <v>23</v>
      </c>
    </row>
    <row r="52" spans="1:37" ht="12.75" customHeight="1" x14ac:dyDescent="0.25">
      <c r="A52">
        <v>2016</v>
      </c>
      <c r="B52" s="45" t="s">
        <v>185</v>
      </c>
      <c r="C52" s="46">
        <v>2015</v>
      </c>
      <c r="D52" s="38">
        <v>3.3478065250009541</v>
      </c>
      <c r="E52" s="38">
        <v>2.950741099942702</v>
      </c>
      <c r="F52" s="38">
        <v>2.1955382326750446</v>
      </c>
      <c r="G52" s="38"/>
      <c r="H52" s="38">
        <v>3.2855217524427971</v>
      </c>
      <c r="I52" s="38">
        <v>3.5268752461056567</v>
      </c>
      <c r="J52" s="38">
        <v>3.3400209284311844</v>
      </c>
      <c r="K52" s="38">
        <v>3.8850126883150606</v>
      </c>
      <c r="L52" s="38">
        <v>3.1064530313380945</v>
      </c>
      <c r="M52" s="38">
        <v>3.075310645059016</v>
      </c>
      <c r="N52" s="38">
        <v>2.4913909023262919</v>
      </c>
      <c r="O52" s="38">
        <v>5.2864200708736</v>
      </c>
      <c r="P52" s="38">
        <v>3.4334480872684203</v>
      </c>
      <c r="Q52" s="38">
        <v>4.0485102162802242</v>
      </c>
      <c r="R52" s="38">
        <v>3.6825871775010497</v>
      </c>
      <c r="S52" s="39">
        <f t="shared" si="3"/>
        <v>3.3439137267160692</v>
      </c>
      <c r="T52" s="40">
        <f t="shared" si="4"/>
        <v>10.128055878928993</v>
      </c>
      <c r="U52" s="41">
        <f t="shared" si="5"/>
        <v>11</v>
      </c>
      <c r="V52" s="39">
        <v>2.366821357209977</v>
      </c>
      <c r="W52" s="39">
        <v>2.5303188851751401</v>
      </c>
      <c r="X52" s="44"/>
      <c r="Y52" s="44">
        <v>3.4957328598265782</v>
      </c>
      <c r="Z52" s="44">
        <v>1.8918999664540275</v>
      </c>
      <c r="AA52" s="44">
        <v>2.1098966704075779</v>
      </c>
      <c r="AB52" s="44">
        <v>2.5926036577332976</v>
      </c>
      <c r="AC52" s="44">
        <v>2.6548884302914542</v>
      </c>
      <c r="AD52" s="44"/>
      <c r="AE52" s="44">
        <v>2.2967509880820502</v>
      </c>
      <c r="AF52" s="44">
        <v>1.3313370134306122</v>
      </c>
      <c r="AG52" s="44">
        <v>3.1375954176171734</v>
      </c>
      <c r="AH52" s="44">
        <v>3.0052402759310892</v>
      </c>
      <c r="AI52" s="38">
        <f t="shared" si="6"/>
        <v>3.075310645059016</v>
      </c>
      <c r="AJ52" s="43">
        <f t="shared" si="7"/>
        <v>19.74683544303798</v>
      </c>
      <c r="AK52" s="42">
        <f>RANK(R52,(D52:R52,V52:AH52),1)</f>
        <v>22</v>
      </c>
    </row>
    <row r="53" spans="1:37" ht="12.75" customHeight="1" x14ac:dyDescent="0.25">
      <c r="A53">
        <v>2016</v>
      </c>
      <c r="B53" s="45" t="s">
        <v>168</v>
      </c>
      <c r="C53" s="46">
        <v>2015</v>
      </c>
      <c r="D53" s="38">
        <v>3.5661817582249302</v>
      </c>
      <c r="E53" s="38">
        <v>2.9818435424193996</v>
      </c>
      <c r="F53" s="38">
        <v>2.6037423439569976</v>
      </c>
      <c r="G53" s="38"/>
      <c r="H53" s="38">
        <v>3.5919613853928207</v>
      </c>
      <c r="I53" s="38">
        <v>3.7294527302882408</v>
      </c>
      <c r="J53" s="38">
        <v>3.5747749672808937</v>
      </c>
      <c r="K53" s="38">
        <v>4.2192656464781697</v>
      </c>
      <c r="L53" s="38">
        <v>3.4115039952175836</v>
      </c>
      <c r="M53" s="38">
        <v>3.0591824239230725</v>
      </c>
      <c r="N53" s="38">
        <v>2.7498268979083798</v>
      </c>
      <c r="O53" s="38">
        <v>4.9496884162350838</v>
      </c>
      <c r="P53" s="38">
        <v>3.9614693747992598</v>
      </c>
      <c r="Q53" s="38">
        <v>4.7434513988919553</v>
      </c>
      <c r="R53" s="38">
        <v>3.4630632495533664</v>
      </c>
      <c r="S53" s="38">
        <f t="shared" si="3"/>
        <v>3.5704783627529117</v>
      </c>
      <c r="T53" s="40">
        <f t="shared" si="4"/>
        <v>-3.0084235860408937</v>
      </c>
      <c r="U53" s="41">
        <f t="shared" si="5"/>
        <v>6</v>
      </c>
      <c r="V53" s="39">
        <v>2.2084547273826676</v>
      </c>
      <c r="W53" s="39">
        <v>2.3803189085019416</v>
      </c>
      <c r="X53" s="39"/>
      <c r="Y53" s="39">
        <v>3.7036731031203494</v>
      </c>
      <c r="Z53" s="39">
        <v>1.8475399470321927</v>
      </c>
      <c r="AA53" s="39">
        <v>2.449064580949651</v>
      </c>
      <c r="AB53" s="39">
        <v>2.7326404797964527</v>
      </c>
      <c r="AC53" s="39">
        <v>2.7498268979083798</v>
      </c>
      <c r="AD53" s="39"/>
      <c r="AE53" s="39">
        <v>2.646708389236816</v>
      </c>
      <c r="AF53" s="39">
        <v>1.400693076122081</v>
      </c>
      <c r="AG53" s="39">
        <v>3.3943175771056566</v>
      </c>
      <c r="AH53" s="39">
        <v>3.007623169587291</v>
      </c>
      <c r="AI53" s="38">
        <f t="shared" si="6"/>
        <v>3.0591824239230725</v>
      </c>
      <c r="AJ53" s="43">
        <f t="shared" si="7"/>
        <v>13.202247191011256</v>
      </c>
      <c r="AK53" s="42">
        <f>RANK(R53,(D53:R53,V53:AH53),1)</f>
        <v>16</v>
      </c>
    </row>
    <row r="54" spans="1:37" ht="12.75" customHeight="1" x14ac:dyDescent="0.25">
      <c r="A54">
        <v>2017</v>
      </c>
      <c r="B54" s="45" t="s">
        <v>186</v>
      </c>
      <c r="C54" s="46">
        <v>2015</v>
      </c>
      <c r="D54" s="38">
        <v>3.6925750057358888</v>
      </c>
      <c r="E54" s="38">
        <v>3.1933457508811531</v>
      </c>
      <c r="F54" s="38">
        <v>2.8060127083214441</v>
      </c>
      <c r="G54" s="38"/>
      <c r="H54" s="38">
        <v>3.451567779254292</v>
      </c>
      <c r="I54" s="38">
        <v>3.4859973830373772</v>
      </c>
      <c r="J54" s="38">
        <v>4.1918042605906241</v>
      </c>
      <c r="K54" s="38">
        <v>4.1573746568075398</v>
      </c>
      <c r="L54" s="38">
        <v>3.4257455764169782</v>
      </c>
      <c r="M54" s="38">
        <v>3.1589161470980684</v>
      </c>
      <c r="N54" s="38">
        <v>2.4358944676532786</v>
      </c>
      <c r="O54" s="38">
        <v>4.5705299022045613</v>
      </c>
      <c r="P54" s="38">
        <v>3.8389008218140006</v>
      </c>
      <c r="Q54" s="38">
        <v>5.1902627703000945</v>
      </c>
      <c r="R54" s="38">
        <v>3.4343529773627495</v>
      </c>
      <c r="S54" s="38">
        <f t="shared" si="3"/>
        <v>3.4687825811458346</v>
      </c>
      <c r="T54" s="40">
        <f t="shared" si="4"/>
        <v>-0.99255583126550639</v>
      </c>
      <c r="U54" s="41">
        <f t="shared" si="5"/>
        <v>6</v>
      </c>
      <c r="V54" s="39">
        <v>2.3670352600871079</v>
      </c>
      <c r="W54" s="39">
        <v>2.358427859141337</v>
      </c>
      <c r="X54" s="39"/>
      <c r="Y54" s="39">
        <v>3.6065009962781751</v>
      </c>
      <c r="Z54" s="39">
        <v>2.5908276846771621</v>
      </c>
      <c r="AA54" s="39">
        <v>2.4100722648159647</v>
      </c>
      <c r="AB54" s="39">
        <v>2.5391832790025339</v>
      </c>
      <c r="AC54" s="39">
        <v>2.4272870667075073</v>
      </c>
      <c r="AD54" s="39"/>
      <c r="AE54" s="39">
        <v>2.5736128827856195</v>
      </c>
      <c r="AF54" s="39">
        <v>2.1088132317139694</v>
      </c>
      <c r="AG54" s="39">
        <v>2.9351237225080138</v>
      </c>
      <c r="AH54" s="39">
        <v>2.9006941187249287</v>
      </c>
      <c r="AI54" s="38">
        <f t="shared" si="6"/>
        <v>3.1589161470980684</v>
      </c>
      <c r="AJ54" s="43">
        <f t="shared" si="7"/>
        <v>8.7193460490462993</v>
      </c>
      <c r="AK54" s="42">
        <f>RANK(R54,(D54:R54,V54:AH54),1)</f>
        <v>16</v>
      </c>
    </row>
    <row r="55" spans="1:37" ht="12.75" customHeight="1" x14ac:dyDescent="0.25">
      <c r="A55">
        <v>2017</v>
      </c>
      <c r="B55" s="45" t="s">
        <v>169</v>
      </c>
      <c r="C55" s="46">
        <v>2015</v>
      </c>
      <c r="D55" s="38">
        <v>3.9096422077805082</v>
      </c>
      <c r="E55" s="38">
        <v>3.4454837721535991</v>
      </c>
      <c r="F55" s="38">
        <v>2.9277685939543536</v>
      </c>
      <c r="G55" s="38"/>
      <c r="H55" s="38">
        <v>3.6775629899670537</v>
      </c>
      <c r="I55" s="38">
        <v>3.5704495048223825</v>
      </c>
      <c r="J55" s="38"/>
      <c r="K55" s="38">
        <v>4.1863520444042432</v>
      </c>
      <c r="L55" s="38">
        <v>3.7132674850152774</v>
      </c>
      <c r="M55" s="38">
        <v>3.1687739355298636</v>
      </c>
      <c r="N55" s="38"/>
      <c r="O55" s="38">
        <v>4.6951410988414333</v>
      </c>
      <c r="P55" s="38">
        <v>4.3738006434074181</v>
      </c>
      <c r="Q55" s="38">
        <v>4.7040672226034888</v>
      </c>
      <c r="R55" s="38">
        <v>3.3651486582950954</v>
      </c>
      <c r="S55" s="38">
        <f t="shared" si="3"/>
        <v>3.6954152374911655</v>
      </c>
      <c r="T55" s="40">
        <f t="shared" si="4"/>
        <v>-8.9371980676328455</v>
      </c>
      <c r="U55" s="41">
        <f t="shared" si="5"/>
        <v>3</v>
      </c>
      <c r="V55" s="39">
        <v>2.776024489999402</v>
      </c>
      <c r="W55" s="39">
        <v>2.4725362820894996</v>
      </c>
      <c r="X55" s="39"/>
      <c r="Y55" s="39">
        <v>3.8560854652081726</v>
      </c>
      <c r="Z55" s="39">
        <v>2.3029399306104361</v>
      </c>
      <c r="AA55" s="39">
        <v>2.5617975197100589</v>
      </c>
      <c r="AB55" s="39">
        <v>2.7313938711891224</v>
      </c>
      <c r="AC55" s="39">
        <v>2.0708607127969816</v>
      </c>
      <c r="AD55" s="39"/>
      <c r="AE55" s="39">
        <v>2.8295812325717375</v>
      </c>
      <c r="AF55" s="39">
        <v>2.2047525692278209</v>
      </c>
      <c r="AG55" s="39">
        <v>3.2044784305780878</v>
      </c>
      <c r="AH55" s="39">
        <v>2.7938767375235143</v>
      </c>
      <c r="AI55" s="38">
        <f t="shared" si="6"/>
        <v>3.2044784305780878</v>
      </c>
      <c r="AJ55" s="43">
        <f t="shared" si="7"/>
        <v>5.0139275766016826</v>
      </c>
      <c r="AK55" s="42">
        <f>RANK(R55,(D55:R55,V55:AH55),1)</f>
        <v>13</v>
      </c>
    </row>
    <row r="56" spans="1:37" ht="12.75" customHeight="1" x14ac:dyDescent="0.25">
      <c r="A56">
        <v>2018</v>
      </c>
      <c r="B56" s="45" t="s">
        <v>187</v>
      </c>
      <c r="C56" s="46">
        <v>2015</v>
      </c>
      <c r="D56" s="38">
        <v>3.7038469129615108</v>
      </c>
      <c r="E56" s="38">
        <v>3.34313973141419</v>
      </c>
      <c r="F56" s="38">
        <v>3.2815555784670867</v>
      </c>
      <c r="G56" s="38"/>
      <c r="H56" s="38">
        <v>3.4751057734436976</v>
      </c>
      <c r="I56" s="38">
        <v>3.5014989818495996</v>
      </c>
      <c r="J56" s="38">
        <v>3.9765767331558259</v>
      </c>
      <c r="K56" s="38">
        <v>4.3548793869737477</v>
      </c>
      <c r="L56" s="38">
        <v>3.6422627600144071</v>
      </c>
      <c r="M56" s="38">
        <v>3.2199714255199829</v>
      </c>
      <c r="N56" s="38"/>
      <c r="O56" s="38">
        <v>4.6979910962504672</v>
      </c>
      <c r="P56" s="38">
        <v>3.8973971079381222</v>
      </c>
      <c r="Q56" s="38">
        <v>4.8739458189564777</v>
      </c>
      <c r="R56" s="38">
        <v>3.4487125650377961</v>
      </c>
      <c r="S56" s="38">
        <f t="shared" si="3"/>
        <v>3.6422627600144071</v>
      </c>
      <c r="T56" s="40">
        <f t="shared" si="4"/>
        <v>-5.3140096618357484</v>
      </c>
      <c r="U56" s="41">
        <f t="shared" si="5"/>
        <v>4</v>
      </c>
      <c r="V56" s="39">
        <v>2.7976800910255593</v>
      </c>
      <c r="W56" s="39">
        <v>2.419377437207638</v>
      </c>
      <c r="X56" s="39"/>
      <c r="Y56" s="39">
        <v>3.8534084272616189</v>
      </c>
      <c r="Z56" s="39">
        <v>2.4369729094782389</v>
      </c>
      <c r="AA56" s="39">
        <v>2.4809615901547408</v>
      </c>
      <c r="AB56" s="39">
        <v>2.6481185767254503</v>
      </c>
      <c r="AC56" s="39">
        <v>1.9003110052249084</v>
      </c>
      <c r="AD56" s="39"/>
      <c r="AE56" s="39">
        <v>2.8152755632961601</v>
      </c>
      <c r="AF56" s="39">
        <v>2.2874113951781303</v>
      </c>
      <c r="AG56" s="39">
        <v>3.052814438949274</v>
      </c>
      <c r="AH56" s="39">
        <v>3.0264212305433724</v>
      </c>
      <c r="AI56" s="38">
        <f t="shared" si="6"/>
        <v>3.3123476549406385</v>
      </c>
      <c r="AJ56" s="43">
        <f t="shared" si="7"/>
        <v>4.1168658698539122</v>
      </c>
      <c r="AK56" s="42">
        <f>RANK(R56,(D56:R56,V56:AH56),1)</f>
        <v>14</v>
      </c>
    </row>
    <row r="57" spans="1:37" ht="12.75" customHeight="1" x14ac:dyDescent="0.25">
      <c r="A57">
        <v>2018</v>
      </c>
      <c r="B57" s="45" t="s">
        <v>170</v>
      </c>
      <c r="C57" s="46">
        <v>2015</v>
      </c>
      <c r="D57" s="38">
        <v>3.7889950022380527</v>
      </c>
      <c r="E57" s="38">
        <v>3.8156780656340956</v>
      </c>
      <c r="F57" s="38">
        <v>3.3887490512974137</v>
      </c>
      <c r="G57" s="38"/>
      <c r="H57" s="38">
        <v>3.8957272558222225</v>
      </c>
      <c r="I57" s="38">
        <v>3.5844248495350595</v>
      </c>
      <c r="J57" s="38">
        <v>5.0608876907827502</v>
      </c>
      <c r="K57" s="38">
        <v>4.9096836648718423</v>
      </c>
      <c r="L57" s="38">
        <v>4.3671280424856427</v>
      </c>
      <c r="M57" s="38">
        <v>3.3976434057627602</v>
      </c>
      <c r="N57" s="38">
        <v>2.7127781119310002</v>
      </c>
      <c r="O57" s="38">
        <v>4.7051135121688494</v>
      </c>
      <c r="P57" s="38">
        <v>4.4560715871391183</v>
      </c>
      <c r="Q57" s="38">
        <v>6.3149916703967541</v>
      </c>
      <c r="R57" s="38">
        <v>3.592952524972068</v>
      </c>
      <c r="S57" s="38">
        <f t="shared" si="3"/>
        <v>3.8557026607281593</v>
      </c>
      <c r="T57" s="40">
        <f t="shared" si="4"/>
        <v>-6.8145850153930247</v>
      </c>
      <c r="U57" s="41">
        <f t="shared" si="5"/>
        <v>5</v>
      </c>
      <c r="V57" s="39">
        <v>3.2197563164558103</v>
      </c>
      <c r="W57" s="39">
        <v>2.4192644145745312</v>
      </c>
      <c r="X57" s="39"/>
      <c r="Y57" s="39">
        <v>3.860149837960833</v>
      </c>
      <c r="Z57" s="39">
        <v>2.5526797315547443</v>
      </c>
      <c r="AA57" s="39">
        <v>2.4281587690398787</v>
      </c>
      <c r="AB57" s="39">
        <v>3.14860148073303</v>
      </c>
      <c r="AC57" s="39">
        <v>2.1346450716834098</v>
      </c>
      <c r="AD57" s="39"/>
      <c r="AE57" s="39">
        <v>3.0596579360795539</v>
      </c>
      <c r="AF57" s="39">
        <v>2.5793627949507871</v>
      </c>
      <c r="AG57" s="39">
        <v>3.299805506643938</v>
      </c>
      <c r="AH57" s="39">
        <v>3.0151861637528166</v>
      </c>
      <c r="AI57" s="38">
        <f t="shared" si="6"/>
        <v>3.3976434057627602</v>
      </c>
      <c r="AJ57" s="43">
        <f t="shared" si="7"/>
        <v>5.748370146144322</v>
      </c>
      <c r="AK57" s="42">
        <f>RANK(R57,(D57:R57,V57:AH57),1)</f>
        <v>15</v>
      </c>
    </row>
    <row r="58" spans="1:37" ht="12.75" customHeight="1" x14ac:dyDescent="0.25">
      <c r="A58">
        <v>2019</v>
      </c>
      <c r="B58" s="45" t="s">
        <v>188</v>
      </c>
      <c r="C58" s="46">
        <v>2015</v>
      </c>
      <c r="D58" s="38">
        <v>3.6950478262281665</v>
      </c>
      <c r="E58" s="38">
        <v>3.4155170214071231</v>
      </c>
      <c r="F58" s="38">
        <v>2.6118659575466232</v>
      </c>
      <c r="G58" s="38"/>
      <c r="H58" s="38">
        <v>3.782401202734742</v>
      </c>
      <c r="I58" s="38">
        <v>3.7299891768307969</v>
      </c>
      <c r="J58" s="38">
        <v>3.9134312674946061</v>
      </c>
      <c r="K58" s="38">
        <v>4.5598462536432693</v>
      </c>
      <c r="L58" s="38">
        <v>3.8260778909880306</v>
      </c>
      <c r="M58" s="38">
        <v>3.4853997226123838</v>
      </c>
      <c r="N58" s="38">
        <v>2.9700148012235852</v>
      </c>
      <c r="O58" s="38">
        <v>4.6471996301498448</v>
      </c>
      <c r="P58" s="38">
        <v>3.9309019427959218</v>
      </c>
      <c r="Q58" s="38">
        <v>5.599351434071524</v>
      </c>
      <c r="R58" s="38">
        <v>3.502870397913699</v>
      </c>
      <c r="S58" s="38">
        <f t="shared" si="3"/>
        <v>3.7561951897827695</v>
      </c>
      <c r="T58" s="40">
        <f t="shared" si="4"/>
        <v>-6.7441860465116257</v>
      </c>
      <c r="U58" s="41">
        <f t="shared" si="5"/>
        <v>5</v>
      </c>
      <c r="V58" s="39">
        <v>3.258280943695286</v>
      </c>
      <c r="W58" s="39">
        <v>2.4633652174854443</v>
      </c>
      <c r="X58" s="39"/>
      <c r="Y58" s="39">
        <v>3.8435485662893454</v>
      </c>
      <c r="Z58" s="39">
        <v>2.6555426457999114</v>
      </c>
      <c r="AA58" s="39">
        <v>2.376011840978868</v>
      </c>
      <c r="AB58" s="39">
        <v>3.0398975024288459</v>
      </c>
      <c r="AC58" s="39">
        <v>2.3323351527255802</v>
      </c>
      <c r="AD58" s="39"/>
      <c r="AE58" s="39">
        <v>3.4329876967084378</v>
      </c>
      <c r="AF58" s="39">
        <v>2.4895712304374173</v>
      </c>
      <c r="AG58" s="39">
        <v>3.1534568918873949</v>
      </c>
      <c r="AH58" s="39">
        <v>3.2932222942979164</v>
      </c>
      <c r="AI58" s="38">
        <f t="shared" si="6"/>
        <v>3.4329876967084378</v>
      </c>
      <c r="AJ58" s="43">
        <f t="shared" si="7"/>
        <v>2.0356234096692218</v>
      </c>
      <c r="AK58" s="42">
        <f>RANK(R58,(D58:R58,V58:AH58),1)</f>
        <v>15</v>
      </c>
    </row>
    <row r="59" spans="1:37" ht="12.75" customHeight="1" x14ac:dyDescent="0.25">
      <c r="A59">
        <v>2019</v>
      </c>
      <c r="B59" s="45" t="s">
        <v>171</v>
      </c>
      <c r="C59" s="46">
        <v>2015</v>
      </c>
      <c r="D59" s="38">
        <v>3.640372160349064</v>
      </c>
      <c r="E59" s="38">
        <v>3.2525359011351203</v>
      </c>
      <c r="F59" s="38">
        <v>2.3799043179037462</v>
      </c>
      <c r="G59" s="38"/>
      <c r="H59" s="38">
        <v>3.7108878438425079</v>
      </c>
      <c r="I59" s="38">
        <v>3.3671238868119664</v>
      </c>
      <c r="J59" s="38">
        <v>4.9713556862878248</v>
      </c>
      <c r="K59" s="38">
        <v>4.8920255423577004</v>
      </c>
      <c r="L59" s="38">
        <v>3.6139287790390218</v>
      </c>
      <c r="M59" s="38">
        <v>3.1996491385150363</v>
      </c>
      <c r="N59" s="38">
        <v>2.9264008649779396</v>
      </c>
      <c r="O59" s="38">
        <v>4.812695398427576</v>
      </c>
      <c r="P59" s="38">
        <v>4.3719723765935488</v>
      </c>
      <c r="Q59" s="38">
        <v>5.7999149673357957</v>
      </c>
      <c r="R59" s="38">
        <v>3.3935672681220082</v>
      </c>
      <c r="S59" s="38">
        <f t="shared" si="3"/>
        <v>3.6271504696940431</v>
      </c>
      <c r="T59" s="40">
        <f t="shared" si="4"/>
        <v>-6.439854191980575</v>
      </c>
      <c r="U59" s="41">
        <f t="shared" si="5"/>
        <v>6</v>
      </c>
      <c r="V59" s="39">
        <v>3.2613503615717998</v>
      </c>
      <c r="W59" s="39">
        <v>2.6267092101308012</v>
      </c>
      <c r="X59" s="39"/>
      <c r="Y59" s="39">
        <v>3.8871770525761185</v>
      </c>
      <c r="Z59" s="39">
        <v>2.6619670518775238</v>
      </c>
      <c r="AA59" s="39">
        <v>2.3182030948469823</v>
      </c>
      <c r="AB59" s="39">
        <v>2.3710898574670658</v>
      </c>
      <c r="AC59" s="39">
        <v>2.3093886344103018</v>
      </c>
      <c r="AD59" s="39"/>
      <c r="AE59" s="39">
        <v>3.3230515846285633</v>
      </c>
      <c r="AF59" s="39">
        <v>2.4239766200871489</v>
      </c>
      <c r="AG59" s="39">
        <v>3.411196188995369</v>
      </c>
      <c r="AH59" s="39">
        <v>3.2437214406984389</v>
      </c>
      <c r="AI59" s="38">
        <f t="shared" si="6"/>
        <v>3.3230515846285633</v>
      </c>
      <c r="AJ59" s="43">
        <f t="shared" si="7"/>
        <v>2.1220159151193791</v>
      </c>
      <c r="AK59" s="42">
        <f>RANK(R59,(D59:R59,V59:AH59),1)</f>
        <v>15</v>
      </c>
    </row>
    <row r="60" spans="1:37" ht="12.75" customHeight="1" x14ac:dyDescent="0.25">
      <c r="A60">
        <v>2020</v>
      </c>
      <c r="B60" s="45" t="s">
        <v>189</v>
      </c>
      <c r="C60" s="46">
        <v>2015</v>
      </c>
      <c r="D60" s="38">
        <v>3.524893355903532</v>
      </c>
      <c r="E60" s="38">
        <v>3.0088419712923447</v>
      </c>
      <c r="F60" s="38">
        <v>2.4403107848562913</v>
      </c>
      <c r="G60" s="38"/>
      <c r="H60" s="38">
        <v>3.4024404849788428</v>
      </c>
      <c r="I60" s="38">
        <v>3.4024404849788428</v>
      </c>
      <c r="J60" s="38">
        <v>3.8310255332152527</v>
      </c>
      <c r="K60" s="38">
        <v>4.3908100860138282</v>
      </c>
      <c r="L60" s="38">
        <v>3.2624943467791998</v>
      </c>
      <c r="M60" s="38">
        <v>3.1487881094919885</v>
      </c>
      <c r="N60" s="38">
        <v>2.8251626649053123</v>
      </c>
      <c r="O60" s="38">
        <v>4.6357158278632049</v>
      </c>
      <c r="P60" s="38">
        <v>4.0059582059648076</v>
      </c>
      <c r="Q60" s="38">
        <v>5.7902714680102676</v>
      </c>
      <c r="R60" s="38">
        <v>3.3412140495164984</v>
      </c>
      <c r="S60" s="38">
        <f t="shared" si="3"/>
        <v>3.4024404849788428</v>
      </c>
      <c r="T60" s="40">
        <f t="shared" si="4"/>
        <v>-1.7994858611825248</v>
      </c>
      <c r="U60" s="41">
        <f t="shared" si="5"/>
        <v>6</v>
      </c>
      <c r="V60" s="39">
        <v>2.9301222685550452</v>
      </c>
      <c r="W60" s="39">
        <v>2.5540170221435021</v>
      </c>
      <c r="X60" s="39"/>
      <c r="Y60" s="39">
        <v>3.7960389986653418</v>
      </c>
      <c r="Z60" s="39">
        <v>2.693963160343146</v>
      </c>
      <c r="AA60" s="39">
        <v>2.1954050430069141</v>
      </c>
      <c r="AB60" s="39">
        <v>2.1341786075445701</v>
      </c>
      <c r="AC60" s="39">
        <v>2.2653781121067365</v>
      </c>
      <c r="AD60" s="39"/>
      <c r="AE60" s="39">
        <v>3.1138015749420775</v>
      </c>
      <c r="AF60" s="39">
        <v>2.3440978148440363</v>
      </c>
      <c r="AG60" s="39">
        <v>3.2362544458667659</v>
      </c>
      <c r="AH60" s="39">
        <v>3.2187611785918104</v>
      </c>
      <c r="AI60" s="38">
        <f t="shared" si="6"/>
        <v>3.2187611785918104</v>
      </c>
      <c r="AJ60" s="43">
        <f t="shared" si="7"/>
        <v>3.804347826086941</v>
      </c>
      <c r="AK60" s="42">
        <f>RANK(R60,(D60:R60,V60:AH60),1)</f>
        <v>16</v>
      </c>
    </row>
    <row r="61" spans="1:37" ht="12.75" customHeight="1" x14ac:dyDescent="0.25">
      <c r="A61">
        <v>2020</v>
      </c>
      <c r="B61" s="45" t="s">
        <v>172</v>
      </c>
      <c r="C61" s="46">
        <v>2015</v>
      </c>
      <c r="D61" s="38">
        <v>3.5804117293882936</v>
      </c>
      <c r="E61" s="38">
        <v>2.9113448910682584</v>
      </c>
      <c r="F61" s="38">
        <v>2.3326924903590394</v>
      </c>
      <c r="G61" s="38"/>
      <c r="H61" s="38">
        <v>3.526163066821804</v>
      </c>
      <c r="I61" s="38">
        <v>3.5894531731493746</v>
      </c>
      <c r="J61" s="38">
        <v>4.0776911362477781</v>
      </c>
      <c r="K61" s="38">
        <v>4.7557994183288947</v>
      </c>
      <c r="L61" s="38">
        <v>3.2639611977504388</v>
      </c>
      <c r="M61" s="38">
        <v>2.8570962285017694</v>
      </c>
      <c r="N61" s="38">
        <v>2.6672259095190562</v>
      </c>
      <c r="O61" s="38">
        <v>4.6744264244791607</v>
      </c>
      <c r="P61" s="38">
        <v>4.0686496924866962</v>
      </c>
      <c r="Q61" s="38">
        <v>7.1336991274933412</v>
      </c>
      <c r="R61" s="38">
        <v>2.6946795538876818</v>
      </c>
      <c r="S61" s="38">
        <f t="shared" si="3"/>
        <v>3.5532873981050486</v>
      </c>
      <c r="T61" s="40">
        <f t="shared" si="4"/>
        <v>-24.163760147160016</v>
      </c>
      <c r="U61" s="41">
        <f t="shared" si="5"/>
        <v>3</v>
      </c>
      <c r="V61" s="39">
        <v>2.5316042531028335</v>
      </c>
      <c r="W61" s="39">
        <v>2.5858529156693226</v>
      </c>
      <c r="X61" s="39"/>
      <c r="Y61" s="39">
        <v>3.8245307109374944</v>
      </c>
      <c r="Z61" s="39">
        <v>2.6039358031914857</v>
      </c>
      <c r="AA61" s="39">
        <v>2.1970708339428162</v>
      </c>
      <c r="AB61" s="39">
        <v>1.8896617460660434</v>
      </c>
      <c r="AC61" s="39">
        <v>1.7992473084552281</v>
      </c>
      <c r="AD61" s="39"/>
      <c r="AE61" s="39">
        <v>3.2549197539893568</v>
      </c>
      <c r="AF61" s="39">
        <v>2.2241951652260608</v>
      </c>
      <c r="AG61" s="39">
        <v>3.480955848016396</v>
      </c>
      <c r="AH61" s="39">
        <v>2.983676441156911</v>
      </c>
      <c r="AI61" s="38">
        <f t="shared" si="6"/>
        <v>2.983676441156911</v>
      </c>
      <c r="AJ61" s="43">
        <f t="shared" si="7"/>
        <v>-9.6859325388905635</v>
      </c>
      <c r="AK61" s="42">
        <f>RANK(R61,(D61:R61,V61:AH61),1)</f>
        <v>10</v>
      </c>
    </row>
    <row r="62" spans="1:37" ht="12.75" customHeight="1" x14ac:dyDescent="0.25">
      <c r="A62">
        <v>2021</v>
      </c>
      <c r="B62" s="45" t="s">
        <v>190</v>
      </c>
      <c r="C62" s="46">
        <v>2015</v>
      </c>
      <c r="D62" s="38">
        <v>3.4563727441092098</v>
      </c>
      <c r="E62" s="38">
        <v>2.9005741118906432</v>
      </c>
      <c r="F62" s="38">
        <v>3.0482081235736995</v>
      </c>
      <c r="G62" s="38"/>
      <c r="H62" s="38">
        <v>3.2305795497704168</v>
      </c>
      <c r="I62" s="38">
        <v>3.3261074396829828</v>
      </c>
      <c r="J62" s="38">
        <v>3.7776938283605679</v>
      </c>
      <c r="K62" s="38">
        <v>3.9513809009288701</v>
      </c>
      <c r="L62" s="38">
        <v>3.0134707090600394</v>
      </c>
      <c r="M62" s="38">
        <v>3.0482081235736995</v>
      </c>
      <c r="N62" s="38">
        <v>2.3274067724152467</v>
      </c>
      <c r="O62" s="38">
        <v>4.4463890577485312</v>
      </c>
      <c r="P62" s="38">
        <v>3.8037468892458133</v>
      </c>
      <c r="Q62" s="38">
        <v>6.2874720269725319</v>
      </c>
      <c r="R62" s="38">
        <v>2.7666987718224045</v>
      </c>
      <c r="S62" s="38">
        <f t="shared" ref="S62" si="8">MEDIAN(D62:R62)</f>
        <v>3.2783434947267001</v>
      </c>
      <c r="T62" s="40">
        <f t="shared" ref="T62" si="9">(R62-S62)/S62*100</f>
        <v>-15.606806416938593</v>
      </c>
      <c r="U62" s="41">
        <f t="shared" ref="U62" si="10">RANK(R62,D62:R62,1)</f>
        <v>2</v>
      </c>
      <c r="V62" s="39">
        <v>2.6834652711802653</v>
      </c>
      <c r="W62" s="39">
        <v>2.5531999667540393</v>
      </c>
      <c r="X62" s="39"/>
      <c r="Y62" s="39">
        <v>3.6908502920764175</v>
      </c>
      <c r="Z62" s="39">
        <v>2.6660965639234355</v>
      </c>
      <c r="AA62" s="39">
        <v>2.1016135780764538</v>
      </c>
      <c r="AB62" s="39">
        <v>1.9539795663933972</v>
      </c>
      <c r="AC62" s="39">
        <v>1.5284462386010575</v>
      </c>
      <c r="AD62" s="39"/>
      <c r="AE62" s="39">
        <v>2.8050462219780772</v>
      </c>
      <c r="AF62" s="39">
        <v>2.2231945288742656</v>
      </c>
      <c r="AG62" s="39">
        <v>2.8224149292349074</v>
      </c>
      <c r="AH62" s="39">
        <v>2.7442557465791717</v>
      </c>
      <c r="AI62" s="38">
        <f t="shared" ref="AI62" si="11">MEDIAN(D62:R62,V62:AH62)</f>
        <v>2.9005741118906432</v>
      </c>
      <c r="AJ62" s="43">
        <f t="shared" ref="AJ62" si="12">(R62-AI62)/AI62*100</f>
        <v>-4.6154773125578386</v>
      </c>
      <c r="AK62" s="42">
        <f>RANK(R62,(D62:R62,V62:AH62),1)</f>
        <v>10</v>
      </c>
    </row>
    <row r="63" spans="1:37" x14ac:dyDescent="0.25">
      <c r="A63">
        <v>2021</v>
      </c>
      <c r="B63" s="45" t="s">
        <v>173</v>
      </c>
      <c r="C63" s="46">
        <v>2015</v>
      </c>
      <c r="D63" s="38">
        <v>3.7050003526570472</v>
      </c>
      <c r="E63" s="38">
        <v>4.3523107590982786</v>
      </c>
      <c r="F63" s="38">
        <v>5.6128626032206776</v>
      </c>
      <c r="G63" s="38"/>
      <c r="H63" s="38">
        <v>3.9860693449275826</v>
      </c>
      <c r="I63" s="38">
        <v>3.3387589384863512</v>
      </c>
      <c r="J63" s="38">
        <v>9.1390008698873864</v>
      </c>
      <c r="K63" s="38">
        <v>5.118862556199737</v>
      </c>
      <c r="L63" s="38">
        <v>5.7746902048309847</v>
      </c>
      <c r="M63" s="38">
        <v>4.548207329468652</v>
      </c>
      <c r="N63" s="38">
        <v>2.912896828985541</v>
      </c>
      <c r="O63" s="38">
        <v>4.3437935169082627</v>
      </c>
      <c r="P63" s="38">
        <v>4.6078280247987653</v>
      </c>
      <c r="Q63" s="38">
        <v>11.140552784541192</v>
      </c>
      <c r="R63" s="38">
        <v>2.8378213615422214</v>
      </c>
      <c r="S63" s="38">
        <f t="shared" ref="S63:S68" si="13">MEDIAN(D63:R63)</f>
        <v>4.4502590442834649</v>
      </c>
      <c r="T63" s="40">
        <f t="shared" ref="T63:T68" si="14">(R63-S63)/S63*100</f>
        <v>-36.232445498031943</v>
      </c>
      <c r="U63" s="41">
        <f t="shared" ref="U63:U68" si="15">RANK(R63,D63:R63,1)</f>
        <v>1</v>
      </c>
      <c r="V63" s="39">
        <v>5.3147591265701095</v>
      </c>
      <c r="W63" s="39">
        <v>2.5551726570048605</v>
      </c>
      <c r="X63" s="39"/>
      <c r="Y63" s="39">
        <v>3.8072072589372419</v>
      </c>
      <c r="Z63" s="39">
        <v>4.3863797278583441</v>
      </c>
      <c r="AA63" s="39">
        <v>2.0441381256038884</v>
      </c>
      <c r="AB63" s="39">
        <v>3.2024830634460919</v>
      </c>
      <c r="AC63" s="39">
        <v>2.3848278132045366</v>
      </c>
      <c r="AD63" s="39"/>
      <c r="AE63" s="39">
        <v>3.7050003526570472</v>
      </c>
      <c r="AF63" s="39">
        <v>3.2876554853462538</v>
      </c>
      <c r="AG63" s="39">
        <v>2.8532761336554278</v>
      </c>
      <c r="AH63" s="39">
        <v>3.1002761571658977</v>
      </c>
      <c r="AI63" s="38">
        <f t="shared" ref="AI63:AI68" si="16">MEDIAN(D63:R63,V63:AH63)</f>
        <v>3.8072072589372419</v>
      </c>
      <c r="AJ63" s="43">
        <f t="shared" ref="AJ63:AJ68" si="17">(R63-AI63)/AI63*100</f>
        <v>-25.461863026223021</v>
      </c>
      <c r="AK63" s="42">
        <f>RANK(R63,(D63:R63,V63:AH63),1)</f>
        <v>4</v>
      </c>
    </row>
    <row r="64" spans="1:37" x14ac:dyDescent="0.25">
      <c r="A64">
        <v>2022</v>
      </c>
      <c r="B64" s="45" t="s">
        <v>191</v>
      </c>
      <c r="C64" s="46">
        <v>2015</v>
      </c>
      <c r="D64" s="38">
        <v>4.7653846064392216</v>
      </c>
      <c r="E64" s="38">
        <v>6.2219420921529762</v>
      </c>
      <c r="F64" s="38">
        <v>9.3287034345135282</v>
      </c>
      <c r="G64" s="38"/>
      <c r="H64" s="38">
        <v>4.5296411983468214</v>
      </c>
      <c r="I64" s="38">
        <v>4.3444142348456509</v>
      </c>
      <c r="J64" s="38">
        <v>7.4680143920699464</v>
      </c>
      <c r="K64" s="38">
        <v>5.3968401638295775</v>
      </c>
      <c r="L64" s="38">
        <v>7.6448219481392465</v>
      </c>
      <c r="M64" s="38">
        <v>6.5839766117234477</v>
      </c>
      <c r="N64" s="38">
        <v>4.4622859388918501</v>
      </c>
      <c r="O64" s="38">
        <v>5.1695161631690496</v>
      </c>
      <c r="P64" s="38">
        <v>5.5231312753076498</v>
      </c>
      <c r="Q64" s="38">
        <v>12.191301961349811</v>
      </c>
      <c r="R64" s="38">
        <v>4.5119909021965201</v>
      </c>
      <c r="S64" s="38">
        <f t="shared" si="13"/>
        <v>5.4599857195686141</v>
      </c>
      <c r="T64" s="40">
        <f t="shared" si="14"/>
        <v>-17.362587853929291</v>
      </c>
      <c r="U64" s="41">
        <f t="shared" si="15"/>
        <v>3</v>
      </c>
      <c r="V64" s="39">
        <v>6.7355259454971321</v>
      </c>
      <c r="W64" s="39">
        <v>2.6352745261757531</v>
      </c>
      <c r="X64" s="39"/>
      <c r="Y64" s="39">
        <v>4.2518007530950657</v>
      </c>
      <c r="Z64" s="39">
        <v>6.1124897955386475</v>
      </c>
      <c r="AA64" s="39">
        <v>1.9280443018985545</v>
      </c>
      <c r="AB64" s="39">
        <v>4.9842891996678782</v>
      </c>
      <c r="AC64" s="39">
        <v>3.5445705288178662</v>
      </c>
      <c r="AD64" s="39"/>
      <c r="AE64" s="39">
        <v>3.8729274186608516</v>
      </c>
      <c r="AF64" s="39">
        <v>4.5885770503699215</v>
      </c>
      <c r="AG64" s="39">
        <v>3.3172465281573373</v>
      </c>
      <c r="AH64" s="39">
        <v>4.5885770503699215</v>
      </c>
      <c r="AI64" s="38">
        <f t="shared" si="16"/>
        <v>4.7653846064392216</v>
      </c>
      <c r="AJ64" s="43">
        <f t="shared" si="17"/>
        <v>-5.3173820199172059</v>
      </c>
      <c r="AK64" s="42">
        <f>RANK(R64,(D64:R64,V64:AH64),1)</f>
        <v>9</v>
      </c>
    </row>
    <row r="65" spans="1:37" x14ac:dyDescent="0.25">
      <c r="A65">
        <v>2022</v>
      </c>
      <c r="B65" s="45" t="s">
        <v>174</v>
      </c>
      <c r="C65" s="46">
        <v>2015</v>
      </c>
      <c r="D65" s="38">
        <v>7.6474849271117442</v>
      </c>
      <c r="E65" s="38">
        <v>11.920063977811873</v>
      </c>
      <c r="F65" s="38">
        <v>13.301099630563428</v>
      </c>
      <c r="G65" s="38"/>
      <c r="H65" s="38">
        <v>5.5759314479844102</v>
      </c>
      <c r="I65" s="38">
        <v>5.4723537740280426</v>
      </c>
      <c r="J65" s="38">
        <v>14.276456060319214</v>
      </c>
      <c r="K65" s="38">
        <v>8.4933692644220731</v>
      </c>
      <c r="L65" s="38">
        <v>11.61796242877247</v>
      </c>
      <c r="M65" s="38">
        <v>10.936076075226389</v>
      </c>
      <c r="N65" s="38">
        <v>11.169125841628214</v>
      </c>
      <c r="O65" s="38">
        <v>6.8879153180983881</v>
      </c>
      <c r="P65" s="38">
        <v>8.3984230632954038</v>
      </c>
      <c r="Q65" s="38">
        <v>17.703150773709016</v>
      </c>
      <c r="R65" s="38">
        <v>10.874256739080357</v>
      </c>
      <c r="S65" s="38">
        <f t="shared" si="13"/>
        <v>10.905166407153374</v>
      </c>
      <c r="T65" s="40">
        <f t="shared" si="14"/>
        <v>-0.28344059062446947</v>
      </c>
      <c r="U65" s="41">
        <f t="shared" si="15"/>
        <v>7</v>
      </c>
      <c r="V65" s="39">
        <v>9.3047277104136121</v>
      </c>
      <c r="W65" s="39">
        <v>3.4525891318788915</v>
      </c>
      <c r="X65" s="39"/>
      <c r="Y65" s="39">
        <v>7.0432818290329395</v>
      </c>
      <c r="Z65" s="39">
        <v>6.1715030732335183</v>
      </c>
      <c r="AA65" s="39">
        <v>2.6584936315467464</v>
      </c>
      <c r="AB65" s="39">
        <v>9.6068292594530167</v>
      </c>
      <c r="AC65" s="39">
        <v>8.8558911232693571</v>
      </c>
      <c r="AD65" s="39"/>
      <c r="AE65" s="39">
        <v>4.2812105235298255</v>
      </c>
      <c r="AF65" s="39">
        <v>10.383661814125766</v>
      </c>
      <c r="AG65" s="39">
        <v>3.469852077538286</v>
      </c>
      <c r="AH65" s="39">
        <v>7.3108574867535525</v>
      </c>
      <c r="AI65" s="114">
        <f t="shared" si="16"/>
        <v>8.4933692644220731</v>
      </c>
      <c r="AJ65" s="43">
        <f t="shared" si="17"/>
        <v>28.032308504842689</v>
      </c>
      <c r="AK65" s="42">
        <f>RANK(R65,(D65:R65,V65:AH65),1)</f>
        <v>18</v>
      </c>
    </row>
    <row r="66" spans="1:37" x14ac:dyDescent="0.25">
      <c r="A66">
        <v>2023</v>
      </c>
      <c r="B66" s="45" t="s">
        <v>192</v>
      </c>
      <c r="C66" s="46">
        <v>2015</v>
      </c>
      <c r="D66" s="38">
        <v>10.254089136016239</v>
      </c>
      <c r="E66" s="38">
        <v>7.6664447432662044</v>
      </c>
      <c r="F66" s="38">
        <v>10.490924385522172</v>
      </c>
      <c r="G66" s="38"/>
      <c r="H66" s="38">
        <v>5.2454621927610861</v>
      </c>
      <c r="I66" s="38">
        <v>7.9471383723102749</v>
      </c>
      <c r="J66" s="38">
        <v>9.1225429439323236</v>
      </c>
      <c r="K66" s="38">
        <v>8.6137857412899432</v>
      </c>
      <c r="L66" s="38">
        <v>9.3681498693458884</v>
      </c>
      <c r="M66" s="38">
        <v>12.885591908304409</v>
      </c>
      <c r="N66" s="38">
        <v>14.385548488508665</v>
      </c>
      <c r="O66" s="38">
        <v>6.7541904488729712</v>
      </c>
      <c r="P66" s="38">
        <v>7.9734534000331561</v>
      </c>
      <c r="Q66" s="38">
        <v>11.832990799389139</v>
      </c>
      <c r="R66" s="114">
        <v>11.820417025501152</v>
      </c>
      <c r="S66" s="38">
        <f t="shared" si="13"/>
        <v>9.245346406639106</v>
      </c>
      <c r="T66" s="40">
        <f t="shared" si="14"/>
        <v>27.852613689119121</v>
      </c>
      <c r="U66" s="41">
        <f t="shared" si="15"/>
        <v>11</v>
      </c>
      <c r="V66" s="39">
        <v>6.8419072079492436</v>
      </c>
      <c r="W66" s="39">
        <v>3.5613004184966575</v>
      </c>
      <c r="X66" s="39"/>
      <c r="Y66" s="39">
        <v>7.7717048541577292</v>
      </c>
      <c r="Z66" s="39">
        <v>7.3945227901297592</v>
      </c>
      <c r="AA66" s="39">
        <v>2.1929189769068089</v>
      </c>
      <c r="AB66" s="39">
        <v>10.903193153180652</v>
      </c>
      <c r="AC66" s="39">
        <v>13.06979710236458</v>
      </c>
      <c r="AD66" s="39"/>
      <c r="AE66" s="39">
        <v>5.640187608604311</v>
      </c>
      <c r="AF66" s="39">
        <v>4.2630344911068363</v>
      </c>
      <c r="AG66" s="39">
        <v>4.0174275656932732</v>
      </c>
      <c r="AH66" s="39">
        <v>7.4734678732984037</v>
      </c>
      <c r="AI66" s="38">
        <f t="shared" si="16"/>
        <v>7.9471383723102749</v>
      </c>
      <c r="AJ66" s="43">
        <f t="shared" si="17"/>
        <v>48.738029611844986</v>
      </c>
      <c r="AK66" s="42">
        <f>RANK(R66,(D66:R66,V66:AH66),1)</f>
        <v>21</v>
      </c>
    </row>
    <row r="67" spans="1:37" x14ac:dyDescent="0.25">
      <c r="A67">
        <v>2023</v>
      </c>
      <c r="B67" s="45" t="s">
        <v>175</v>
      </c>
      <c r="C67" s="46">
        <v>2015</v>
      </c>
      <c r="D67" s="38">
        <v>9.5240809002890039</v>
      </c>
      <c r="E67" s="38">
        <v>5.9320431355381187</v>
      </c>
      <c r="F67" s="38">
        <v>5.871600192381254</v>
      </c>
      <c r="G67" s="38"/>
      <c r="H67" s="38">
        <v>7.3740390651376329</v>
      </c>
      <c r="I67" s="38">
        <v>7.2876920034849677</v>
      </c>
      <c r="J67" s="38">
        <v>6.9941119938659053</v>
      </c>
      <c r="K67" s="38">
        <v>8.3497608618127526</v>
      </c>
      <c r="L67" s="38">
        <v>7.1754408233365012</v>
      </c>
      <c r="M67" s="38">
        <v>8.2288749754990196</v>
      </c>
      <c r="N67" s="38">
        <v>5.6211937135885233</v>
      </c>
      <c r="O67" s="38">
        <v>5.6125590074232568</v>
      </c>
      <c r="P67" s="38">
        <v>5.8802348985465196</v>
      </c>
      <c r="Q67" s="38">
        <v>11.156040365524381</v>
      </c>
      <c r="R67" s="114">
        <v>5.9352191166515222</v>
      </c>
      <c r="S67" s="38">
        <f t="shared" si="13"/>
        <v>7.0847764086012033</v>
      </c>
      <c r="T67" s="40">
        <f t="shared" si="14"/>
        <v>-16.225738479962082</v>
      </c>
      <c r="U67" s="41">
        <f t="shared" si="15"/>
        <v>6</v>
      </c>
      <c r="V67" s="39">
        <v>4.8613395710450673</v>
      </c>
      <c r="W67" s="39">
        <v>3.4884212907676857</v>
      </c>
      <c r="X67" s="39"/>
      <c r="Y67" s="39">
        <v>7.0804590555185705</v>
      </c>
      <c r="Z67" s="39">
        <v>5.3362484101347274</v>
      </c>
      <c r="AA67" s="39">
        <v>2.2191194844735032</v>
      </c>
      <c r="AB67" s="39">
        <v>6.0183901971907847</v>
      </c>
      <c r="AC67" s="39">
        <v>9.9989897393786631</v>
      </c>
      <c r="AD67" s="39"/>
      <c r="AE67" s="39">
        <v>5.2930748793083948</v>
      </c>
      <c r="AF67" s="39">
        <v>4.0496771915100105</v>
      </c>
      <c r="AG67" s="39">
        <v>4.213736608650076</v>
      </c>
      <c r="AH67" s="39">
        <v>6.7782443397342407</v>
      </c>
      <c r="AI67" s="38">
        <f t="shared" si="16"/>
        <v>5.9352191166515222</v>
      </c>
      <c r="AJ67" s="43">
        <f t="shared" si="17"/>
        <v>0</v>
      </c>
      <c r="AK67" s="42">
        <f>RANK(R67,(D67:R67,V67:AH67),1)</f>
        <v>13</v>
      </c>
    </row>
    <row r="68" spans="1:37" x14ac:dyDescent="0.25">
      <c r="A68">
        <v>2024</v>
      </c>
      <c r="B68" s="45" t="s">
        <v>199</v>
      </c>
      <c r="C68" s="46">
        <v>2015</v>
      </c>
      <c r="D68" s="38">
        <v>7.9661523996751997</v>
      </c>
      <c r="E68" s="38">
        <v>5.1968032821915466</v>
      </c>
      <c r="F68" s="38">
        <v>5.1968032821915466</v>
      </c>
      <c r="G68" s="38"/>
      <c r="H68" s="114">
        <v>6.607119962391554</v>
      </c>
      <c r="I68" s="38">
        <v>6.9404675413479193</v>
      </c>
      <c r="J68" s="38">
        <v>5.487413992050941</v>
      </c>
      <c r="K68" s="38">
        <v>6.9148254198897394</v>
      </c>
      <c r="L68" s="38">
        <v>6.0173511688533701</v>
      </c>
      <c r="M68" s="38">
        <v>8.0601735116885322</v>
      </c>
      <c r="N68" s="38">
        <v>5.1455190392751824</v>
      </c>
      <c r="O68" s="38">
        <v>5.3762981323988202</v>
      </c>
      <c r="P68" s="38">
        <v>4.9916663105260906</v>
      </c>
      <c r="Q68" s="38">
        <v>16.240010256848585</v>
      </c>
      <c r="R68" s="114">
        <v>5.7980340861249671</v>
      </c>
      <c r="S68" s="114">
        <f t="shared" si="13"/>
        <v>5.907692627489169</v>
      </c>
      <c r="T68" s="43">
        <f t="shared" si="14"/>
        <v>-1.8561991674033316</v>
      </c>
      <c r="U68" s="112">
        <f t="shared" si="15"/>
        <v>7</v>
      </c>
      <c r="V68" s="39">
        <v>4.2309500406000256</v>
      </c>
      <c r="W68" s="39">
        <v>3.4958758921321422</v>
      </c>
      <c r="X68" s="39"/>
      <c r="Y68" s="39">
        <v>6.4703619812812514</v>
      </c>
      <c r="Z68" s="39">
        <v>4.4531817599042691</v>
      </c>
      <c r="AA68" s="39">
        <v>1.7864011282533441</v>
      </c>
      <c r="AB68" s="39">
        <v>5.8720458139236715</v>
      </c>
      <c r="AC68" s="39">
        <v>4.8634557032351813</v>
      </c>
      <c r="AD68" s="39"/>
      <c r="AE68" s="39"/>
      <c r="AF68" s="39">
        <v>4.1198341809479038</v>
      </c>
      <c r="AG68" s="39">
        <v>4.008718321295782</v>
      </c>
      <c r="AH68" s="39">
        <v>5.8891405615624599</v>
      </c>
      <c r="AI68" s="38">
        <f t="shared" si="16"/>
        <v>5.431856062224881</v>
      </c>
      <c r="AJ68" s="43">
        <f t="shared" si="17"/>
        <v>6.7413057287475322</v>
      </c>
      <c r="AK68" s="113">
        <f>RANK(R68,(D68:R68,V68:AH68),1)</f>
        <v>14</v>
      </c>
    </row>
    <row r="69" spans="1:37" x14ac:dyDescent="0.25">
      <c r="A69">
        <v>2024</v>
      </c>
      <c r="B69" s="45" t="s">
        <v>204</v>
      </c>
      <c r="C69" s="118">
        <v>2015</v>
      </c>
      <c r="D69" s="38">
        <v>7.1552399060507783</v>
      </c>
      <c r="E69" s="38">
        <v>5.6621183312828549</v>
      </c>
      <c r="F69" s="38">
        <v>5.6034000671065876</v>
      </c>
      <c r="G69" s="38"/>
      <c r="H69" s="38">
        <v>7.7843641650822057</v>
      </c>
      <c r="I69" s="38">
        <v>6.2493009730455205</v>
      </c>
      <c r="J69" s="38">
        <v>6.9874734369757299</v>
      </c>
      <c r="K69" s="38">
        <v>6.6435521753718838</v>
      </c>
      <c r="L69" s="38">
        <v>6.979085113521978</v>
      </c>
      <c r="M69" s="38">
        <v>6.9287551727994643</v>
      </c>
      <c r="N69" s="38">
        <v>4.8987808969913882</v>
      </c>
      <c r="O69" s="38">
        <v>6.8364836148081878</v>
      </c>
      <c r="P69" s="38">
        <v>5.5614584498378257</v>
      </c>
      <c r="Q69" s="38"/>
      <c r="R69" s="38">
        <v>5.2614500073993051</v>
      </c>
      <c r="S69" s="38">
        <f>MEDIAN(D69:R69)</f>
        <v>6.6435521753718838</v>
      </c>
      <c r="T69" s="43">
        <f>(R69-S69)/S69*100</f>
        <v>-20.803662430711821</v>
      </c>
      <c r="U69" s="112">
        <f>RANK(R69,D69:R69,1)</f>
        <v>2</v>
      </c>
      <c r="V69" s="39">
        <v>4.3535398724974836</v>
      </c>
      <c r="W69" s="39">
        <v>3.5230958505759991</v>
      </c>
      <c r="X69" s="39"/>
      <c r="Y69" s="39">
        <v>5.9053797114416735</v>
      </c>
      <c r="Z69" s="39">
        <v>4.8903925735376355</v>
      </c>
      <c r="AA69" s="39">
        <v>2.0131976289005706</v>
      </c>
      <c r="AB69" s="39">
        <v>5.4859635387540546</v>
      </c>
      <c r="AC69" s="39">
        <v>3.6656973492897893</v>
      </c>
      <c r="AD69" s="39"/>
      <c r="AE69" s="39"/>
      <c r="AF69" s="39">
        <v>3.9592886701711216</v>
      </c>
      <c r="AG69" s="39">
        <v>4.0096186108936367</v>
      </c>
      <c r="AH69" s="39">
        <v>5.5279051560228165</v>
      </c>
      <c r="AI69" s="38">
        <f>MEDIAN(D69:R69,V69:AH69)</f>
        <v>5.5614584498378257</v>
      </c>
      <c r="AJ69" s="43">
        <f>(R69-AI69)/AI69*100</f>
        <v>-5.3944202792213414</v>
      </c>
      <c r="AK69" s="113">
        <f>RANK(R69,(D69:R69,V69:AH69),1)</f>
        <v>9</v>
      </c>
    </row>
  </sheetData>
  <phoneticPr fontId="19" type="noConversion"/>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sheet</vt:lpstr>
      <vt:lpstr>Contents</vt:lpstr>
      <vt:lpstr>Annual excl tax</vt:lpstr>
      <vt:lpstr>Annual incl tax</vt:lpstr>
      <vt:lpstr>5.10.1 (Small excl tax)</vt:lpstr>
      <vt:lpstr>5.10.1 (Small incl tax)</vt:lpstr>
      <vt:lpstr>5.10.2 (Medium excl tax)</vt:lpstr>
      <vt:lpstr>5.10.2 (Medium incl tax)</vt:lpstr>
      <vt:lpstr>5.10.3 (Large excl tax)</vt:lpstr>
      <vt:lpstr>5.10.3 (Large incl tax)</vt:lpstr>
      <vt:lpstr>Methodology</vt:lpstr>
      <vt:lpstr>Charts</vt:lpstr>
      <vt:lpstr>chart_data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Baxter, Claire (Energy Security)</cp:lastModifiedBy>
  <cp:lastPrinted>2019-11-21T15:59:24Z</cp:lastPrinted>
  <dcterms:created xsi:type="dcterms:W3CDTF">2002-03-25T12:01:04Z</dcterms:created>
  <dcterms:modified xsi:type="dcterms:W3CDTF">2025-05-22T14:28:28Z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2019-11-19T14:37:34Z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9c105067-67fe-4386-b5ca-0000a6fd089f</vt:lpwstr>
  </property>
  <property fmtid="{D5CDD505-2E9C-101B-9397-08002B2CF9AE}" pid="8" name="MSIP_Label_ba62f585-b40f-4ab9-bafe-39150f03d124_ContentBits">
    <vt:lpwstr>0</vt:lpwstr>
  </property>
</Properties>
</file>