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C68A1BBA-4314-4185-B554-A8DCF22858AC}" xr6:coauthVersionLast="47" xr6:coauthVersionMax="47" xr10:uidLastSave="{00000000-0000-0000-0000-000000000000}"/>
  <bookViews>
    <workbookView xWindow="28680" yWindow="-120" windowWidth="29040" windowHeight="15840" tabRatio="778" xr2:uid="{00000000-000D-0000-FFFF-FFFF00000000}"/>
  </bookViews>
  <sheets>
    <sheet name="Cover sheet" sheetId="31" r:id="rId1"/>
    <sheet name="Contents" sheetId="43" r:id="rId2"/>
    <sheet name="Annual excl tax" sheetId="41" r:id="rId3"/>
    <sheet name="Annual incl tax" sheetId="42" r:id="rId4"/>
    <sheet name="5.6.1 (Small excl tax)" sheetId="35" r:id="rId5"/>
    <sheet name="5.6.1 (Small incl tax)" sheetId="36" r:id="rId6"/>
    <sheet name="5.6.2 (Medium excl tax)" sheetId="37" r:id="rId7"/>
    <sheet name="5.6.2 (Medium incl tax)" sheetId="38" r:id="rId8"/>
    <sheet name="5.6.3 (Large excl tax)" sheetId="39" r:id="rId9"/>
    <sheet name="5.6.3 (Large incl tax)" sheetId="40" r:id="rId10"/>
    <sheet name="Methodology" sheetId="32" r:id="rId11"/>
    <sheet name="Charts" sheetId="30" r:id="rId12"/>
    <sheet name="chart_data" sheetId="27" state="hidden" r:id="rId13"/>
  </sheets>
  <definedNames>
    <definedName name="_xlnm._FilterDatabase" localSheetId="12" hidden="1">chart_data!$I$4:$L$32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7" l="1"/>
  <c r="D22" i="27"/>
  <c r="S70" i="40" l="1"/>
  <c r="T70" i="40" s="1"/>
  <c r="U70" i="40"/>
  <c r="AI70" i="40"/>
  <c r="AJ70" i="40" s="1"/>
  <c r="AK70" i="40"/>
  <c r="S70" i="39"/>
  <c r="T70" i="39" s="1"/>
  <c r="U70" i="39"/>
  <c r="AI70" i="39"/>
  <c r="AJ70" i="39" s="1"/>
  <c r="AK70" i="39"/>
  <c r="S70" i="38"/>
  <c r="T70" i="38" s="1"/>
  <c r="U70" i="38"/>
  <c r="AI70" i="38"/>
  <c r="AJ70" i="38" s="1"/>
  <c r="AK70" i="38"/>
  <c r="S70" i="37"/>
  <c r="T70" i="37" s="1"/>
  <c r="U70" i="37"/>
  <c r="AI70" i="37"/>
  <c r="AJ70" i="37" s="1"/>
  <c r="AK70" i="37"/>
  <c r="S70" i="36"/>
  <c r="T70" i="36" s="1"/>
  <c r="U70" i="36"/>
  <c r="AI70" i="36"/>
  <c r="AJ70" i="36" s="1"/>
  <c r="AK70" i="36"/>
  <c r="S70" i="35"/>
  <c r="T70" i="35" s="1"/>
  <c r="U70" i="35"/>
  <c r="AI70" i="35"/>
  <c r="AJ70" i="35" s="1"/>
  <c r="AK70" i="35"/>
  <c r="V65" i="42"/>
  <c r="W65" i="42"/>
  <c r="X65" i="42"/>
  <c r="Y65" i="42"/>
  <c r="Z65" i="42"/>
  <c r="AA65" i="42"/>
  <c r="AB65" i="42"/>
  <c r="AC65" i="42"/>
  <c r="AD65" i="42"/>
  <c r="AE65" i="42"/>
  <c r="AF65" i="42"/>
  <c r="AG65" i="42"/>
  <c r="V66" i="42"/>
  <c r="W66" i="42"/>
  <c r="X66" i="42"/>
  <c r="Y66" i="42"/>
  <c r="Z66" i="42"/>
  <c r="AA66" i="42"/>
  <c r="AB66" i="42"/>
  <c r="AC66" i="42"/>
  <c r="AD66" i="42"/>
  <c r="AE66" i="42"/>
  <c r="AF66" i="42"/>
  <c r="AG66" i="42"/>
  <c r="V67" i="42"/>
  <c r="W67" i="42"/>
  <c r="X67" i="42"/>
  <c r="Y67" i="42"/>
  <c r="Z67" i="42"/>
  <c r="AA67" i="42"/>
  <c r="AB67" i="42"/>
  <c r="AC67" i="42"/>
  <c r="AD67" i="42"/>
  <c r="AE67" i="42"/>
  <c r="AF67" i="42"/>
  <c r="AG67" i="42"/>
  <c r="U67" i="42"/>
  <c r="U66" i="42"/>
  <c r="U65" i="42"/>
  <c r="D65" i="42"/>
  <c r="E65" i="42"/>
  <c r="F65" i="42"/>
  <c r="G65" i="42"/>
  <c r="H65" i="42"/>
  <c r="I65" i="42"/>
  <c r="J65" i="42"/>
  <c r="K65" i="42"/>
  <c r="L65" i="42"/>
  <c r="M65" i="42"/>
  <c r="N65" i="42"/>
  <c r="O65" i="42"/>
  <c r="P65" i="42"/>
  <c r="Q65" i="42"/>
  <c r="D66" i="42"/>
  <c r="E66" i="42"/>
  <c r="F66" i="42"/>
  <c r="G66" i="42"/>
  <c r="H66" i="42"/>
  <c r="I66" i="42"/>
  <c r="J66" i="42"/>
  <c r="K66" i="42"/>
  <c r="L66" i="42"/>
  <c r="M66" i="42"/>
  <c r="N66" i="42"/>
  <c r="O66" i="42"/>
  <c r="P66" i="42"/>
  <c r="Q66" i="42"/>
  <c r="D67" i="42"/>
  <c r="E67" i="42"/>
  <c r="F67" i="42"/>
  <c r="G67" i="42"/>
  <c r="H67" i="42"/>
  <c r="I67" i="42"/>
  <c r="J67" i="42"/>
  <c r="K67" i="42"/>
  <c r="L67" i="42"/>
  <c r="M67" i="42"/>
  <c r="N67" i="42"/>
  <c r="O67" i="42"/>
  <c r="P67" i="42"/>
  <c r="Q67" i="42"/>
  <c r="C67" i="42"/>
  <c r="C66" i="42"/>
  <c r="C65" i="42"/>
  <c r="V48" i="42"/>
  <c r="W48" i="42"/>
  <c r="X48" i="42"/>
  <c r="Y48" i="42"/>
  <c r="Z48" i="42"/>
  <c r="AA48" i="42"/>
  <c r="AB48" i="42"/>
  <c r="AC48" i="42"/>
  <c r="AD48" i="42"/>
  <c r="AE48" i="42"/>
  <c r="AF48" i="42"/>
  <c r="AG48" i="42"/>
  <c r="V49" i="42"/>
  <c r="W49" i="42"/>
  <c r="X49" i="42"/>
  <c r="Y49" i="42"/>
  <c r="Z49" i="42"/>
  <c r="AA49" i="42"/>
  <c r="AB49" i="42"/>
  <c r="AC49" i="42"/>
  <c r="AD49" i="42"/>
  <c r="AE49" i="42"/>
  <c r="AF49" i="42"/>
  <c r="AG49" i="42"/>
  <c r="V50" i="42"/>
  <c r="W50" i="42"/>
  <c r="X50" i="42"/>
  <c r="Y50" i="42"/>
  <c r="Z50" i="42"/>
  <c r="AA50" i="42"/>
  <c r="AB50" i="42"/>
  <c r="AC50" i="42"/>
  <c r="AD50" i="42"/>
  <c r="AE50" i="42"/>
  <c r="AF50" i="42"/>
  <c r="AG50" i="42"/>
  <c r="U50" i="42"/>
  <c r="U49" i="42"/>
  <c r="U48" i="42"/>
  <c r="D48" i="42"/>
  <c r="E48" i="42"/>
  <c r="F48" i="42"/>
  <c r="G48" i="42"/>
  <c r="H48" i="42"/>
  <c r="I48" i="42"/>
  <c r="J48" i="42"/>
  <c r="K48" i="42"/>
  <c r="L48" i="42"/>
  <c r="M48" i="42"/>
  <c r="N48" i="42"/>
  <c r="O48" i="42"/>
  <c r="P48" i="42"/>
  <c r="Q48" i="42"/>
  <c r="D49" i="42"/>
  <c r="E49" i="42"/>
  <c r="F49" i="42"/>
  <c r="G49" i="42"/>
  <c r="H49" i="42"/>
  <c r="I49" i="42"/>
  <c r="J49" i="42"/>
  <c r="K49" i="42"/>
  <c r="L49" i="42"/>
  <c r="M49" i="42"/>
  <c r="N49" i="42"/>
  <c r="O49" i="42"/>
  <c r="P49" i="42"/>
  <c r="Q49" i="42"/>
  <c r="D50" i="42"/>
  <c r="E50" i="42"/>
  <c r="F50" i="42"/>
  <c r="G50" i="42"/>
  <c r="H50" i="42"/>
  <c r="I50" i="42"/>
  <c r="J50" i="42"/>
  <c r="K50" i="42"/>
  <c r="L50" i="42"/>
  <c r="M50" i="42"/>
  <c r="N50" i="42"/>
  <c r="O50" i="42"/>
  <c r="P50" i="42"/>
  <c r="Q50" i="42"/>
  <c r="C50" i="42"/>
  <c r="C49" i="42"/>
  <c r="C48" i="42"/>
  <c r="V31" i="42"/>
  <c r="W31" i="42"/>
  <c r="X31" i="42"/>
  <c r="Y31" i="42"/>
  <c r="Z31" i="42"/>
  <c r="AA31" i="42"/>
  <c r="AB31" i="42"/>
  <c r="AC31" i="42"/>
  <c r="AD31" i="42"/>
  <c r="AE31" i="42"/>
  <c r="AF31" i="42"/>
  <c r="AG31" i="42"/>
  <c r="V32" i="42"/>
  <c r="W32" i="42"/>
  <c r="X32" i="42"/>
  <c r="Y32" i="42"/>
  <c r="Z32" i="42"/>
  <c r="AA32" i="42"/>
  <c r="AB32" i="42"/>
  <c r="AC32" i="42"/>
  <c r="AD32" i="42"/>
  <c r="AE32" i="42"/>
  <c r="AF32" i="42"/>
  <c r="AG32" i="42"/>
  <c r="V33" i="42"/>
  <c r="W33" i="42"/>
  <c r="X33" i="42"/>
  <c r="Y33" i="42"/>
  <c r="Z33" i="42"/>
  <c r="AA33" i="42"/>
  <c r="AB33" i="42"/>
  <c r="AC33" i="42"/>
  <c r="AD33" i="42"/>
  <c r="AE33" i="42"/>
  <c r="AF33" i="42"/>
  <c r="AG33" i="42"/>
  <c r="U33" i="42"/>
  <c r="U32" i="42"/>
  <c r="U31" i="42"/>
  <c r="D31" i="42"/>
  <c r="E31" i="42"/>
  <c r="F31" i="42"/>
  <c r="G31" i="42"/>
  <c r="H31" i="42"/>
  <c r="I31" i="42"/>
  <c r="J31" i="42"/>
  <c r="K31" i="42"/>
  <c r="L31" i="42"/>
  <c r="M31" i="42"/>
  <c r="N31" i="42"/>
  <c r="O31" i="42"/>
  <c r="P31" i="42"/>
  <c r="Q31" i="42"/>
  <c r="D32" i="42"/>
  <c r="E32" i="42"/>
  <c r="F32" i="42"/>
  <c r="G32" i="42"/>
  <c r="H32" i="42"/>
  <c r="I32" i="42"/>
  <c r="J32" i="42"/>
  <c r="K32" i="42"/>
  <c r="L32" i="42"/>
  <c r="M32" i="42"/>
  <c r="N32" i="42"/>
  <c r="O32" i="42"/>
  <c r="P32" i="42"/>
  <c r="Q32" i="42"/>
  <c r="D33" i="42"/>
  <c r="E33" i="42"/>
  <c r="F33" i="42"/>
  <c r="G33" i="42"/>
  <c r="H33" i="42"/>
  <c r="I33" i="42"/>
  <c r="J33" i="42"/>
  <c r="K33" i="42"/>
  <c r="L33" i="42"/>
  <c r="M33" i="42"/>
  <c r="N33" i="42"/>
  <c r="O33" i="42"/>
  <c r="P33" i="42"/>
  <c r="Q33" i="42"/>
  <c r="C33" i="42"/>
  <c r="C32" i="42"/>
  <c r="C31" i="42"/>
  <c r="V65" i="41"/>
  <c r="W65" i="41"/>
  <c r="X65" i="41"/>
  <c r="Y65" i="41"/>
  <c r="Z65" i="41"/>
  <c r="AA65" i="41"/>
  <c r="AB65" i="41"/>
  <c r="AC65" i="41"/>
  <c r="AD65" i="41"/>
  <c r="AE65" i="41"/>
  <c r="AF65" i="41"/>
  <c r="AG65" i="41"/>
  <c r="V66" i="41"/>
  <c r="W66" i="41"/>
  <c r="X66" i="41"/>
  <c r="Y66" i="41"/>
  <c r="Z66" i="41"/>
  <c r="AA66" i="41"/>
  <c r="AB66" i="41"/>
  <c r="AC66" i="41"/>
  <c r="AD66" i="41"/>
  <c r="AE66" i="41"/>
  <c r="AF66" i="41"/>
  <c r="AG66" i="41"/>
  <c r="V67" i="41"/>
  <c r="W67" i="41"/>
  <c r="X67" i="41"/>
  <c r="Y67" i="41"/>
  <c r="Z67" i="41"/>
  <c r="AA67" i="41"/>
  <c r="AB67" i="41"/>
  <c r="AC67" i="41"/>
  <c r="AD67" i="41"/>
  <c r="AE67" i="41"/>
  <c r="AF67" i="41"/>
  <c r="AG67" i="41"/>
  <c r="U67" i="41"/>
  <c r="U66" i="41"/>
  <c r="U65" i="41"/>
  <c r="D67" i="41"/>
  <c r="E67" i="41"/>
  <c r="F67" i="41"/>
  <c r="G67" i="41"/>
  <c r="H67" i="41"/>
  <c r="I67" i="41"/>
  <c r="J67" i="41"/>
  <c r="K67" i="41"/>
  <c r="L67" i="41"/>
  <c r="M67" i="41"/>
  <c r="N67" i="41"/>
  <c r="O67" i="41"/>
  <c r="P67" i="41"/>
  <c r="Q67" i="41"/>
  <c r="C67" i="41"/>
  <c r="C66" i="41"/>
  <c r="C65" i="41"/>
  <c r="V48" i="41"/>
  <c r="W48" i="41"/>
  <c r="X48" i="41"/>
  <c r="Y48" i="41"/>
  <c r="Z48" i="41"/>
  <c r="AA48" i="41"/>
  <c r="AB48" i="41"/>
  <c r="AC48" i="41"/>
  <c r="AD48" i="41"/>
  <c r="AE48" i="41"/>
  <c r="AF48" i="41"/>
  <c r="AG48" i="41"/>
  <c r="V49" i="41"/>
  <c r="W49" i="41"/>
  <c r="X49" i="41"/>
  <c r="Y49" i="41"/>
  <c r="Z49" i="41"/>
  <c r="AA49" i="41"/>
  <c r="AB49" i="41"/>
  <c r="AC49" i="41"/>
  <c r="AD49" i="41"/>
  <c r="AE49" i="41"/>
  <c r="AF49" i="41"/>
  <c r="AG49" i="41"/>
  <c r="V50" i="41"/>
  <c r="W50" i="41"/>
  <c r="X50" i="41"/>
  <c r="Y50" i="41"/>
  <c r="Z50" i="41"/>
  <c r="AA50" i="41"/>
  <c r="AB50" i="41"/>
  <c r="AC50" i="41"/>
  <c r="AD50" i="41"/>
  <c r="AE50" i="41"/>
  <c r="AF50" i="41"/>
  <c r="AG50" i="41"/>
  <c r="U50" i="41"/>
  <c r="U49" i="41"/>
  <c r="U48" i="41"/>
  <c r="D48" i="41"/>
  <c r="E48" i="41"/>
  <c r="F48" i="41"/>
  <c r="G48" i="41"/>
  <c r="H48" i="41"/>
  <c r="I48" i="41"/>
  <c r="J48" i="41"/>
  <c r="K48" i="41"/>
  <c r="L48" i="41"/>
  <c r="M48" i="41"/>
  <c r="N48" i="41"/>
  <c r="O48" i="41"/>
  <c r="P48" i="41"/>
  <c r="Q48" i="41"/>
  <c r="D49" i="41"/>
  <c r="E49" i="41"/>
  <c r="F49" i="41"/>
  <c r="G49" i="41"/>
  <c r="H49" i="41"/>
  <c r="I49" i="41"/>
  <c r="J49" i="41"/>
  <c r="K49" i="41"/>
  <c r="L49" i="41"/>
  <c r="M49" i="41"/>
  <c r="N49" i="41"/>
  <c r="O49" i="41"/>
  <c r="P49" i="41"/>
  <c r="Q49" i="41"/>
  <c r="D50" i="41"/>
  <c r="E50" i="41"/>
  <c r="F50" i="41"/>
  <c r="G50" i="41"/>
  <c r="H50" i="41"/>
  <c r="I50" i="41"/>
  <c r="J50" i="41"/>
  <c r="K50" i="41"/>
  <c r="L50" i="41"/>
  <c r="M50" i="41"/>
  <c r="N50" i="41"/>
  <c r="O50" i="41"/>
  <c r="P50" i="41"/>
  <c r="Q50" i="41"/>
  <c r="C50" i="41"/>
  <c r="C49" i="41"/>
  <c r="C48" i="41"/>
  <c r="V31" i="41"/>
  <c r="W31" i="41"/>
  <c r="X31" i="41"/>
  <c r="Y31" i="41"/>
  <c r="Z31" i="41"/>
  <c r="AA31" i="41"/>
  <c r="AB31" i="41"/>
  <c r="AC31" i="41"/>
  <c r="AD31" i="41"/>
  <c r="AE31" i="41"/>
  <c r="AF31" i="41"/>
  <c r="AG31" i="41"/>
  <c r="V32" i="41"/>
  <c r="W32" i="41"/>
  <c r="X32" i="41"/>
  <c r="Y32" i="41"/>
  <c r="Z32" i="41"/>
  <c r="AA32" i="41"/>
  <c r="AB32" i="41"/>
  <c r="AC32" i="41"/>
  <c r="AD32" i="41"/>
  <c r="AE32" i="41"/>
  <c r="AF32" i="41"/>
  <c r="AG32" i="41"/>
  <c r="V33" i="41"/>
  <c r="W33" i="41"/>
  <c r="X33" i="41"/>
  <c r="Y33" i="41"/>
  <c r="Z33" i="41"/>
  <c r="AA33" i="41"/>
  <c r="AB33" i="41"/>
  <c r="AC33" i="41"/>
  <c r="AD33" i="41"/>
  <c r="AE33" i="41"/>
  <c r="AF33" i="41"/>
  <c r="AG33" i="41"/>
  <c r="U33" i="41"/>
  <c r="U32" i="41"/>
  <c r="U31" i="41"/>
  <c r="D33" i="41"/>
  <c r="E33" i="41"/>
  <c r="F33" i="41"/>
  <c r="G33" i="41"/>
  <c r="H33" i="41"/>
  <c r="I33" i="41"/>
  <c r="J33" i="41"/>
  <c r="K33" i="41"/>
  <c r="L33" i="41"/>
  <c r="M33" i="41"/>
  <c r="N33" i="41"/>
  <c r="O33" i="41"/>
  <c r="P33" i="41"/>
  <c r="Q33" i="41"/>
  <c r="C33" i="41"/>
  <c r="D32" i="41"/>
  <c r="E32" i="41"/>
  <c r="F32" i="41"/>
  <c r="G32" i="41"/>
  <c r="H32" i="41"/>
  <c r="I32" i="41"/>
  <c r="J32" i="41"/>
  <c r="K32" i="41"/>
  <c r="L32" i="41"/>
  <c r="M32" i="41"/>
  <c r="N32" i="41"/>
  <c r="O32" i="41"/>
  <c r="P32" i="41"/>
  <c r="Q32" i="41"/>
  <c r="C32" i="41"/>
  <c r="E31" i="41"/>
  <c r="F31" i="41"/>
  <c r="G31" i="41"/>
  <c r="H31" i="41"/>
  <c r="I31" i="41"/>
  <c r="J31" i="41"/>
  <c r="K31" i="41"/>
  <c r="L31" i="41"/>
  <c r="M31" i="41"/>
  <c r="N31" i="41"/>
  <c r="O31" i="41"/>
  <c r="P31" i="41"/>
  <c r="Q31" i="41"/>
  <c r="D31" i="41"/>
  <c r="C31" i="41"/>
  <c r="C9" i="27"/>
  <c r="C18" i="27"/>
  <c r="C8" i="27"/>
  <c r="C6" i="27"/>
  <c r="T67" i="41" l="1"/>
  <c r="R67" i="42"/>
  <c r="S67" i="42" s="1"/>
  <c r="AJ67" i="42"/>
  <c r="AH67" i="42"/>
  <c r="AI67" i="42" s="1"/>
  <c r="T67" i="42"/>
  <c r="R50" i="42"/>
  <c r="S50" i="42" s="1"/>
  <c r="AJ50" i="42"/>
  <c r="AH50" i="42"/>
  <c r="AI50" i="42" s="1"/>
  <c r="T50" i="42"/>
  <c r="R33" i="42"/>
  <c r="S33" i="42" s="1"/>
  <c r="AJ33" i="42"/>
  <c r="AH33" i="42"/>
  <c r="AI33" i="42" s="1"/>
  <c r="T33" i="42"/>
  <c r="AJ67" i="41"/>
  <c r="AH67" i="41"/>
  <c r="AI67" i="41" s="1"/>
  <c r="R67" i="41"/>
  <c r="S67" i="41" s="1"/>
  <c r="R50" i="41"/>
  <c r="S50" i="41" s="1"/>
  <c r="AJ50" i="41"/>
  <c r="AH50" i="41"/>
  <c r="AI50" i="41" s="1"/>
  <c r="T50" i="41"/>
  <c r="AJ33" i="41"/>
  <c r="AH33" i="41"/>
  <c r="AI33" i="41" s="1"/>
  <c r="R33" i="41"/>
  <c r="S33" i="41" s="1"/>
  <c r="T33" i="41"/>
  <c r="S69" i="40"/>
  <c r="T69" i="40" s="1"/>
  <c r="U69" i="40"/>
  <c r="AI69" i="40"/>
  <c r="AJ69" i="40" s="1"/>
  <c r="AK69" i="40"/>
  <c r="S69" i="39"/>
  <c r="T69" i="39" s="1"/>
  <c r="U69" i="39"/>
  <c r="AI69" i="39"/>
  <c r="AJ69" i="39" s="1"/>
  <c r="AK69" i="39"/>
  <c r="S69" i="38"/>
  <c r="U69" i="38"/>
  <c r="AI69" i="38"/>
  <c r="AJ69" i="38" s="1"/>
  <c r="AK69" i="38"/>
  <c r="S69" i="37"/>
  <c r="T69" i="37" s="1"/>
  <c r="U69" i="37"/>
  <c r="AI69" i="37"/>
  <c r="AJ69" i="37" s="1"/>
  <c r="AK69" i="37"/>
  <c r="S69" i="36"/>
  <c r="T69" i="36" s="1"/>
  <c r="U69" i="36"/>
  <c r="AI69" i="36"/>
  <c r="AJ69" i="36" s="1"/>
  <c r="AK69" i="36"/>
  <c r="S69" i="35"/>
  <c r="T69" i="35" s="1"/>
  <c r="U69" i="35"/>
  <c r="AI69" i="35"/>
  <c r="AJ69" i="35" s="1"/>
  <c r="AK69" i="35"/>
  <c r="Q66" i="41"/>
  <c r="P66" i="41"/>
  <c r="O66" i="41"/>
  <c r="N66" i="41"/>
  <c r="M66" i="41"/>
  <c r="L66" i="41"/>
  <c r="K66" i="41"/>
  <c r="J66" i="41"/>
  <c r="I66" i="41"/>
  <c r="H66" i="41"/>
  <c r="G66" i="41"/>
  <c r="F66" i="41"/>
  <c r="E66" i="41"/>
  <c r="D66" i="41"/>
  <c r="S68" i="40"/>
  <c r="T68" i="40" s="1"/>
  <c r="U68" i="40"/>
  <c r="AI68" i="40"/>
  <c r="AJ68" i="40" s="1"/>
  <c r="AK68" i="40"/>
  <c r="S68" i="39"/>
  <c r="T68" i="39" s="1"/>
  <c r="U68" i="39"/>
  <c r="AI68" i="39"/>
  <c r="AJ68" i="39" s="1"/>
  <c r="AK68" i="39"/>
  <c r="S68" i="38"/>
  <c r="T68" i="38" s="1"/>
  <c r="U68" i="38"/>
  <c r="AI68" i="38"/>
  <c r="AJ68" i="38" s="1"/>
  <c r="AK68" i="38"/>
  <c r="S68" i="37"/>
  <c r="T68" i="37" s="1"/>
  <c r="U68" i="37"/>
  <c r="AI68" i="37"/>
  <c r="AJ68" i="37" s="1"/>
  <c r="AK68" i="37"/>
  <c r="S68" i="36"/>
  <c r="T68" i="36" s="1"/>
  <c r="U68" i="36"/>
  <c r="AI68" i="36"/>
  <c r="AJ68" i="36" s="1"/>
  <c r="AK68" i="36"/>
  <c r="S68" i="35"/>
  <c r="T68" i="35" s="1"/>
  <c r="U68" i="35"/>
  <c r="AI68" i="35"/>
  <c r="AK68" i="35"/>
  <c r="AJ68" i="35" l="1"/>
  <c r="T69" i="38"/>
  <c r="R66" i="41"/>
  <c r="S66" i="41" s="1"/>
  <c r="T66" i="41"/>
  <c r="R32" i="41"/>
  <c r="S32" i="41" s="1"/>
  <c r="T32" i="41"/>
  <c r="AJ66" i="41"/>
  <c r="AJ49" i="41"/>
  <c r="AH32" i="41"/>
  <c r="AJ32" i="41"/>
  <c r="AH49" i="41"/>
  <c r="AI49" i="41" s="1"/>
  <c r="T49" i="41"/>
  <c r="R49" i="41"/>
  <c r="S49" i="41" s="1"/>
  <c r="AH66" i="41"/>
  <c r="AI66" i="41" s="1"/>
  <c r="R49" i="42"/>
  <c r="S49" i="42" s="1"/>
  <c r="T66" i="42"/>
  <c r="R32" i="42"/>
  <c r="S32" i="42" s="1"/>
  <c r="R66" i="42"/>
  <c r="S66" i="42" s="1"/>
  <c r="AJ66" i="42"/>
  <c r="AH66" i="42"/>
  <c r="AI66" i="42" s="1"/>
  <c r="AJ49" i="42"/>
  <c r="T49" i="42"/>
  <c r="AH49" i="42"/>
  <c r="AI49" i="42" s="1"/>
  <c r="AJ32" i="42"/>
  <c r="AH32" i="42"/>
  <c r="AI32" i="42" s="1"/>
  <c r="T32" i="42"/>
  <c r="AI32" i="41" l="1"/>
  <c r="S67" i="40"/>
  <c r="T67" i="40" s="1"/>
  <c r="U67" i="40"/>
  <c r="AI67" i="40"/>
  <c r="AJ67" i="40" s="1"/>
  <c r="AK67" i="40"/>
  <c r="S67" i="39"/>
  <c r="T67" i="39" s="1"/>
  <c r="U67" i="39"/>
  <c r="AI67" i="39"/>
  <c r="AJ67" i="39" s="1"/>
  <c r="AK67" i="39"/>
  <c r="AK67" i="38"/>
  <c r="AI67" i="38"/>
  <c r="AJ67" i="38" s="1"/>
  <c r="U67" i="38"/>
  <c r="S67" i="38"/>
  <c r="T67" i="38" s="1"/>
  <c r="S67" i="37"/>
  <c r="T67" i="37" s="1"/>
  <c r="U67" i="37"/>
  <c r="AI67" i="37"/>
  <c r="AJ67" i="37" s="1"/>
  <c r="AK67" i="37"/>
  <c r="S67" i="36"/>
  <c r="T67" i="36" s="1"/>
  <c r="U67" i="36"/>
  <c r="AI67" i="36"/>
  <c r="AJ67" i="36" s="1"/>
  <c r="AK67" i="36"/>
  <c r="AK67" i="35"/>
  <c r="AI67" i="35"/>
  <c r="U67" i="35"/>
  <c r="S67" i="35"/>
  <c r="T67" i="35" s="1"/>
  <c r="AJ67" i="35" l="1"/>
  <c r="C7" i="27"/>
  <c r="C11" i="27"/>
  <c r="C5" i="27"/>
  <c r="C12" i="27"/>
  <c r="C4" i="27"/>
  <c r="C17" i="27"/>
  <c r="C15" i="27"/>
  <c r="C10" i="27"/>
  <c r="C16" i="27"/>
  <c r="C13" i="27"/>
  <c r="C14" i="27"/>
  <c r="Q65" i="41"/>
  <c r="P65" i="41"/>
  <c r="O65" i="41"/>
  <c r="N65" i="41"/>
  <c r="M65" i="41"/>
  <c r="L65" i="41"/>
  <c r="K65" i="41"/>
  <c r="J65" i="41"/>
  <c r="I65" i="41"/>
  <c r="H65" i="41"/>
  <c r="G65" i="41"/>
  <c r="F65" i="41"/>
  <c r="E65" i="41"/>
  <c r="D65" i="41"/>
  <c r="R65" i="42" l="1"/>
  <c r="S65" i="42" s="1"/>
  <c r="R65" i="41"/>
  <c r="S65" i="41" s="1"/>
  <c r="T31" i="41"/>
  <c r="R48" i="42"/>
  <c r="S48" i="42" s="1"/>
  <c r="T65" i="42"/>
  <c r="AH65" i="42"/>
  <c r="AI65" i="42" s="1"/>
  <c r="AJ65" i="42"/>
  <c r="AJ48" i="42"/>
  <c r="AH48" i="42"/>
  <c r="AI48" i="42" s="1"/>
  <c r="T48" i="42"/>
  <c r="AJ31" i="42"/>
  <c r="AH31" i="42"/>
  <c r="AI31" i="42" s="1"/>
  <c r="R31" i="42"/>
  <c r="S31" i="42" s="1"/>
  <c r="T31" i="42"/>
  <c r="AJ31" i="41"/>
  <c r="AH31" i="41"/>
  <c r="AI31" i="41" s="1"/>
  <c r="R31" i="41"/>
  <c r="S31" i="41" s="1"/>
  <c r="T48" i="41"/>
  <c r="AJ65" i="41"/>
  <c r="AH65" i="41"/>
  <c r="AI65" i="41" s="1"/>
  <c r="T65" i="41"/>
  <c r="R48" i="41"/>
  <c r="S48" i="41" s="1"/>
  <c r="AJ48" i="41"/>
  <c r="AH48" i="41"/>
  <c r="AI48" i="41" s="1"/>
  <c r="S66" i="40" l="1"/>
  <c r="T66" i="40" s="1"/>
  <c r="U66" i="40"/>
  <c r="AI66" i="40"/>
  <c r="AJ66" i="40" s="1"/>
  <c r="AK66" i="40"/>
  <c r="S66" i="39"/>
  <c r="T66" i="39" s="1"/>
  <c r="U66" i="39"/>
  <c r="AI66" i="39"/>
  <c r="AJ66" i="39" s="1"/>
  <c r="AK66" i="39"/>
  <c r="S66" i="38"/>
  <c r="T66" i="38" s="1"/>
  <c r="U66" i="38"/>
  <c r="AI66" i="38"/>
  <c r="AJ66" i="38" s="1"/>
  <c r="AK66" i="38"/>
  <c r="S66" i="37"/>
  <c r="T66" i="37" s="1"/>
  <c r="U66" i="37"/>
  <c r="AI66" i="37"/>
  <c r="AJ66" i="37" s="1"/>
  <c r="AK66" i="37"/>
  <c r="S66" i="36"/>
  <c r="T66" i="36" s="1"/>
  <c r="U66" i="36"/>
  <c r="AI66" i="36"/>
  <c r="AJ66" i="36" s="1"/>
  <c r="AK66" i="36"/>
  <c r="S66" i="35"/>
  <c r="T66" i="35" s="1"/>
  <c r="U66" i="35"/>
  <c r="AI66" i="35"/>
  <c r="AJ66" i="35" s="1"/>
  <c r="AK66" i="35"/>
  <c r="S65" i="40" l="1"/>
  <c r="T65" i="40" s="1"/>
  <c r="U65" i="40"/>
  <c r="AI65" i="40"/>
  <c r="AJ65" i="40" s="1"/>
  <c r="AK65" i="40"/>
  <c r="S65" i="39"/>
  <c r="T65" i="39" s="1"/>
  <c r="U65" i="39"/>
  <c r="AI65" i="39"/>
  <c r="AJ65" i="39" s="1"/>
  <c r="AK65" i="39"/>
  <c r="S65" i="38"/>
  <c r="T65" i="38" s="1"/>
  <c r="U65" i="38"/>
  <c r="AI65" i="38"/>
  <c r="AJ65" i="38" s="1"/>
  <c r="AK65" i="38"/>
  <c r="S65" i="37"/>
  <c r="T65" i="37" s="1"/>
  <c r="U65" i="37"/>
  <c r="AI65" i="37"/>
  <c r="AJ65" i="37" s="1"/>
  <c r="AK65" i="37"/>
  <c r="S65" i="36"/>
  <c r="T65" i="36" s="1"/>
  <c r="U65" i="36"/>
  <c r="AI65" i="36"/>
  <c r="AJ65" i="36" s="1"/>
  <c r="AK65" i="36"/>
  <c r="S65" i="35"/>
  <c r="T65" i="35" s="1"/>
  <c r="U65" i="35"/>
  <c r="AI65" i="35"/>
  <c r="AJ65" i="35" s="1"/>
  <c r="AK65" i="35"/>
  <c r="AG61" i="42" l="1"/>
  <c r="AF61" i="42"/>
  <c r="AE61" i="42"/>
  <c r="AD61" i="42"/>
  <c r="AC61" i="42"/>
  <c r="AB61" i="42"/>
  <c r="AA61" i="42"/>
  <c r="Z61" i="42"/>
  <c r="Y61" i="42"/>
  <c r="X61" i="42"/>
  <c r="W61" i="42"/>
  <c r="V61" i="42"/>
  <c r="U61" i="42"/>
  <c r="Q61" i="42"/>
  <c r="P61" i="42"/>
  <c r="O61" i="42"/>
  <c r="N61" i="42"/>
  <c r="M61" i="42"/>
  <c r="L61" i="42"/>
  <c r="K61" i="42"/>
  <c r="J61" i="42"/>
  <c r="I61" i="42"/>
  <c r="H61" i="42"/>
  <c r="G61" i="42"/>
  <c r="F61" i="42"/>
  <c r="E61" i="42"/>
  <c r="D61" i="42"/>
  <c r="C61" i="42"/>
  <c r="AG60" i="42"/>
  <c r="AF60" i="42"/>
  <c r="AE60" i="42"/>
  <c r="AD60" i="42"/>
  <c r="AC60" i="42"/>
  <c r="AB60" i="42"/>
  <c r="AA60" i="42"/>
  <c r="Z60" i="42"/>
  <c r="Y60" i="42"/>
  <c r="X60" i="42"/>
  <c r="W60" i="42"/>
  <c r="V60" i="42"/>
  <c r="U60" i="42"/>
  <c r="Q60" i="42"/>
  <c r="P60" i="42"/>
  <c r="O60" i="42"/>
  <c r="N60" i="42"/>
  <c r="M60" i="42"/>
  <c r="L60" i="42"/>
  <c r="K60" i="42"/>
  <c r="J60" i="42"/>
  <c r="I60" i="42"/>
  <c r="H60" i="42"/>
  <c r="G60" i="42"/>
  <c r="F60" i="42"/>
  <c r="E60" i="42"/>
  <c r="D60" i="42"/>
  <c r="C60" i="42"/>
  <c r="AG59" i="42"/>
  <c r="AF59" i="42"/>
  <c r="AE59" i="42"/>
  <c r="AD59" i="42"/>
  <c r="AC59" i="42"/>
  <c r="AB59" i="42"/>
  <c r="AA59" i="42"/>
  <c r="Z59" i="42"/>
  <c r="Y59" i="42"/>
  <c r="X59" i="42"/>
  <c r="W59" i="42"/>
  <c r="V59" i="42"/>
  <c r="U59" i="42"/>
  <c r="Q59" i="42"/>
  <c r="P59" i="42"/>
  <c r="O59" i="42"/>
  <c r="N59" i="42"/>
  <c r="M59" i="42"/>
  <c r="L59" i="42"/>
  <c r="K59" i="42"/>
  <c r="J59" i="42"/>
  <c r="I59" i="42"/>
  <c r="H59" i="42"/>
  <c r="G59" i="42"/>
  <c r="F59" i="42"/>
  <c r="E59" i="42"/>
  <c r="D59" i="42"/>
  <c r="C59" i="42"/>
  <c r="AG58" i="42"/>
  <c r="AF58" i="42"/>
  <c r="AE58" i="42"/>
  <c r="AD58" i="42"/>
  <c r="AC58" i="42"/>
  <c r="AB58" i="42"/>
  <c r="AA58" i="42"/>
  <c r="Z58" i="42"/>
  <c r="Y58" i="42"/>
  <c r="X58" i="42"/>
  <c r="W58" i="42"/>
  <c r="V58" i="42"/>
  <c r="U58" i="42"/>
  <c r="Q58" i="42"/>
  <c r="P58" i="42"/>
  <c r="O58" i="42"/>
  <c r="N58" i="42"/>
  <c r="M58" i="42"/>
  <c r="L58" i="42"/>
  <c r="K58" i="42"/>
  <c r="J58" i="42"/>
  <c r="I58" i="42"/>
  <c r="H58" i="42"/>
  <c r="G58" i="42"/>
  <c r="F58" i="42"/>
  <c r="E58" i="42"/>
  <c r="D58" i="42"/>
  <c r="C58" i="42"/>
  <c r="AG57" i="42"/>
  <c r="AF57" i="42"/>
  <c r="AE57" i="42"/>
  <c r="AD57" i="42"/>
  <c r="AC57" i="42"/>
  <c r="AB57" i="42"/>
  <c r="AA57" i="42"/>
  <c r="Z57" i="42"/>
  <c r="Y57" i="42"/>
  <c r="X57" i="42"/>
  <c r="W57" i="42"/>
  <c r="V57" i="42"/>
  <c r="U57" i="42"/>
  <c r="Q57" i="42"/>
  <c r="P57" i="42"/>
  <c r="O57" i="42"/>
  <c r="N57" i="42"/>
  <c r="M57" i="42"/>
  <c r="L57" i="42"/>
  <c r="K57" i="42"/>
  <c r="J57" i="42"/>
  <c r="I57" i="42"/>
  <c r="H57" i="42"/>
  <c r="G57" i="42"/>
  <c r="F57" i="42"/>
  <c r="E57" i="42"/>
  <c r="D57" i="42"/>
  <c r="C57" i="42"/>
  <c r="AG56" i="42"/>
  <c r="AF56" i="42"/>
  <c r="AE56" i="42"/>
  <c r="AD56" i="42"/>
  <c r="AC56" i="42"/>
  <c r="AB56" i="42"/>
  <c r="AA56" i="42"/>
  <c r="Z56" i="42"/>
  <c r="Y56" i="42"/>
  <c r="X56" i="42"/>
  <c r="W56" i="42"/>
  <c r="V56" i="42"/>
  <c r="U56" i="42"/>
  <c r="Q56" i="42"/>
  <c r="P56" i="42"/>
  <c r="O56" i="42"/>
  <c r="N56" i="42"/>
  <c r="M56" i="42"/>
  <c r="L56" i="42"/>
  <c r="K56" i="42"/>
  <c r="J56" i="42"/>
  <c r="I56" i="42"/>
  <c r="H56" i="42"/>
  <c r="G56" i="42"/>
  <c r="F56" i="42"/>
  <c r="E56" i="42"/>
  <c r="D56" i="42"/>
  <c r="C56" i="42"/>
  <c r="AG55" i="42"/>
  <c r="AF55" i="42"/>
  <c r="AE55" i="42"/>
  <c r="AD55" i="42"/>
  <c r="AC55" i="42"/>
  <c r="AB55" i="42"/>
  <c r="AA55" i="42"/>
  <c r="Z55" i="42"/>
  <c r="Y55" i="42"/>
  <c r="X55" i="42"/>
  <c r="W55" i="42"/>
  <c r="V55" i="42"/>
  <c r="U55" i="42"/>
  <c r="Q55" i="42"/>
  <c r="P55" i="42"/>
  <c r="O55" i="42"/>
  <c r="N55" i="42"/>
  <c r="M55" i="42"/>
  <c r="L55" i="42"/>
  <c r="K55" i="42"/>
  <c r="J55" i="42"/>
  <c r="I55" i="42"/>
  <c r="H55" i="42"/>
  <c r="G55" i="42"/>
  <c r="F55" i="42"/>
  <c r="E55" i="42"/>
  <c r="D55" i="42"/>
  <c r="C55" i="42"/>
  <c r="AG54" i="42"/>
  <c r="AF54" i="42"/>
  <c r="AE54" i="42"/>
  <c r="AD54" i="42"/>
  <c r="AC54" i="42"/>
  <c r="AB54" i="42"/>
  <c r="AA54" i="42"/>
  <c r="Z54" i="42"/>
  <c r="Y54" i="42"/>
  <c r="X54" i="42"/>
  <c r="W54" i="42"/>
  <c r="V54" i="42"/>
  <c r="U54" i="42"/>
  <c r="Q54" i="42"/>
  <c r="P54" i="42"/>
  <c r="O54" i="42"/>
  <c r="N54" i="42"/>
  <c r="M54" i="42"/>
  <c r="L54" i="42"/>
  <c r="K54" i="42"/>
  <c r="J54" i="42"/>
  <c r="I54" i="42"/>
  <c r="H54" i="42"/>
  <c r="G54" i="42"/>
  <c r="F54" i="42"/>
  <c r="E54" i="42"/>
  <c r="D54" i="42"/>
  <c r="C54" i="42"/>
  <c r="AG53" i="42"/>
  <c r="AF53" i="42"/>
  <c r="AE53" i="42"/>
  <c r="AD53" i="42"/>
  <c r="AC53" i="42"/>
  <c r="AB53" i="42"/>
  <c r="AA53" i="42"/>
  <c r="Z53" i="42"/>
  <c r="Y53" i="42"/>
  <c r="X53" i="42"/>
  <c r="W53" i="42"/>
  <c r="V53" i="42"/>
  <c r="U53" i="42"/>
  <c r="Q53" i="42"/>
  <c r="P53" i="42"/>
  <c r="O53" i="42"/>
  <c r="N53" i="42"/>
  <c r="M53" i="42"/>
  <c r="L53" i="42"/>
  <c r="K53" i="42"/>
  <c r="J53" i="42"/>
  <c r="I53" i="42"/>
  <c r="H53" i="42"/>
  <c r="G53" i="42"/>
  <c r="F53" i="42"/>
  <c r="E53" i="42"/>
  <c r="D53" i="42"/>
  <c r="C53" i="42"/>
  <c r="AG52" i="42"/>
  <c r="AF52" i="42"/>
  <c r="AE52" i="42"/>
  <c r="AD52" i="42"/>
  <c r="AC52" i="42"/>
  <c r="AB52" i="42"/>
  <c r="AA52" i="42"/>
  <c r="Z52" i="42"/>
  <c r="Y52" i="42"/>
  <c r="X52" i="42"/>
  <c r="W52" i="42"/>
  <c r="V52" i="42"/>
  <c r="U52" i="42"/>
  <c r="Q52" i="42"/>
  <c r="P52" i="42"/>
  <c r="O52" i="42"/>
  <c r="N52" i="42"/>
  <c r="M52" i="42"/>
  <c r="L52" i="42"/>
  <c r="K52" i="42"/>
  <c r="J52" i="42"/>
  <c r="I52" i="42"/>
  <c r="H52" i="42"/>
  <c r="G52" i="42"/>
  <c r="F52" i="42"/>
  <c r="E52" i="42"/>
  <c r="D52" i="42"/>
  <c r="C52" i="42"/>
  <c r="AG51" i="42"/>
  <c r="AF51" i="42"/>
  <c r="AE51" i="42"/>
  <c r="AD51" i="42"/>
  <c r="AC51" i="42"/>
  <c r="AB51" i="42"/>
  <c r="AA51" i="42"/>
  <c r="Z51" i="42"/>
  <c r="Y51" i="42"/>
  <c r="X51" i="42"/>
  <c r="W51" i="42"/>
  <c r="V51" i="42"/>
  <c r="U51" i="42"/>
  <c r="Q51" i="42"/>
  <c r="P51" i="42"/>
  <c r="O51" i="42"/>
  <c r="N51" i="42"/>
  <c r="M51" i="42"/>
  <c r="L51" i="42"/>
  <c r="K51" i="42"/>
  <c r="J51" i="42"/>
  <c r="I51" i="42"/>
  <c r="H51" i="42"/>
  <c r="G51" i="42"/>
  <c r="F51" i="42"/>
  <c r="E51" i="42"/>
  <c r="D51" i="42"/>
  <c r="C51" i="42"/>
  <c r="AG44" i="42"/>
  <c r="AF44" i="42"/>
  <c r="AE44" i="42"/>
  <c r="AD44" i="42"/>
  <c r="AC44" i="42"/>
  <c r="AB44" i="42"/>
  <c r="AA44" i="42"/>
  <c r="Z44" i="42"/>
  <c r="Y44" i="42"/>
  <c r="X44" i="42"/>
  <c r="W44" i="42"/>
  <c r="V44" i="42"/>
  <c r="U44" i="42"/>
  <c r="Q44" i="42"/>
  <c r="P44" i="42"/>
  <c r="O44" i="42"/>
  <c r="N44" i="42"/>
  <c r="M44" i="42"/>
  <c r="L44" i="42"/>
  <c r="K44" i="42"/>
  <c r="J44" i="42"/>
  <c r="I44" i="42"/>
  <c r="H44" i="42"/>
  <c r="G44" i="42"/>
  <c r="F44" i="42"/>
  <c r="E44" i="42"/>
  <c r="D44" i="42"/>
  <c r="C44" i="42"/>
  <c r="AG43" i="42"/>
  <c r="AF43" i="42"/>
  <c r="AE43" i="42"/>
  <c r="AD43" i="42"/>
  <c r="AC43" i="42"/>
  <c r="AB43" i="42"/>
  <c r="AA43" i="42"/>
  <c r="Z43" i="42"/>
  <c r="Y43" i="42"/>
  <c r="X43" i="42"/>
  <c r="W43" i="42"/>
  <c r="V43" i="42"/>
  <c r="U43" i="42"/>
  <c r="Q43" i="42"/>
  <c r="P43" i="42"/>
  <c r="O43" i="42"/>
  <c r="N43" i="42"/>
  <c r="M43" i="42"/>
  <c r="L43" i="42"/>
  <c r="K43" i="42"/>
  <c r="J43" i="42"/>
  <c r="I43" i="42"/>
  <c r="H43" i="42"/>
  <c r="G43" i="42"/>
  <c r="F43" i="42"/>
  <c r="E43" i="42"/>
  <c r="D43" i="42"/>
  <c r="C43" i="42"/>
  <c r="AG42" i="42"/>
  <c r="AF42" i="42"/>
  <c r="AE42" i="42"/>
  <c r="AD42" i="42"/>
  <c r="AC42" i="42"/>
  <c r="AB42" i="42"/>
  <c r="AA42" i="42"/>
  <c r="Z42" i="42"/>
  <c r="Y42" i="42"/>
  <c r="X42" i="42"/>
  <c r="W42" i="42"/>
  <c r="V42" i="42"/>
  <c r="U42" i="42"/>
  <c r="Q42" i="42"/>
  <c r="P42" i="42"/>
  <c r="O42" i="42"/>
  <c r="N42" i="42"/>
  <c r="M42" i="42"/>
  <c r="L42" i="42"/>
  <c r="K42" i="42"/>
  <c r="J42" i="42"/>
  <c r="I42" i="42"/>
  <c r="H42" i="42"/>
  <c r="G42" i="42"/>
  <c r="F42" i="42"/>
  <c r="E42" i="42"/>
  <c r="D42" i="42"/>
  <c r="C42" i="42"/>
  <c r="AG41" i="42"/>
  <c r="AF41" i="42"/>
  <c r="AE41" i="42"/>
  <c r="AD41" i="42"/>
  <c r="AC41" i="42"/>
  <c r="AB41" i="42"/>
  <c r="AA41" i="42"/>
  <c r="Z41" i="42"/>
  <c r="Y41" i="42"/>
  <c r="X41" i="42"/>
  <c r="W41" i="42"/>
  <c r="V41" i="42"/>
  <c r="U41" i="42"/>
  <c r="Q41" i="42"/>
  <c r="P41" i="42"/>
  <c r="O41" i="42"/>
  <c r="N41" i="42"/>
  <c r="M41" i="42"/>
  <c r="L41" i="42"/>
  <c r="K41" i="42"/>
  <c r="J41" i="42"/>
  <c r="I41" i="42"/>
  <c r="H41" i="42"/>
  <c r="G41" i="42"/>
  <c r="F41" i="42"/>
  <c r="E41" i="42"/>
  <c r="D41" i="42"/>
  <c r="C41" i="42"/>
  <c r="AG40" i="42"/>
  <c r="AF40" i="42"/>
  <c r="AE40" i="42"/>
  <c r="AD40" i="42"/>
  <c r="AC40" i="42"/>
  <c r="AB40" i="42"/>
  <c r="AA40" i="42"/>
  <c r="Z40" i="42"/>
  <c r="Y40" i="42"/>
  <c r="X40" i="42"/>
  <c r="W40" i="42"/>
  <c r="V40" i="42"/>
  <c r="U40" i="42"/>
  <c r="Q40" i="42"/>
  <c r="P40" i="42"/>
  <c r="O40" i="42"/>
  <c r="N40" i="42"/>
  <c r="M40" i="42"/>
  <c r="L40" i="42"/>
  <c r="K40" i="42"/>
  <c r="J40" i="42"/>
  <c r="I40" i="42"/>
  <c r="H40" i="42"/>
  <c r="G40" i="42"/>
  <c r="F40" i="42"/>
  <c r="E40" i="42"/>
  <c r="D40" i="42"/>
  <c r="C40" i="42"/>
  <c r="AG39" i="42"/>
  <c r="AF39" i="42"/>
  <c r="AE39" i="42"/>
  <c r="AD39" i="42"/>
  <c r="AC39" i="42"/>
  <c r="AB39" i="42"/>
  <c r="AA39" i="42"/>
  <c r="Z39" i="42"/>
  <c r="Y39" i="42"/>
  <c r="X39" i="42"/>
  <c r="W39" i="42"/>
  <c r="V39" i="42"/>
  <c r="U39" i="42"/>
  <c r="Q39" i="42"/>
  <c r="P39" i="42"/>
  <c r="O39" i="42"/>
  <c r="N39" i="42"/>
  <c r="M39" i="42"/>
  <c r="L39" i="42"/>
  <c r="K39" i="42"/>
  <c r="J39" i="42"/>
  <c r="I39" i="42"/>
  <c r="H39" i="42"/>
  <c r="G39" i="42"/>
  <c r="F39" i="42"/>
  <c r="E39" i="42"/>
  <c r="D39" i="42"/>
  <c r="C39" i="42"/>
  <c r="AG38" i="42"/>
  <c r="AF38" i="42"/>
  <c r="AE38" i="42"/>
  <c r="AD38" i="42"/>
  <c r="AC38" i="42"/>
  <c r="AB38" i="42"/>
  <c r="AA38" i="42"/>
  <c r="Z38" i="42"/>
  <c r="Y38" i="42"/>
  <c r="X38" i="42"/>
  <c r="W38" i="42"/>
  <c r="V38" i="42"/>
  <c r="U38" i="42"/>
  <c r="Q38" i="42"/>
  <c r="P38" i="42"/>
  <c r="O38" i="42"/>
  <c r="N38" i="42"/>
  <c r="M38" i="42"/>
  <c r="L38" i="42"/>
  <c r="K38" i="42"/>
  <c r="J38" i="42"/>
  <c r="I38" i="42"/>
  <c r="H38" i="42"/>
  <c r="G38" i="42"/>
  <c r="F38" i="42"/>
  <c r="E38" i="42"/>
  <c r="D38" i="42"/>
  <c r="C38" i="42"/>
  <c r="AG37" i="42"/>
  <c r="AF37" i="42"/>
  <c r="AE37" i="42"/>
  <c r="AD37" i="42"/>
  <c r="AC37" i="42"/>
  <c r="AB37" i="42"/>
  <c r="AA37" i="42"/>
  <c r="Z37" i="42"/>
  <c r="Y37" i="42"/>
  <c r="X37" i="42"/>
  <c r="W37" i="42"/>
  <c r="V37" i="42"/>
  <c r="U37" i="42"/>
  <c r="Q37" i="42"/>
  <c r="P37" i="42"/>
  <c r="O37" i="42"/>
  <c r="N37" i="42"/>
  <c r="M37" i="42"/>
  <c r="L37" i="42"/>
  <c r="K37" i="42"/>
  <c r="J37" i="42"/>
  <c r="I37" i="42"/>
  <c r="H37" i="42"/>
  <c r="G37" i="42"/>
  <c r="F37" i="42"/>
  <c r="E37" i="42"/>
  <c r="D37" i="42"/>
  <c r="C37" i="42"/>
  <c r="AG36" i="42"/>
  <c r="AF36" i="42"/>
  <c r="AE36" i="42"/>
  <c r="AD36" i="42"/>
  <c r="AC36" i="42"/>
  <c r="AB36" i="42"/>
  <c r="AA36" i="42"/>
  <c r="Z36" i="42"/>
  <c r="Y36" i="42"/>
  <c r="X36" i="42"/>
  <c r="W36" i="42"/>
  <c r="V36" i="42"/>
  <c r="U36" i="42"/>
  <c r="Q36" i="42"/>
  <c r="P36" i="42"/>
  <c r="O36" i="42"/>
  <c r="N36" i="42"/>
  <c r="M36" i="42"/>
  <c r="L36" i="42"/>
  <c r="K36" i="42"/>
  <c r="J36" i="42"/>
  <c r="I36" i="42"/>
  <c r="H36" i="42"/>
  <c r="G36" i="42"/>
  <c r="F36" i="42"/>
  <c r="E36" i="42"/>
  <c r="D36" i="42"/>
  <c r="C36" i="42"/>
  <c r="AG35" i="42"/>
  <c r="AF35" i="42"/>
  <c r="AE35" i="42"/>
  <c r="AD35" i="42"/>
  <c r="AC35" i="42"/>
  <c r="AB35" i="42"/>
  <c r="AA35" i="42"/>
  <c r="Z35" i="42"/>
  <c r="Y35" i="42"/>
  <c r="X35" i="42"/>
  <c r="W35" i="42"/>
  <c r="V35" i="42"/>
  <c r="U35" i="42"/>
  <c r="Q35" i="42"/>
  <c r="P35" i="42"/>
  <c r="O35" i="42"/>
  <c r="N35" i="42"/>
  <c r="M35" i="42"/>
  <c r="L35" i="42"/>
  <c r="K35" i="42"/>
  <c r="J35" i="42"/>
  <c r="I35" i="42"/>
  <c r="H35" i="42"/>
  <c r="G35" i="42"/>
  <c r="F35" i="42"/>
  <c r="E35" i="42"/>
  <c r="D35" i="42"/>
  <c r="C35" i="42"/>
  <c r="AG34" i="42"/>
  <c r="AF34" i="42"/>
  <c r="AE34" i="42"/>
  <c r="AD34" i="42"/>
  <c r="AC34" i="42"/>
  <c r="AB34" i="42"/>
  <c r="AA34" i="42"/>
  <c r="Z34" i="42"/>
  <c r="Y34" i="42"/>
  <c r="X34" i="42"/>
  <c r="W34" i="42"/>
  <c r="V34" i="42"/>
  <c r="U34" i="42"/>
  <c r="Q34" i="42"/>
  <c r="P34" i="42"/>
  <c r="O34" i="42"/>
  <c r="N34" i="42"/>
  <c r="M34" i="42"/>
  <c r="L34" i="42"/>
  <c r="K34" i="42"/>
  <c r="J34" i="42"/>
  <c r="I34" i="42"/>
  <c r="H34" i="42"/>
  <c r="G34" i="42"/>
  <c r="F34" i="42"/>
  <c r="E34" i="42"/>
  <c r="D34" i="42"/>
  <c r="C34" i="42"/>
  <c r="AG27" i="42"/>
  <c r="AF27" i="42"/>
  <c r="AE27" i="42"/>
  <c r="AD27" i="42"/>
  <c r="AC27" i="42"/>
  <c r="AB27" i="42"/>
  <c r="AA27" i="42"/>
  <c r="Z27" i="42"/>
  <c r="Y27" i="42"/>
  <c r="X27" i="42"/>
  <c r="W27" i="42"/>
  <c r="V27" i="42"/>
  <c r="U27" i="42"/>
  <c r="Q27" i="42"/>
  <c r="P27" i="42"/>
  <c r="O27" i="42"/>
  <c r="N27" i="42"/>
  <c r="M27" i="42"/>
  <c r="L27" i="42"/>
  <c r="K27" i="42"/>
  <c r="J27" i="42"/>
  <c r="I27" i="42"/>
  <c r="H27" i="42"/>
  <c r="G27" i="42"/>
  <c r="F27" i="42"/>
  <c r="E27" i="42"/>
  <c r="D27" i="42"/>
  <c r="C27" i="42"/>
  <c r="AG26" i="42"/>
  <c r="AF26" i="42"/>
  <c r="AE26" i="42"/>
  <c r="AD26" i="42"/>
  <c r="AC26" i="42"/>
  <c r="AB26" i="42"/>
  <c r="AA26" i="42"/>
  <c r="Z26" i="42"/>
  <c r="Y26" i="42"/>
  <c r="X26" i="42"/>
  <c r="W26" i="42"/>
  <c r="V26" i="42"/>
  <c r="U26" i="42"/>
  <c r="Q26" i="42"/>
  <c r="P26" i="42"/>
  <c r="O26" i="42"/>
  <c r="N26" i="42"/>
  <c r="M26" i="42"/>
  <c r="L26" i="42"/>
  <c r="K26" i="42"/>
  <c r="J26" i="42"/>
  <c r="I26" i="42"/>
  <c r="H26" i="42"/>
  <c r="G26" i="42"/>
  <c r="F26" i="42"/>
  <c r="E26" i="42"/>
  <c r="D26" i="42"/>
  <c r="C26" i="42"/>
  <c r="AG25" i="42"/>
  <c r="AF25" i="42"/>
  <c r="AE25" i="42"/>
  <c r="AD25" i="42"/>
  <c r="AC25" i="42"/>
  <c r="AB25" i="42"/>
  <c r="AA25" i="42"/>
  <c r="Z25" i="42"/>
  <c r="Y25" i="42"/>
  <c r="X25" i="42"/>
  <c r="W25" i="42"/>
  <c r="V25" i="42"/>
  <c r="U25" i="42"/>
  <c r="Q25" i="42"/>
  <c r="P25" i="42"/>
  <c r="O25" i="42"/>
  <c r="N25" i="42"/>
  <c r="M25" i="42"/>
  <c r="L25" i="42"/>
  <c r="K25" i="42"/>
  <c r="J25" i="42"/>
  <c r="I25" i="42"/>
  <c r="H25" i="42"/>
  <c r="G25" i="42"/>
  <c r="F25" i="42"/>
  <c r="E25" i="42"/>
  <c r="D25" i="42"/>
  <c r="C25" i="42"/>
  <c r="AG24" i="42"/>
  <c r="AF24" i="42"/>
  <c r="AE24" i="42"/>
  <c r="AD24" i="42"/>
  <c r="AC24" i="42"/>
  <c r="AB24" i="42"/>
  <c r="AA24" i="42"/>
  <c r="Z24" i="42"/>
  <c r="Y24" i="42"/>
  <c r="X24" i="42"/>
  <c r="W24" i="42"/>
  <c r="V24" i="42"/>
  <c r="U24" i="42"/>
  <c r="Q24" i="42"/>
  <c r="P24" i="42"/>
  <c r="O24" i="42"/>
  <c r="N24" i="42"/>
  <c r="M24" i="42"/>
  <c r="L24" i="42"/>
  <c r="K24" i="42"/>
  <c r="J24" i="42"/>
  <c r="I24" i="42"/>
  <c r="H24" i="42"/>
  <c r="G24" i="42"/>
  <c r="F24" i="42"/>
  <c r="E24" i="42"/>
  <c r="D24" i="42"/>
  <c r="C24" i="42"/>
  <c r="AG23" i="42"/>
  <c r="AF23" i="42"/>
  <c r="AE23" i="42"/>
  <c r="AD23" i="42"/>
  <c r="AC23" i="42"/>
  <c r="AB23" i="42"/>
  <c r="AA23" i="42"/>
  <c r="Z23" i="42"/>
  <c r="Y23" i="42"/>
  <c r="X23" i="42"/>
  <c r="W23" i="42"/>
  <c r="V23" i="42"/>
  <c r="U23" i="42"/>
  <c r="Q23" i="42"/>
  <c r="P23" i="42"/>
  <c r="O23" i="42"/>
  <c r="N23" i="42"/>
  <c r="M23" i="42"/>
  <c r="L23" i="42"/>
  <c r="K23" i="42"/>
  <c r="J23" i="42"/>
  <c r="I23" i="42"/>
  <c r="H23" i="42"/>
  <c r="G23" i="42"/>
  <c r="F23" i="42"/>
  <c r="E23" i="42"/>
  <c r="D23" i="42"/>
  <c r="C23" i="42"/>
  <c r="AG22" i="42"/>
  <c r="AF22" i="42"/>
  <c r="AE22" i="42"/>
  <c r="AD22" i="42"/>
  <c r="AC22" i="42"/>
  <c r="AB22" i="42"/>
  <c r="AA22" i="42"/>
  <c r="Z22" i="42"/>
  <c r="Y22" i="42"/>
  <c r="X22" i="42"/>
  <c r="W22" i="42"/>
  <c r="V22" i="42"/>
  <c r="U22" i="42"/>
  <c r="Q22" i="42"/>
  <c r="P22" i="42"/>
  <c r="O22" i="42"/>
  <c r="N22" i="42"/>
  <c r="M22" i="42"/>
  <c r="L22" i="42"/>
  <c r="K22" i="42"/>
  <c r="J22" i="42"/>
  <c r="I22" i="42"/>
  <c r="H22" i="42"/>
  <c r="G22" i="42"/>
  <c r="F22" i="42"/>
  <c r="E22" i="42"/>
  <c r="D22" i="42"/>
  <c r="C22" i="42"/>
  <c r="AG21" i="42"/>
  <c r="AF21" i="42"/>
  <c r="AE21" i="42"/>
  <c r="AD21" i="42"/>
  <c r="AC21" i="42"/>
  <c r="AB21" i="42"/>
  <c r="AA21" i="42"/>
  <c r="Z21" i="42"/>
  <c r="Y21" i="42"/>
  <c r="X21" i="42"/>
  <c r="W21" i="42"/>
  <c r="V21" i="42"/>
  <c r="U21" i="42"/>
  <c r="Q21" i="42"/>
  <c r="P21" i="42"/>
  <c r="O21" i="42"/>
  <c r="N21" i="42"/>
  <c r="M21" i="42"/>
  <c r="L21" i="42"/>
  <c r="K21" i="42"/>
  <c r="J21" i="42"/>
  <c r="I21" i="42"/>
  <c r="H21" i="42"/>
  <c r="G21" i="42"/>
  <c r="F21" i="42"/>
  <c r="E21" i="42"/>
  <c r="D21" i="42"/>
  <c r="C21" i="42"/>
  <c r="AG20" i="42"/>
  <c r="AF20" i="42"/>
  <c r="AE20" i="42"/>
  <c r="AD20" i="42"/>
  <c r="AC20" i="42"/>
  <c r="AB20" i="42"/>
  <c r="AA20" i="42"/>
  <c r="Z20" i="42"/>
  <c r="Y20" i="42"/>
  <c r="X20" i="42"/>
  <c r="W20" i="42"/>
  <c r="V20" i="42"/>
  <c r="U20" i="42"/>
  <c r="Q20" i="42"/>
  <c r="P20" i="42"/>
  <c r="O20" i="42"/>
  <c r="N20" i="42"/>
  <c r="M20" i="42"/>
  <c r="L20" i="42"/>
  <c r="K20" i="42"/>
  <c r="J20" i="42"/>
  <c r="I20" i="42"/>
  <c r="H20" i="42"/>
  <c r="G20" i="42"/>
  <c r="F20" i="42"/>
  <c r="E20" i="42"/>
  <c r="D20" i="42"/>
  <c r="C20" i="42"/>
  <c r="AG19" i="42"/>
  <c r="AF19" i="42"/>
  <c r="AE19" i="42"/>
  <c r="AD19" i="42"/>
  <c r="AC19" i="42"/>
  <c r="AB19" i="42"/>
  <c r="AA19" i="42"/>
  <c r="Z19" i="42"/>
  <c r="Y19" i="42"/>
  <c r="X19" i="42"/>
  <c r="W19" i="42"/>
  <c r="V19" i="42"/>
  <c r="U19" i="42"/>
  <c r="Q19" i="42"/>
  <c r="P19" i="42"/>
  <c r="O19" i="42"/>
  <c r="N19" i="42"/>
  <c r="M19" i="42"/>
  <c r="L19" i="42"/>
  <c r="K19" i="42"/>
  <c r="J19" i="42"/>
  <c r="I19" i="42"/>
  <c r="H19" i="42"/>
  <c r="G19" i="42"/>
  <c r="F19" i="42"/>
  <c r="E19" i="42"/>
  <c r="D19" i="42"/>
  <c r="C19" i="42"/>
  <c r="AG18" i="42"/>
  <c r="AF18" i="42"/>
  <c r="AE18" i="42"/>
  <c r="AD18" i="42"/>
  <c r="AC18" i="42"/>
  <c r="AB18" i="42"/>
  <c r="AA18" i="42"/>
  <c r="Z18" i="42"/>
  <c r="Y18" i="42"/>
  <c r="X18" i="42"/>
  <c r="W18" i="42"/>
  <c r="V18" i="42"/>
  <c r="U18" i="42"/>
  <c r="Q18" i="42"/>
  <c r="P18" i="42"/>
  <c r="O18" i="42"/>
  <c r="N18" i="42"/>
  <c r="M18" i="42"/>
  <c r="L18" i="42"/>
  <c r="K18" i="42"/>
  <c r="J18" i="42"/>
  <c r="I18" i="42"/>
  <c r="H18" i="42"/>
  <c r="G18" i="42"/>
  <c r="F18" i="42"/>
  <c r="E18" i="42"/>
  <c r="D18" i="42"/>
  <c r="C18" i="42"/>
  <c r="AG17" i="42"/>
  <c r="AF17" i="42"/>
  <c r="AE17" i="42"/>
  <c r="AD17" i="42"/>
  <c r="AC17" i="42"/>
  <c r="AB17" i="42"/>
  <c r="AA17" i="42"/>
  <c r="Z17" i="42"/>
  <c r="Y17" i="42"/>
  <c r="X17" i="42"/>
  <c r="W17" i="42"/>
  <c r="V17" i="42"/>
  <c r="U17" i="42"/>
  <c r="Q17" i="42"/>
  <c r="P17" i="42"/>
  <c r="O17" i="42"/>
  <c r="N17" i="42"/>
  <c r="M17" i="42"/>
  <c r="L17" i="42"/>
  <c r="K17" i="42"/>
  <c r="J17" i="42"/>
  <c r="I17" i="42"/>
  <c r="H17" i="42"/>
  <c r="G17" i="42"/>
  <c r="F17" i="42"/>
  <c r="E17" i="42"/>
  <c r="D17" i="42"/>
  <c r="C17" i="42"/>
  <c r="AG61" i="41"/>
  <c r="AF61" i="41"/>
  <c r="AE61" i="41"/>
  <c r="AD61" i="41"/>
  <c r="AC61" i="41"/>
  <c r="AB61" i="41"/>
  <c r="AA61" i="41"/>
  <c r="Z61" i="41"/>
  <c r="Y61" i="41"/>
  <c r="X61" i="41"/>
  <c r="W61" i="41"/>
  <c r="V61" i="41"/>
  <c r="U61" i="41"/>
  <c r="Q61" i="41"/>
  <c r="P61" i="41"/>
  <c r="O61" i="41"/>
  <c r="N61" i="41"/>
  <c r="M61" i="41"/>
  <c r="L61" i="41"/>
  <c r="K61" i="41"/>
  <c r="J61" i="41"/>
  <c r="I61" i="41"/>
  <c r="H61" i="41"/>
  <c r="G61" i="41"/>
  <c r="F61" i="41"/>
  <c r="E61" i="41"/>
  <c r="D61" i="41"/>
  <c r="C61" i="41"/>
  <c r="AG60" i="41"/>
  <c r="AF60" i="41"/>
  <c r="AE60" i="41"/>
  <c r="AD60" i="41"/>
  <c r="AC60" i="41"/>
  <c r="AB60" i="41"/>
  <c r="AA60" i="41"/>
  <c r="Z60" i="41"/>
  <c r="Y60" i="41"/>
  <c r="X60" i="41"/>
  <c r="W60" i="41"/>
  <c r="V60" i="41"/>
  <c r="U60" i="41"/>
  <c r="Q60" i="41"/>
  <c r="P60" i="41"/>
  <c r="O60" i="41"/>
  <c r="N60" i="41"/>
  <c r="M60" i="41"/>
  <c r="L60" i="41"/>
  <c r="K60" i="41"/>
  <c r="J60" i="41"/>
  <c r="I60" i="41"/>
  <c r="H60" i="41"/>
  <c r="G60" i="41"/>
  <c r="F60" i="41"/>
  <c r="E60" i="41"/>
  <c r="D60" i="41"/>
  <c r="C60" i="41"/>
  <c r="AG59" i="41"/>
  <c r="AF59" i="41"/>
  <c r="AE59" i="41"/>
  <c r="AD59" i="41"/>
  <c r="AC59" i="41"/>
  <c r="AB59" i="41"/>
  <c r="AA59" i="41"/>
  <c r="Z59" i="41"/>
  <c r="Y59" i="41"/>
  <c r="X59" i="41"/>
  <c r="W59" i="41"/>
  <c r="V59" i="41"/>
  <c r="U59" i="41"/>
  <c r="Q59" i="41"/>
  <c r="P59" i="41"/>
  <c r="O59" i="41"/>
  <c r="N59" i="41"/>
  <c r="M59" i="41"/>
  <c r="L59" i="41"/>
  <c r="K59" i="41"/>
  <c r="J59" i="41"/>
  <c r="I59" i="41"/>
  <c r="H59" i="41"/>
  <c r="G59" i="41"/>
  <c r="F59" i="41"/>
  <c r="E59" i="41"/>
  <c r="D59" i="41"/>
  <c r="C59" i="41"/>
  <c r="AG58" i="41"/>
  <c r="AF58" i="41"/>
  <c r="AE58" i="41"/>
  <c r="AD58" i="41"/>
  <c r="AC58" i="41"/>
  <c r="AB58" i="41"/>
  <c r="AA58" i="41"/>
  <c r="Z58" i="41"/>
  <c r="Y58" i="41"/>
  <c r="X58" i="41"/>
  <c r="W58" i="41"/>
  <c r="V58" i="41"/>
  <c r="U58" i="41"/>
  <c r="Q58" i="41"/>
  <c r="P58" i="41"/>
  <c r="O58" i="41"/>
  <c r="N58" i="41"/>
  <c r="M58" i="41"/>
  <c r="L58" i="41"/>
  <c r="K58" i="41"/>
  <c r="J58" i="41"/>
  <c r="I58" i="41"/>
  <c r="H58" i="41"/>
  <c r="G58" i="41"/>
  <c r="F58" i="41"/>
  <c r="E58" i="41"/>
  <c r="D58" i="41"/>
  <c r="C58" i="41"/>
  <c r="AG57" i="41"/>
  <c r="AF57" i="41"/>
  <c r="AE57" i="41"/>
  <c r="AD57" i="41"/>
  <c r="AC57" i="41"/>
  <c r="AB57" i="41"/>
  <c r="AA57" i="41"/>
  <c r="Z57" i="41"/>
  <c r="Y57" i="41"/>
  <c r="X57" i="41"/>
  <c r="W57" i="41"/>
  <c r="V57" i="41"/>
  <c r="U57" i="41"/>
  <c r="Q57" i="41"/>
  <c r="P57" i="41"/>
  <c r="O57" i="41"/>
  <c r="N57" i="41"/>
  <c r="M57" i="41"/>
  <c r="L57" i="41"/>
  <c r="K57" i="41"/>
  <c r="J57" i="41"/>
  <c r="I57" i="41"/>
  <c r="H57" i="41"/>
  <c r="G57" i="41"/>
  <c r="F57" i="41"/>
  <c r="E57" i="41"/>
  <c r="D57" i="41"/>
  <c r="C57" i="41"/>
  <c r="AG56" i="41"/>
  <c r="AF56" i="41"/>
  <c r="AE56" i="41"/>
  <c r="AD56" i="41"/>
  <c r="AC56" i="41"/>
  <c r="AB56" i="41"/>
  <c r="AA56" i="41"/>
  <c r="Z56" i="41"/>
  <c r="Y56" i="41"/>
  <c r="X56" i="41"/>
  <c r="W56" i="41"/>
  <c r="V56" i="41"/>
  <c r="U56" i="41"/>
  <c r="Q56" i="41"/>
  <c r="P56" i="41"/>
  <c r="O56" i="41"/>
  <c r="N56" i="41"/>
  <c r="M56" i="41"/>
  <c r="L56" i="41"/>
  <c r="K56" i="41"/>
  <c r="J56" i="41"/>
  <c r="I56" i="41"/>
  <c r="H56" i="41"/>
  <c r="G56" i="41"/>
  <c r="F56" i="41"/>
  <c r="E56" i="41"/>
  <c r="D56" i="41"/>
  <c r="C56" i="41"/>
  <c r="AG55" i="41"/>
  <c r="AF55" i="41"/>
  <c r="AE55" i="41"/>
  <c r="AD55" i="41"/>
  <c r="AC55" i="41"/>
  <c r="AB55" i="41"/>
  <c r="AA55" i="41"/>
  <c r="Z55" i="41"/>
  <c r="Y55" i="41"/>
  <c r="X55" i="41"/>
  <c r="W55" i="41"/>
  <c r="V55" i="41"/>
  <c r="U55" i="41"/>
  <c r="Q55" i="41"/>
  <c r="P55" i="41"/>
  <c r="O55" i="41"/>
  <c r="N55" i="41"/>
  <c r="M55" i="41"/>
  <c r="L55" i="41"/>
  <c r="K55" i="41"/>
  <c r="J55" i="41"/>
  <c r="I55" i="41"/>
  <c r="H55" i="41"/>
  <c r="G55" i="41"/>
  <c r="F55" i="41"/>
  <c r="E55" i="41"/>
  <c r="D55" i="41"/>
  <c r="C55" i="41"/>
  <c r="AG54" i="41"/>
  <c r="AF54" i="41"/>
  <c r="AE54" i="41"/>
  <c r="AD54" i="41"/>
  <c r="AC54" i="41"/>
  <c r="AB54" i="41"/>
  <c r="AA54" i="41"/>
  <c r="Z54" i="41"/>
  <c r="Y54" i="41"/>
  <c r="X54" i="41"/>
  <c r="W54" i="41"/>
  <c r="V54" i="41"/>
  <c r="U54" i="41"/>
  <c r="Q54" i="41"/>
  <c r="P54" i="41"/>
  <c r="O54" i="41"/>
  <c r="N54" i="41"/>
  <c r="M54" i="41"/>
  <c r="L54" i="41"/>
  <c r="K54" i="41"/>
  <c r="J54" i="41"/>
  <c r="I54" i="41"/>
  <c r="H54" i="41"/>
  <c r="G54" i="41"/>
  <c r="F54" i="41"/>
  <c r="E54" i="41"/>
  <c r="D54" i="41"/>
  <c r="C54" i="41"/>
  <c r="AG53" i="41"/>
  <c r="AF53" i="41"/>
  <c r="AE53" i="41"/>
  <c r="AD53" i="41"/>
  <c r="AC53" i="41"/>
  <c r="AB53" i="41"/>
  <c r="AA53" i="41"/>
  <c r="Z53" i="41"/>
  <c r="Y53" i="41"/>
  <c r="X53" i="41"/>
  <c r="W53" i="41"/>
  <c r="V53" i="41"/>
  <c r="U53" i="41"/>
  <c r="Q53" i="41"/>
  <c r="P53" i="41"/>
  <c r="O53" i="41"/>
  <c r="N53" i="41"/>
  <c r="M53" i="41"/>
  <c r="L53" i="41"/>
  <c r="K53" i="41"/>
  <c r="J53" i="41"/>
  <c r="I53" i="41"/>
  <c r="H53" i="41"/>
  <c r="G53" i="41"/>
  <c r="F53" i="41"/>
  <c r="E53" i="41"/>
  <c r="D53" i="41"/>
  <c r="C53" i="41"/>
  <c r="AG52" i="41"/>
  <c r="AF52" i="41"/>
  <c r="AE52" i="41"/>
  <c r="AD52" i="41"/>
  <c r="AC52" i="41"/>
  <c r="AB52" i="41"/>
  <c r="AA52" i="41"/>
  <c r="Z52" i="41"/>
  <c r="Y52" i="41"/>
  <c r="X52" i="41"/>
  <c r="W52" i="41"/>
  <c r="V52" i="41"/>
  <c r="U52" i="41"/>
  <c r="Q52" i="41"/>
  <c r="P52" i="41"/>
  <c r="O52" i="41"/>
  <c r="N52" i="41"/>
  <c r="M52" i="41"/>
  <c r="L52" i="41"/>
  <c r="J52" i="41"/>
  <c r="I52" i="41"/>
  <c r="H52" i="41"/>
  <c r="G52" i="41"/>
  <c r="F52" i="41"/>
  <c r="E52" i="41"/>
  <c r="D52" i="41"/>
  <c r="C52" i="41"/>
  <c r="AG51" i="41"/>
  <c r="AF51" i="41"/>
  <c r="AE51" i="41"/>
  <c r="AD51" i="41"/>
  <c r="AC51" i="41"/>
  <c r="AB51" i="41"/>
  <c r="AA51" i="41"/>
  <c r="Z51" i="41"/>
  <c r="Y51" i="41"/>
  <c r="X51" i="41"/>
  <c r="W51" i="41"/>
  <c r="V51" i="41"/>
  <c r="U51" i="41"/>
  <c r="Q51" i="41"/>
  <c r="P51" i="41"/>
  <c r="O51" i="41"/>
  <c r="N51" i="41"/>
  <c r="M51" i="41"/>
  <c r="L51" i="41"/>
  <c r="J51" i="41"/>
  <c r="I51" i="41"/>
  <c r="H51" i="41"/>
  <c r="G51" i="41"/>
  <c r="F51" i="41"/>
  <c r="E51" i="41"/>
  <c r="D51" i="41"/>
  <c r="C51" i="41"/>
  <c r="AG44" i="41"/>
  <c r="AF44" i="41"/>
  <c r="AE44" i="41"/>
  <c r="AD44" i="41"/>
  <c r="AC44" i="41"/>
  <c r="AB44" i="41"/>
  <c r="AA44" i="41"/>
  <c r="Z44" i="41"/>
  <c r="Y44" i="41"/>
  <c r="X44" i="41"/>
  <c r="W44" i="41"/>
  <c r="V44" i="41"/>
  <c r="U44" i="41"/>
  <c r="Q44" i="41"/>
  <c r="P44" i="41"/>
  <c r="O44" i="41"/>
  <c r="N44" i="41"/>
  <c r="M44" i="41"/>
  <c r="L44" i="41"/>
  <c r="K44" i="41"/>
  <c r="J44" i="41"/>
  <c r="I44" i="41"/>
  <c r="H44" i="41"/>
  <c r="G44" i="41"/>
  <c r="F44" i="41"/>
  <c r="E44" i="41"/>
  <c r="D44" i="41"/>
  <c r="C44" i="41"/>
  <c r="AG43" i="41"/>
  <c r="AF43" i="41"/>
  <c r="AE43" i="41"/>
  <c r="AD43" i="41"/>
  <c r="AC43" i="41"/>
  <c r="AB43" i="41"/>
  <c r="AA43" i="41"/>
  <c r="Z43" i="41"/>
  <c r="Y43" i="41"/>
  <c r="X43" i="41"/>
  <c r="W43" i="41"/>
  <c r="V43" i="41"/>
  <c r="U43" i="41"/>
  <c r="Q43" i="41"/>
  <c r="P43" i="41"/>
  <c r="O43" i="41"/>
  <c r="N43" i="41"/>
  <c r="M43" i="41"/>
  <c r="L43" i="41"/>
  <c r="K43" i="41"/>
  <c r="J43" i="41"/>
  <c r="I43" i="41"/>
  <c r="H43" i="41"/>
  <c r="G43" i="41"/>
  <c r="F43" i="41"/>
  <c r="E43" i="41"/>
  <c r="D43" i="41"/>
  <c r="C43" i="41"/>
  <c r="AG42" i="41"/>
  <c r="AF42" i="41"/>
  <c r="AE42" i="41"/>
  <c r="AD42" i="41"/>
  <c r="AC42" i="41"/>
  <c r="AB42" i="41"/>
  <c r="AA42" i="41"/>
  <c r="Z42" i="41"/>
  <c r="Y42" i="41"/>
  <c r="X42" i="41"/>
  <c r="W42" i="41"/>
  <c r="V42" i="41"/>
  <c r="U42" i="41"/>
  <c r="Q42" i="41"/>
  <c r="P42" i="41"/>
  <c r="O42" i="41"/>
  <c r="N42" i="41"/>
  <c r="M42" i="41"/>
  <c r="L42" i="41"/>
  <c r="K42" i="41"/>
  <c r="J42" i="41"/>
  <c r="I42" i="41"/>
  <c r="H42" i="41"/>
  <c r="G42" i="41"/>
  <c r="F42" i="41"/>
  <c r="E42" i="41"/>
  <c r="D42" i="41"/>
  <c r="C42" i="41"/>
  <c r="AG41" i="41"/>
  <c r="AF41" i="41"/>
  <c r="AE41" i="41"/>
  <c r="AD41" i="41"/>
  <c r="AC41" i="41"/>
  <c r="AB41" i="41"/>
  <c r="AA41" i="41"/>
  <c r="Z41" i="41"/>
  <c r="Y41" i="41"/>
  <c r="X41" i="41"/>
  <c r="W41" i="41"/>
  <c r="V41" i="41"/>
  <c r="U41" i="41"/>
  <c r="Q41" i="41"/>
  <c r="P41" i="41"/>
  <c r="O41" i="41"/>
  <c r="N41" i="41"/>
  <c r="M41" i="41"/>
  <c r="L41" i="41"/>
  <c r="K41" i="41"/>
  <c r="J41" i="41"/>
  <c r="I41" i="41"/>
  <c r="H41" i="41"/>
  <c r="G41" i="41"/>
  <c r="F41" i="41"/>
  <c r="E41" i="41"/>
  <c r="D41" i="41"/>
  <c r="C41" i="41"/>
  <c r="AG40" i="41"/>
  <c r="AF40" i="41"/>
  <c r="AE40" i="41"/>
  <c r="AD40" i="41"/>
  <c r="AC40" i="41"/>
  <c r="AB40" i="41"/>
  <c r="AA40" i="41"/>
  <c r="Z40" i="41"/>
  <c r="Y40" i="41"/>
  <c r="X40" i="41"/>
  <c r="W40" i="41"/>
  <c r="V40" i="41"/>
  <c r="U40" i="41"/>
  <c r="Q40" i="41"/>
  <c r="P40" i="41"/>
  <c r="O40" i="41"/>
  <c r="N40" i="41"/>
  <c r="M40" i="41"/>
  <c r="L40" i="41"/>
  <c r="K40" i="41"/>
  <c r="J40" i="41"/>
  <c r="I40" i="41"/>
  <c r="H40" i="41"/>
  <c r="G40" i="41"/>
  <c r="F40" i="41"/>
  <c r="E40" i="41"/>
  <c r="D40" i="41"/>
  <c r="C40" i="41"/>
  <c r="AG39" i="41"/>
  <c r="AF39" i="41"/>
  <c r="AE39" i="41"/>
  <c r="AD39" i="41"/>
  <c r="AC39" i="41"/>
  <c r="AB39" i="41"/>
  <c r="AA39" i="41"/>
  <c r="Z39" i="41"/>
  <c r="Y39" i="41"/>
  <c r="X39" i="41"/>
  <c r="W39" i="41"/>
  <c r="V39" i="41"/>
  <c r="U39" i="41"/>
  <c r="Q39" i="41"/>
  <c r="P39" i="41"/>
  <c r="O39" i="41"/>
  <c r="N39" i="41"/>
  <c r="M39" i="41"/>
  <c r="L39" i="41"/>
  <c r="K39" i="41"/>
  <c r="J39" i="41"/>
  <c r="I39" i="41"/>
  <c r="H39" i="41"/>
  <c r="G39" i="41"/>
  <c r="F39" i="41"/>
  <c r="E39" i="41"/>
  <c r="D39" i="41"/>
  <c r="C39" i="41"/>
  <c r="AG38" i="41"/>
  <c r="AF38" i="41"/>
  <c r="AE38" i="41"/>
  <c r="AD38" i="41"/>
  <c r="AC38" i="41"/>
  <c r="AB38" i="41"/>
  <c r="AA38" i="41"/>
  <c r="Z38" i="41"/>
  <c r="Y38" i="41"/>
  <c r="X38" i="41"/>
  <c r="W38" i="41"/>
  <c r="V38" i="41"/>
  <c r="U38" i="41"/>
  <c r="Q38" i="41"/>
  <c r="P38" i="41"/>
  <c r="O38" i="41"/>
  <c r="N38" i="41"/>
  <c r="M38" i="41"/>
  <c r="L38" i="41"/>
  <c r="K38" i="41"/>
  <c r="J38" i="41"/>
  <c r="I38" i="41"/>
  <c r="H38" i="41"/>
  <c r="G38" i="41"/>
  <c r="F38" i="41"/>
  <c r="E38" i="41"/>
  <c r="D38" i="41"/>
  <c r="C38" i="41"/>
  <c r="AG37" i="41"/>
  <c r="AF37" i="41"/>
  <c r="AE37" i="41"/>
  <c r="AD37" i="41"/>
  <c r="AC37" i="41"/>
  <c r="AB37" i="41"/>
  <c r="AA37" i="41"/>
  <c r="Z37" i="41"/>
  <c r="Y37" i="41"/>
  <c r="X37" i="41"/>
  <c r="W37" i="41"/>
  <c r="V37" i="41"/>
  <c r="U37" i="41"/>
  <c r="Q37" i="41"/>
  <c r="P37" i="41"/>
  <c r="O37" i="41"/>
  <c r="N37" i="41"/>
  <c r="M37" i="41"/>
  <c r="L37" i="41"/>
  <c r="K37" i="41"/>
  <c r="J37" i="41"/>
  <c r="I37" i="41"/>
  <c r="H37" i="41"/>
  <c r="G37" i="41"/>
  <c r="F37" i="41"/>
  <c r="E37" i="41"/>
  <c r="D37" i="41"/>
  <c r="C37" i="41"/>
  <c r="AG36" i="41"/>
  <c r="AF36" i="41"/>
  <c r="AE36" i="41"/>
  <c r="AD36" i="41"/>
  <c r="AC36" i="41"/>
  <c r="AB36" i="41"/>
  <c r="AA36" i="41"/>
  <c r="Z36" i="41"/>
  <c r="Y36" i="41"/>
  <c r="X36" i="41"/>
  <c r="W36" i="41"/>
  <c r="V36" i="41"/>
  <c r="U36" i="41"/>
  <c r="Q36" i="41"/>
  <c r="P36" i="41"/>
  <c r="O36" i="41"/>
  <c r="N36" i="41"/>
  <c r="M36" i="41"/>
  <c r="L36" i="41"/>
  <c r="K36" i="41"/>
  <c r="J36" i="41"/>
  <c r="I36" i="41"/>
  <c r="H36" i="41"/>
  <c r="G36" i="41"/>
  <c r="F36" i="41"/>
  <c r="E36" i="41"/>
  <c r="D36" i="41"/>
  <c r="C36" i="41"/>
  <c r="AG35" i="41"/>
  <c r="AF35" i="41"/>
  <c r="AE35" i="41"/>
  <c r="AD35" i="41"/>
  <c r="AC35" i="41"/>
  <c r="AB35" i="41"/>
  <c r="AA35" i="41"/>
  <c r="Z35" i="41"/>
  <c r="Y35" i="41"/>
  <c r="X35" i="41"/>
  <c r="W35" i="41"/>
  <c r="V35" i="41"/>
  <c r="U35" i="41"/>
  <c r="Q35" i="41"/>
  <c r="P35" i="41"/>
  <c r="O35" i="41"/>
  <c r="N35" i="41"/>
  <c r="M35" i="41"/>
  <c r="L35" i="41"/>
  <c r="J35" i="41"/>
  <c r="I35" i="41"/>
  <c r="H35" i="41"/>
  <c r="G35" i="41"/>
  <c r="F35" i="41"/>
  <c r="E35" i="41"/>
  <c r="D35" i="41"/>
  <c r="C35" i="41"/>
  <c r="AG34" i="41"/>
  <c r="AF34" i="41"/>
  <c r="AE34" i="41"/>
  <c r="AD34" i="41"/>
  <c r="AC34" i="41"/>
  <c r="AB34" i="41"/>
  <c r="AA34" i="41"/>
  <c r="Z34" i="41"/>
  <c r="Y34" i="41"/>
  <c r="X34" i="41"/>
  <c r="W34" i="41"/>
  <c r="V34" i="41"/>
  <c r="U34" i="41"/>
  <c r="Q34" i="41"/>
  <c r="P34" i="41"/>
  <c r="O34" i="41"/>
  <c r="N34" i="41"/>
  <c r="M34" i="41"/>
  <c r="L34" i="41"/>
  <c r="J34" i="41"/>
  <c r="I34" i="41"/>
  <c r="H34" i="41"/>
  <c r="G34" i="41"/>
  <c r="F34" i="41"/>
  <c r="E34" i="41"/>
  <c r="D34" i="41"/>
  <c r="C34" i="41"/>
  <c r="AG27" i="41"/>
  <c r="AF27" i="41"/>
  <c r="AE27" i="41"/>
  <c r="AD27" i="41"/>
  <c r="AC27" i="41"/>
  <c r="AB27" i="41"/>
  <c r="AA27" i="41"/>
  <c r="Z27" i="41"/>
  <c r="Y27" i="41"/>
  <c r="X27" i="41"/>
  <c r="W27" i="41"/>
  <c r="V27" i="41"/>
  <c r="U27" i="41"/>
  <c r="Q27" i="41"/>
  <c r="P27" i="41"/>
  <c r="O27" i="41"/>
  <c r="N27" i="41"/>
  <c r="M27" i="41"/>
  <c r="L27" i="41"/>
  <c r="K27" i="41"/>
  <c r="J27" i="41"/>
  <c r="I27" i="41"/>
  <c r="H27" i="41"/>
  <c r="G27" i="41"/>
  <c r="F27" i="41"/>
  <c r="E27" i="41"/>
  <c r="D27" i="41"/>
  <c r="C27" i="41"/>
  <c r="AG26" i="41"/>
  <c r="AF26" i="41"/>
  <c r="AE26" i="41"/>
  <c r="AD26" i="41"/>
  <c r="AC26" i="41"/>
  <c r="AB26" i="41"/>
  <c r="AA26" i="41"/>
  <c r="Z26" i="41"/>
  <c r="Y26" i="41"/>
  <c r="X26" i="41"/>
  <c r="W26" i="41"/>
  <c r="V26" i="41"/>
  <c r="U26" i="41"/>
  <c r="Q26" i="41"/>
  <c r="P26" i="41"/>
  <c r="O26" i="41"/>
  <c r="N26" i="41"/>
  <c r="M26" i="41"/>
  <c r="L26" i="41"/>
  <c r="K26" i="41"/>
  <c r="J26" i="41"/>
  <c r="I26" i="41"/>
  <c r="H26" i="41"/>
  <c r="G26" i="41"/>
  <c r="F26" i="41"/>
  <c r="E26" i="41"/>
  <c r="D26" i="41"/>
  <c r="C26" i="41"/>
  <c r="AG25" i="41"/>
  <c r="AF25" i="41"/>
  <c r="AE25" i="41"/>
  <c r="AD25" i="41"/>
  <c r="AC25" i="41"/>
  <c r="AB25" i="41"/>
  <c r="AA25" i="41"/>
  <c r="Z25" i="41"/>
  <c r="Y25" i="41"/>
  <c r="X25" i="41"/>
  <c r="W25" i="41"/>
  <c r="V25" i="41"/>
  <c r="U25" i="41"/>
  <c r="Q25" i="41"/>
  <c r="P25" i="41"/>
  <c r="O25" i="41"/>
  <c r="N25" i="41"/>
  <c r="M25" i="41"/>
  <c r="L25" i="41"/>
  <c r="K25" i="41"/>
  <c r="J25" i="41"/>
  <c r="I25" i="41"/>
  <c r="H25" i="41"/>
  <c r="G25" i="41"/>
  <c r="F25" i="41"/>
  <c r="E25" i="41"/>
  <c r="D25" i="41"/>
  <c r="C25" i="41"/>
  <c r="AG24" i="41"/>
  <c r="AF24" i="41"/>
  <c r="AE24" i="41"/>
  <c r="AD24" i="41"/>
  <c r="AC24" i="41"/>
  <c r="AB24" i="41"/>
  <c r="AA24" i="41"/>
  <c r="Z24" i="41"/>
  <c r="Y24" i="41"/>
  <c r="X24" i="41"/>
  <c r="W24" i="41"/>
  <c r="V24" i="41"/>
  <c r="U24" i="41"/>
  <c r="Q24" i="41"/>
  <c r="P24" i="41"/>
  <c r="O24" i="41"/>
  <c r="N24" i="41"/>
  <c r="M24" i="41"/>
  <c r="L24" i="41"/>
  <c r="K24" i="41"/>
  <c r="J24" i="41"/>
  <c r="I24" i="41"/>
  <c r="H24" i="41"/>
  <c r="G24" i="41"/>
  <c r="F24" i="41"/>
  <c r="E24" i="41"/>
  <c r="D24" i="41"/>
  <c r="C24" i="41"/>
  <c r="AG23" i="41"/>
  <c r="AF23" i="41"/>
  <c r="AE23" i="41"/>
  <c r="AD23" i="41"/>
  <c r="AC23" i="41"/>
  <c r="AB23" i="41"/>
  <c r="AA23" i="41"/>
  <c r="Z23" i="41"/>
  <c r="Y23" i="41"/>
  <c r="X23" i="41"/>
  <c r="W23" i="41"/>
  <c r="V23" i="41"/>
  <c r="U23" i="41"/>
  <c r="Q23" i="41"/>
  <c r="P23" i="41"/>
  <c r="O23" i="41"/>
  <c r="N23" i="41"/>
  <c r="M23" i="41"/>
  <c r="L23" i="41"/>
  <c r="K23" i="41"/>
  <c r="J23" i="41"/>
  <c r="I23" i="41"/>
  <c r="H23" i="41"/>
  <c r="G23" i="41"/>
  <c r="F23" i="41"/>
  <c r="E23" i="41"/>
  <c r="D23" i="41"/>
  <c r="C23" i="41"/>
  <c r="AG22" i="41"/>
  <c r="AF22" i="41"/>
  <c r="AE22" i="41"/>
  <c r="AD22" i="41"/>
  <c r="AC22" i="41"/>
  <c r="AB22" i="41"/>
  <c r="AA22" i="41"/>
  <c r="Z22" i="41"/>
  <c r="Y22" i="41"/>
  <c r="X22" i="41"/>
  <c r="W22" i="41"/>
  <c r="V22" i="41"/>
  <c r="U22" i="41"/>
  <c r="Q22" i="41"/>
  <c r="P22" i="41"/>
  <c r="O22" i="41"/>
  <c r="N22" i="41"/>
  <c r="M22" i="41"/>
  <c r="L22" i="41"/>
  <c r="K22" i="41"/>
  <c r="J22" i="41"/>
  <c r="I22" i="41"/>
  <c r="H22" i="41"/>
  <c r="G22" i="41"/>
  <c r="F22" i="41"/>
  <c r="E22" i="41"/>
  <c r="D22" i="41"/>
  <c r="C22" i="41"/>
  <c r="AG21" i="41"/>
  <c r="AF21" i="41"/>
  <c r="AE21" i="41"/>
  <c r="AD21" i="41"/>
  <c r="AC21" i="41"/>
  <c r="AB21" i="41"/>
  <c r="AA21" i="41"/>
  <c r="Z21" i="41"/>
  <c r="Y21" i="41"/>
  <c r="X21" i="41"/>
  <c r="W21" i="41"/>
  <c r="V21" i="41"/>
  <c r="U21" i="41"/>
  <c r="Q21" i="41"/>
  <c r="P21" i="41"/>
  <c r="O21" i="41"/>
  <c r="N21" i="41"/>
  <c r="M21" i="41"/>
  <c r="L21" i="41"/>
  <c r="K21" i="41"/>
  <c r="J21" i="41"/>
  <c r="I21" i="41"/>
  <c r="H21" i="41"/>
  <c r="G21" i="41"/>
  <c r="F21" i="41"/>
  <c r="E21" i="41"/>
  <c r="D21" i="41"/>
  <c r="C21" i="41"/>
  <c r="AG20" i="41"/>
  <c r="AF20" i="41"/>
  <c r="AE20" i="41"/>
  <c r="AD20" i="41"/>
  <c r="AC20" i="41"/>
  <c r="AB20" i="41"/>
  <c r="AA20" i="41"/>
  <c r="Z20" i="41"/>
  <c r="Y20" i="41"/>
  <c r="X20" i="41"/>
  <c r="W20" i="41"/>
  <c r="V20" i="41"/>
  <c r="U20" i="41"/>
  <c r="Q20" i="41"/>
  <c r="P20" i="41"/>
  <c r="O20" i="41"/>
  <c r="N20" i="41"/>
  <c r="M20" i="41"/>
  <c r="L20" i="41"/>
  <c r="K20" i="41"/>
  <c r="J20" i="41"/>
  <c r="I20" i="41"/>
  <c r="H20" i="41"/>
  <c r="G20" i="41"/>
  <c r="F20" i="41"/>
  <c r="E20" i="41"/>
  <c r="D20" i="41"/>
  <c r="C20" i="41"/>
  <c r="AG19" i="41"/>
  <c r="AF19" i="41"/>
  <c r="AE19" i="41"/>
  <c r="AD19" i="41"/>
  <c r="AC19" i="41"/>
  <c r="AB19" i="41"/>
  <c r="AA19" i="41"/>
  <c r="Z19" i="41"/>
  <c r="Y19" i="41"/>
  <c r="X19" i="41"/>
  <c r="W19" i="41"/>
  <c r="V19" i="41"/>
  <c r="U19" i="41"/>
  <c r="Q19" i="41"/>
  <c r="P19" i="41"/>
  <c r="O19" i="41"/>
  <c r="N19" i="41"/>
  <c r="M19" i="41"/>
  <c r="L19" i="41"/>
  <c r="K19" i="41"/>
  <c r="J19" i="41"/>
  <c r="I19" i="41"/>
  <c r="H19" i="41"/>
  <c r="G19" i="41"/>
  <c r="F19" i="41"/>
  <c r="E19" i="41"/>
  <c r="D19" i="41"/>
  <c r="C19" i="41"/>
  <c r="AG18" i="41"/>
  <c r="AF18" i="41"/>
  <c r="AE18" i="41"/>
  <c r="AD18" i="41"/>
  <c r="AC18" i="41"/>
  <c r="AB18" i="41"/>
  <c r="AA18" i="41"/>
  <c r="Z18" i="41"/>
  <c r="Y18" i="41"/>
  <c r="X18" i="41"/>
  <c r="W18" i="41"/>
  <c r="V18" i="41"/>
  <c r="U18" i="41"/>
  <c r="Q18" i="41"/>
  <c r="P18" i="41"/>
  <c r="O18" i="41"/>
  <c r="N18" i="41"/>
  <c r="M18" i="41"/>
  <c r="L18" i="41"/>
  <c r="J18" i="41"/>
  <c r="I18" i="41"/>
  <c r="H18" i="41"/>
  <c r="G18" i="41"/>
  <c r="F18" i="41"/>
  <c r="E18" i="41"/>
  <c r="D18" i="41"/>
  <c r="C18" i="41"/>
  <c r="AG17" i="41"/>
  <c r="AF17" i="41"/>
  <c r="AE17" i="41"/>
  <c r="AD17" i="41"/>
  <c r="AC17" i="41"/>
  <c r="AB17" i="41"/>
  <c r="AA17" i="41"/>
  <c r="Z17" i="41"/>
  <c r="Y17" i="41"/>
  <c r="X17" i="41"/>
  <c r="W17" i="41"/>
  <c r="V17" i="41"/>
  <c r="U17" i="41"/>
  <c r="Q17" i="41"/>
  <c r="P17" i="41"/>
  <c r="O17" i="41"/>
  <c r="N17" i="41"/>
  <c r="M17" i="41"/>
  <c r="L17" i="41"/>
  <c r="J17" i="41"/>
  <c r="I17" i="41"/>
  <c r="H17" i="41"/>
  <c r="G17" i="41"/>
  <c r="F17" i="41"/>
  <c r="E17" i="41"/>
  <c r="D17" i="41"/>
  <c r="C17" i="41"/>
  <c r="AE64" i="42"/>
  <c r="AD64" i="42"/>
  <c r="AB64" i="42"/>
  <c r="AA64" i="42"/>
  <c r="W64" i="42"/>
  <c r="V64" i="42"/>
  <c r="U64" i="42"/>
  <c r="AG63" i="42"/>
  <c r="AF63" i="42"/>
  <c r="AE63" i="42"/>
  <c r="AD63" i="42"/>
  <c r="AC63" i="42"/>
  <c r="Y63" i="42"/>
  <c r="X63" i="42"/>
  <c r="W63" i="42"/>
  <c r="V63" i="42"/>
  <c r="U63" i="42"/>
  <c r="AG62" i="42"/>
  <c r="AE62" i="42"/>
  <c r="AA62" i="42"/>
  <c r="Z62" i="42"/>
  <c r="Y62" i="42"/>
  <c r="W62" i="42"/>
  <c r="Q64" i="42"/>
  <c r="M64" i="42"/>
  <c r="L64" i="42"/>
  <c r="J64" i="42"/>
  <c r="I64" i="42"/>
  <c r="E64" i="42"/>
  <c r="D64" i="42"/>
  <c r="Q63" i="42"/>
  <c r="P63" i="42"/>
  <c r="N63" i="42"/>
  <c r="M63" i="42"/>
  <c r="I63" i="42"/>
  <c r="H63" i="42"/>
  <c r="F63" i="42"/>
  <c r="E63" i="42"/>
  <c r="Q62" i="42"/>
  <c r="M62" i="42"/>
  <c r="L62" i="42"/>
  <c r="J62" i="42"/>
  <c r="I62" i="42"/>
  <c r="E62" i="42"/>
  <c r="D62" i="42"/>
  <c r="AG64" i="41"/>
  <c r="AF64" i="41"/>
  <c r="AE64" i="41"/>
  <c r="AD64" i="41"/>
  <c r="AB64" i="41"/>
  <c r="Y64" i="41"/>
  <c r="X64" i="41"/>
  <c r="W64" i="41"/>
  <c r="V64" i="41"/>
  <c r="AG63" i="41"/>
  <c r="AF63" i="41"/>
  <c r="AD63" i="41"/>
  <c r="AA63" i="41"/>
  <c r="Z63" i="41"/>
  <c r="Y63" i="41"/>
  <c r="X63" i="41"/>
  <c r="V63" i="41"/>
  <c r="AF62" i="41"/>
  <c r="AC62" i="41"/>
  <c r="AB62" i="41"/>
  <c r="AA62" i="41"/>
  <c r="Z62" i="41"/>
  <c r="X62" i="41"/>
  <c r="U62" i="41"/>
  <c r="O64" i="41"/>
  <c r="N64" i="41"/>
  <c r="L64" i="41"/>
  <c r="G64" i="41"/>
  <c r="F64" i="41"/>
  <c r="D64" i="41"/>
  <c r="P63" i="41"/>
  <c r="K63" i="41"/>
  <c r="J63" i="41"/>
  <c r="H63" i="41"/>
  <c r="N62" i="41"/>
  <c r="M62" i="41"/>
  <c r="L62" i="41"/>
  <c r="J62" i="41"/>
  <c r="F62" i="41"/>
  <c r="E62" i="41"/>
  <c r="D62" i="41"/>
  <c r="C64" i="41"/>
  <c r="C62" i="41"/>
  <c r="C64" i="42"/>
  <c r="C63" i="42"/>
  <c r="AE47" i="42"/>
  <c r="AD47" i="42"/>
  <c r="AB47" i="42"/>
  <c r="AA47" i="42"/>
  <c r="W47" i="42"/>
  <c r="V47" i="42"/>
  <c r="AG46" i="42"/>
  <c r="AF46" i="42"/>
  <c r="AD46" i="42"/>
  <c r="AC46" i="42"/>
  <c r="Y46" i="42"/>
  <c r="X46" i="42"/>
  <c r="V46" i="42"/>
  <c r="U46" i="42"/>
  <c r="AE45" i="42"/>
  <c r="AA45" i="42"/>
  <c r="Z45" i="42"/>
  <c r="W45" i="42"/>
  <c r="Q47" i="42"/>
  <c r="M47" i="42"/>
  <c r="L47" i="42"/>
  <c r="I47" i="42"/>
  <c r="E47" i="42"/>
  <c r="D47" i="42"/>
  <c r="K46" i="42"/>
  <c r="Q46" i="42"/>
  <c r="P46" i="42"/>
  <c r="M46" i="42"/>
  <c r="I46" i="42"/>
  <c r="H46" i="42"/>
  <c r="E46" i="42"/>
  <c r="O45" i="42"/>
  <c r="G45" i="42"/>
  <c r="Q45" i="42"/>
  <c r="M45" i="42"/>
  <c r="L45" i="42"/>
  <c r="I45" i="42"/>
  <c r="E45" i="42"/>
  <c r="D45" i="42"/>
  <c r="C47" i="42"/>
  <c r="C45" i="42"/>
  <c r="AE47" i="41"/>
  <c r="AD47" i="41"/>
  <c r="AA47" i="41"/>
  <c r="Z47" i="41"/>
  <c r="W47" i="41"/>
  <c r="V47" i="41"/>
  <c r="AE46" i="41"/>
  <c r="AD46" i="41"/>
  <c r="AA46" i="41"/>
  <c r="W46" i="41"/>
  <c r="V46" i="41"/>
  <c r="AE45" i="41"/>
  <c r="AD45" i="41"/>
  <c r="AA45" i="41"/>
  <c r="W45" i="41"/>
  <c r="V45" i="41"/>
  <c r="N47" i="41"/>
  <c r="M47" i="41"/>
  <c r="F47" i="41"/>
  <c r="N46" i="41"/>
  <c r="M46" i="41"/>
  <c r="F46" i="41"/>
  <c r="N45" i="41"/>
  <c r="F45" i="41"/>
  <c r="E45" i="41"/>
  <c r="D45" i="41"/>
  <c r="C47" i="41"/>
  <c r="AD30" i="42"/>
  <c r="AB30" i="42"/>
  <c r="Z30" i="42"/>
  <c r="V30" i="42"/>
  <c r="AD29" i="42"/>
  <c r="AB29" i="42"/>
  <c r="V29" i="42"/>
  <c r="AD28" i="42"/>
  <c r="AB28" i="42"/>
  <c r="V28" i="42"/>
  <c r="Q30" i="42"/>
  <c r="M30" i="42"/>
  <c r="L30" i="42"/>
  <c r="I30" i="42"/>
  <c r="E30" i="42"/>
  <c r="D30" i="42"/>
  <c r="K29" i="42"/>
  <c r="Q29" i="42"/>
  <c r="P29" i="42"/>
  <c r="M29" i="42"/>
  <c r="I29" i="42"/>
  <c r="H29" i="42"/>
  <c r="F29" i="42"/>
  <c r="E29" i="42"/>
  <c r="O28" i="42"/>
  <c r="G28" i="42"/>
  <c r="Q28" i="42"/>
  <c r="M28" i="42"/>
  <c r="J28" i="42"/>
  <c r="I28" i="42"/>
  <c r="E28" i="42"/>
  <c r="C30" i="42"/>
  <c r="C28" i="42"/>
  <c r="AE30" i="41"/>
  <c r="AD30" i="41"/>
  <c r="AC30" i="41"/>
  <c r="AA30" i="41"/>
  <c r="W30" i="41"/>
  <c r="V30" i="41"/>
  <c r="U30" i="41"/>
  <c r="AG29" i="41"/>
  <c r="AF29" i="41"/>
  <c r="AE29" i="41"/>
  <c r="AC29" i="41"/>
  <c r="Z29" i="41"/>
  <c r="Y29" i="41"/>
  <c r="X29" i="41"/>
  <c r="W29" i="41"/>
  <c r="U29" i="41"/>
  <c r="AG28" i="41"/>
  <c r="AE28" i="41"/>
  <c r="AD28" i="41"/>
  <c r="AA28" i="41"/>
  <c r="Z28" i="41"/>
  <c r="Y28" i="41"/>
  <c r="W28" i="41"/>
  <c r="V28" i="41"/>
  <c r="Q30" i="41"/>
  <c r="M30" i="41"/>
  <c r="L30" i="41"/>
  <c r="J30" i="41"/>
  <c r="I30" i="41"/>
  <c r="E30" i="41"/>
  <c r="D30" i="41"/>
  <c r="Q29" i="41"/>
  <c r="P29" i="41"/>
  <c r="N29" i="41"/>
  <c r="M29" i="41"/>
  <c r="I29" i="41"/>
  <c r="H29" i="41"/>
  <c r="F29" i="41"/>
  <c r="E29" i="41"/>
  <c r="Q28" i="41"/>
  <c r="M28" i="41"/>
  <c r="L28" i="41"/>
  <c r="J28" i="41"/>
  <c r="I28" i="41"/>
  <c r="E28" i="41"/>
  <c r="D28" i="41"/>
  <c r="C30" i="41"/>
  <c r="C28" i="41"/>
  <c r="K28" i="41" l="1"/>
  <c r="G29" i="41"/>
  <c r="O29" i="41"/>
  <c r="K30" i="41"/>
  <c r="X28" i="41"/>
  <c r="AF28" i="41"/>
  <c r="V29" i="41"/>
  <c r="AD29" i="41"/>
  <c r="AB30" i="41"/>
  <c r="AA28" i="42"/>
  <c r="AA29" i="42"/>
  <c r="AA30" i="42"/>
  <c r="I45" i="41"/>
  <c r="I63" i="41"/>
  <c r="Q63" i="41"/>
  <c r="E64" i="41"/>
  <c r="M64" i="41"/>
  <c r="F28" i="41"/>
  <c r="N30" i="41"/>
  <c r="F28" i="42"/>
  <c r="N28" i="42"/>
  <c r="J29" i="42"/>
  <c r="F30" i="42"/>
  <c r="N30" i="42"/>
  <c r="F45" i="42"/>
  <c r="N45" i="42"/>
  <c r="J46" i="42"/>
  <c r="F47" i="42"/>
  <c r="N47" i="42"/>
  <c r="C62" i="42"/>
  <c r="J63" i="42"/>
  <c r="F64" i="42"/>
  <c r="N64" i="42"/>
  <c r="F30" i="41"/>
  <c r="G30" i="41"/>
  <c r="O30" i="41"/>
  <c r="X30" i="41"/>
  <c r="AF30" i="41"/>
  <c r="I62" i="41"/>
  <c r="Q62" i="41"/>
  <c r="E63" i="41"/>
  <c r="M63" i="41"/>
  <c r="I64" i="41"/>
  <c r="Q64" i="41"/>
  <c r="V62" i="41"/>
  <c r="AD62" i="41"/>
  <c r="AB63" i="41"/>
  <c r="Z64" i="41"/>
  <c r="G62" i="42"/>
  <c r="O62" i="42"/>
  <c r="K63" i="42"/>
  <c r="G64" i="42"/>
  <c r="O64" i="42"/>
  <c r="Z63" i="42"/>
  <c r="X64" i="42"/>
  <c r="AF64" i="42"/>
  <c r="N28" i="41"/>
  <c r="J29" i="41"/>
  <c r="U28" i="41"/>
  <c r="AC28" i="41"/>
  <c r="AA29" i="41"/>
  <c r="Y30" i="41"/>
  <c r="AG30" i="41"/>
  <c r="C29" i="42"/>
  <c r="X28" i="42"/>
  <c r="AF28" i="42"/>
  <c r="X29" i="42"/>
  <c r="AF29" i="42"/>
  <c r="X30" i="42"/>
  <c r="AF30" i="42"/>
  <c r="O45" i="41"/>
  <c r="G46" i="41"/>
  <c r="O46" i="41"/>
  <c r="G47" i="41"/>
  <c r="O47" i="41"/>
  <c r="X45" i="41"/>
  <c r="AF45" i="41"/>
  <c r="AB45" i="41"/>
  <c r="X46" i="41"/>
  <c r="AF46" i="41"/>
  <c r="X47" i="41"/>
  <c r="AF47" i="41"/>
  <c r="F63" i="41"/>
  <c r="N63" i="41"/>
  <c r="J64" i="41"/>
  <c r="W62" i="41"/>
  <c r="AE62" i="41"/>
  <c r="U63" i="41"/>
  <c r="AC63" i="41"/>
  <c r="AA64" i="41"/>
  <c r="H62" i="42"/>
  <c r="P62" i="42"/>
  <c r="D63" i="42"/>
  <c r="L63" i="42"/>
  <c r="H64" i="42"/>
  <c r="P64" i="42"/>
  <c r="Z30" i="41"/>
  <c r="Y28" i="42"/>
  <c r="AG28" i="42"/>
  <c r="Y29" i="42"/>
  <c r="AG29" i="42"/>
  <c r="Y30" i="42"/>
  <c r="AG30" i="42"/>
  <c r="G45" i="41"/>
  <c r="P45" i="41"/>
  <c r="H46" i="41"/>
  <c r="P46" i="41"/>
  <c r="H47" i="41"/>
  <c r="P47" i="41"/>
  <c r="Y45" i="41"/>
  <c r="AG45" i="41"/>
  <c r="Y46" i="41"/>
  <c r="AG46" i="41"/>
  <c r="Y47" i="41"/>
  <c r="AG47" i="41"/>
  <c r="K47" i="42"/>
  <c r="V62" i="42"/>
  <c r="AD62" i="42"/>
  <c r="AB63" i="42"/>
  <c r="Z28" i="42"/>
  <c r="H45" i="41"/>
  <c r="Q45" i="41"/>
  <c r="I46" i="41"/>
  <c r="K62" i="42"/>
  <c r="G63" i="42"/>
  <c r="O63" i="42"/>
  <c r="K64" i="42"/>
  <c r="X62" i="42"/>
  <c r="AF62" i="42"/>
  <c r="AC64" i="42"/>
  <c r="F62" i="42"/>
  <c r="Z64" i="42"/>
  <c r="N62" i="42"/>
  <c r="AB62" i="42"/>
  <c r="U62" i="42"/>
  <c r="AC62" i="42"/>
  <c r="AA63" i="42"/>
  <c r="Y64" i="42"/>
  <c r="AG64" i="42"/>
  <c r="AK64" i="40"/>
  <c r="AI64" i="40"/>
  <c r="AJ64" i="40" s="1"/>
  <c r="S64" i="40"/>
  <c r="T64" i="40" s="1"/>
  <c r="G62" i="41"/>
  <c r="O62" i="41"/>
  <c r="C63" i="41"/>
  <c r="H62" i="41"/>
  <c r="P62" i="41"/>
  <c r="D63" i="41"/>
  <c r="L63" i="41"/>
  <c r="H64" i="41"/>
  <c r="P64" i="41"/>
  <c r="K62" i="41"/>
  <c r="G63" i="41"/>
  <c r="O63" i="41"/>
  <c r="K64" i="41"/>
  <c r="Y62" i="41"/>
  <c r="AG62" i="41"/>
  <c r="W63" i="41"/>
  <c r="AE63" i="41"/>
  <c r="U64" i="41"/>
  <c r="AC64" i="41"/>
  <c r="S64" i="39"/>
  <c r="T64" i="39" s="1"/>
  <c r="Y45" i="42"/>
  <c r="AG45" i="42"/>
  <c r="W46" i="42"/>
  <c r="AE46" i="42"/>
  <c r="U47" i="42"/>
  <c r="AC47" i="42"/>
  <c r="AI64" i="38"/>
  <c r="AJ64" i="38" s="1"/>
  <c r="G47" i="42"/>
  <c r="O47" i="42"/>
  <c r="AB45" i="42"/>
  <c r="Z46" i="42"/>
  <c r="X47" i="42"/>
  <c r="AF47" i="42"/>
  <c r="H45" i="42"/>
  <c r="P45" i="42"/>
  <c r="D46" i="42"/>
  <c r="L46" i="42"/>
  <c r="H47" i="42"/>
  <c r="P47" i="42"/>
  <c r="U45" i="42"/>
  <c r="AC45" i="42"/>
  <c r="AA46" i="42"/>
  <c r="Y47" i="42"/>
  <c r="AG47" i="42"/>
  <c r="C46" i="42"/>
  <c r="V45" i="42"/>
  <c r="AD45" i="42"/>
  <c r="AB46" i="42"/>
  <c r="Z47" i="42"/>
  <c r="J45" i="42"/>
  <c r="F46" i="42"/>
  <c r="N46" i="42"/>
  <c r="J47" i="42"/>
  <c r="K45" i="42"/>
  <c r="G46" i="42"/>
  <c r="O46" i="42"/>
  <c r="X45" i="42"/>
  <c r="AF45" i="42"/>
  <c r="U64" i="38"/>
  <c r="Q46" i="41"/>
  <c r="I47" i="41"/>
  <c r="Q47" i="41"/>
  <c r="U46" i="41"/>
  <c r="Z45" i="41"/>
  <c r="Z46" i="41"/>
  <c r="J46" i="41"/>
  <c r="J47" i="41"/>
  <c r="E46" i="41"/>
  <c r="J45" i="41"/>
  <c r="K46" i="41"/>
  <c r="K47" i="41"/>
  <c r="U47" i="41"/>
  <c r="AB46" i="41"/>
  <c r="AB47" i="41"/>
  <c r="K45" i="41"/>
  <c r="L46" i="41"/>
  <c r="L47" i="41"/>
  <c r="AC45" i="41"/>
  <c r="AC46" i="41"/>
  <c r="AC47" i="41"/>
  <c r="C45" i="41"/>
  <c r="D46" i="41"/>
  <c r="E47" i="41"/>
  <c r="L45" i="41"/>
  <c r="M45" i="41"/>
  <c r="C46" i="41"/>
  <c r="D47" i="41"/>
  <c r="U45" i="41"/>
  <c r="W28" i="42"/>
  <c r="AE28" i="42"/>
  <c r="W29" i="42"/>
  <c r="AE29" i="42"/>
  <c r="W30" i="42"/>
  <c r="AE30" i="42"/>
  <c r="H28" i="42"/>
  <c r="P28" i="42"/>
  <c r="D29" i="42"/>
  <c r="L29" i="42"/>
  <c r="H30" i="42"/>
  <c r="P30" i="42"/>
  <c r="U28" i="42"/>
  <c r="N29" i="42"/>
  <c r="J30" i="42"/>
  <c r="U29" i="42"/>
  <c r="Z29" i="42"/>
  <c r="G29" i="42"/>
  <c r="O29" i="42"/>
  <c r="K30" i="42"/>
  <c r="K28" i="42"/>
  <c r="D28" i="42"/>
  <c r="L28" i="42"/>
  <c r="U30" i="42"/>
  <c r="G30" i="42"/>
  <c r="O30" i="42"/>
  <c r="AC28" i="42"/>
  <c r="AC29" i="42"/>
  <c r="AC30" i="42"/>
  <c r="C29" i="41"/>
  <c r="G28" i="41"/>
  <c r="O28" i="41"/>
  <c r="K29" i="41"/>
  <c r="AB28" i="41"/>
  <c r="P28" i="41"/>
  <c r="D29" i="41"/>
  <c r="L29" i="41"/>
  <c r="H30" i="41"/>
  <c r="P30" i="41"/>
  <c r="AB29" i="41"/>
  <c r="H28" i="41"/>
  <c r="U64" i="40"/>
  <c r="U64" i="39"/>
  <c r="AK64" i="39"/>
  <c r="AI64" i="39"/>
  <c r="AJ64" i="39" s="1"/>
  <c r="AK64" i="38"/>
  <c r="S64" i="38"/>
  <c r="T64" i="38" s="1"/>
  <c r="S64" i="37"/>
  <c r="T64" i="37" s="1"/>
  <c r="AI64" i="37"/>
  <c r="AJ64" i="37" s="1"/>
  <c r="AK64" i="37"/>
  <c r="U64" i="37"/>
  <c r="S64" i="36"/>
  <c r="T64" i="36" s="1"/>
  <c r="AI64" i="36"/>
  <c r="AJ64" i="36" s="1"/>
  <c r="AK64" i="36"/>
  <c r="U64" i="36"/>
  <c r="U64" i="35"/>
  <c r="AK64" i="35"/>
  <c r="AI64" i="35"/>
  <c r="AJ64" i="35" s="1"/>
  <c r="S64" i="35"/>
  <c r="T64" i="35" s="1"/>
  <c r="R64" i="42" l="1"/>
  <c r="S64" i="42" s="1"/>
  <c r="R64" i="41"/>
  <c r="S64" i="41" s="1"/>
  <c r="AH64" i="42"/>
  <c r="AI64" i="42" s="1"/>
  <c r="R30" i="42"/>
  <c r="S30" i="42" s="1"/>
  <c r="AJ30" i="42"/>
  <c r="AJ64" i="41"/>
  <c r="T47" i="41"/>
  <c r="T30" i="42"/>
  <c r="AH47" i="42"/>
  <c r="AI47" i="42" s="1"/>
  <c r="AJ64" i="42"/>
  <c r="T64" i="42"/>
  <c r="R47" i="42"/>
  <c r="S47" i="42" s="1"/>
  <c r="AJ30" i="41"/>
  <c r="R47" i="41"/>
  <c r="S47" i="41" s="1"/>
  <c r="T64" i="41"/>
  <c r="AH64" i="41"/>
  <c r="AI64" i="41" s="1"/>
  <c r="T47" i="42"/>
  <c r="AJ47" i="42"/>
  <c r="AH47" i="41"/>
  <c r="AI47" i="41" s="1"/>
  <c r="AJ47" i="41"/>
  <c r="AH30" i="42"/>
  <c r="AI30" i="42" s="1"/>
  <c r="R30" i="41"/>
  <c r="S30" i="41" s="1"/>
  <c r="T30" i="41"/>
  <c r="AH30" i="41"/>
  <c r="AI30" i="41" s="1"/>
  <c r="S63" i="40" l="1"/>
  <c r="T63" i="40" s="1"/>
  <c r="U63" i="40"/>
  <c r="AI63" i="40"/>
  <c r="AJ63" i="40" s="1"/>
  <c r="AK63" i="40"/>
  <c r="S63" i="39"/>
  <c r="T63" i="39" s="1"/>
  <c r="U63" i="39"/>
  <c r="AI63" i="39"/>
  <c r="AJ63" i="39" s="1"/>
  <c r="AK63" i="39"/>
  <c r="S63" i="38"/>
  <c r="T63" i="38" s="1"/>
  <c r="U63" i="38"/>
  <c r="AI63" i="38"/>
  <c r="AJ63" i="38" s="1"/>
  <c r="AK63" i="38"/>
  <c r="S63" i="37" l="1"/>
  <c r="T63" i="37" s="1"/>
  <c r="U63" i="37"/>
  <c r="AI63" i="37"/>
  <c r="AJ63" i="37" s="1"/>
  <c r="AK63" i="37"/>
  <c r="S63" i="36"/>
  <c r="T63" i="36" s="1"/>
  <c r="U63" i="36"/>
  <c r="AI63" i="36"/>
  <c r="AJ63" i="36" s="1"/>
  <c r="AK63" i="36"/>
  <c r="S63" i="35"/>
  <c r="T63" i="35" s="1"/>
  <c r="U63" i="35"/>
  <c r="AI63" i="35"/>
  <c r="AJ63" i="35" s="1"/>
  <c r="AK63" i="35"/>
  <c r="AK62" i="40"/>
  <c r="AI62" i="40"/>
  <c r="AJ62" i="40" s="1"/>
  <c r="U62" i="40"/>
  <c r="S62" i="40"/>
  <c r="T62" i="40" s="1"/>
  <c r="AK61" i="40"/>
  <c r="AI61" i="40"/>
  <c r="AJ61" i="40" s="1"/>
  <c r="U61" i="40"/>
  <c r="S61" i="40"/>
  <c r="T61" i="40" s="1"/>
  <c r="AK60" i="40"/>
  <c r="AI60" i="40"/>
  <c r="AJ60" i="40" s="1"/>
  <c r="U60" i="40"/>
  <c r="S60" i="40"/>
  <c r="T60" i="40" s="1"/>
  <c r="AK59" i="40"/>
  <c r="AI59" i="40"/>
  <c r="AJ59" i="40" s="1"/>
  <c r="U59" i="40"/>
  <c r="S59" i="40"/>
  <c r="T59" i="40" s="1"/>
  <c r="AK58" i="40"/>
  <c r="AI58" i="40"/>
  <c r="AJ58" i="40" s="1"/>
  <c r="U58" i="40"/>
  <c r="S58" i="40"/>
  <c r="T58" i="40" s="1"/>
  <c r="AK57" i="40"/>
  <c r="AI57" i="40"/>
  <c r="AJ57" i="40" s="1"/>
  <c r="U57" i="40"/>
  <c r="S57" i="40"/>
  <c r="T57" i="40" s="1"/>
  <c r="AK56" i="40"/>
  <c r="AI56" i="40"/>
  <c r="AJ56" i="40" s="1"/>
  <c r="U56" i="40"/>
  <c r="S56" i="40"/>
  <c r="T56" i="40" s="1"/>
  <c r="AK55" i="40"/>
  <c r="AI55" i="40"/>
  <c r="AJ55" i="40" s="1"/>
  <c r="U55" i="40"/>
  <c r="S55" i="40"/>
  <c r="T55" i="40" s="1"/>
  <c r="AK54" i="40"/>
  <c r="AI54" i="40"/>
  <c r="AJ54" i="40" s="1"/>
  <c r="U54" i="40"/>
  <c r="S54" i="40"/>
  <c r="T54" i="40" s="1"/>
  <c r="AK53" i="40"/>
  <c r="AI53" i="40"/>
  <c r="AJ53" i="40" s="1"/>
  <c r="U53" i="40"/>
  <c r="S53" i="40"/>
  <c r="T53" i="40" s="1"/>
  <c r="AK52" i="40"/>
  <c r="AI52" i="40"/>
  <c r="AJ52" i="40" s="1"/>
  <c r="U52" i="40"/>
  <c r="S52" i="40"/>
  <c r="T52" i="40" s="1"/>
  <c r="AK51" i="40"/>
  <c r="AI51" i="40"/>
  <c r="AJ51" i="40" s="1"/>
  <c r="U51" i="40"/>
  <c r="S51" i="40"/>
  <c r="T51" i="40" s="1"/>
  <c r="AK50" i="40"/>
  <c r="AI50" i="40"/>
  <c r="AJ50" i="40" s="1"/>
  <c r="U50" i="40"/>
  <c r="S50" i="40"/>
  <c r="T50" i="40" s="1"/>
  <c r="AK49" i="40"/>
  <c r="AI49" i="40"/>
  <c r="AJ49" i="40" s="1"/>
  <c r="U49" i="40"/>
  <c r="S49" i="40"/>
  <c r="T49" i="40" s="1"/>
  <c r="AK48" i="40"/>
  <c r="AI48" i="40"/>
  <c r="AJ48" i="40" s="1"/>
  <c r="U48" i="40"/>
  <c r="S48" i="40"/>
  <c r="T48" i="40" s="1"/>
  <c r="AK47" i="40"/>
  <c r="AI47" i="40"/>
  <c r="AJ47" i="40" s="1"/>
  <c r="U47" i="40"/>
  <c r="S47" i="40"/>
  <c r="T47" i="40" s="1"/>
  <c r="AK46" i="40"/>
  <c r="AI46" i="40"/>
  <c r="AJ46" i="40" s="1"/>
  <c r="U46" i="40"/>
  <c r="S46" i="40"/>
  <c r="T46" i="40" s="1"/>
  <c r="AK45" i="40"/>
  <c r="AI45" i="40"/>
  <c r="AJ45" i="40" s="1"/>
  <c r="U45" i="40"/>
  <c r="S45" i="40"/>
  <c r="T45" i="40" s="1"/>
  <c r="AK44" i="40"/>
  <c r="AI44" i="40"/>
  <c r="AJ44" i="40" s="1"/>
  <c r="U44" i="40"/>
  <c r="S44" i="40"/>
  <c r="T44" i="40" s="1"/>
  <c r="AK43" i="40"/>
  <c r="AI43" i="40"/>
  <c r="AJ43" i="40" s="1"/>
  <c r="U43" i="40"/>
  <c r="S43" i="40"/>
  <c r="T43" i="40" s="1"/>
  <c r="AK42" i="40"/>
  <c r="AI42" i="40"/>
  <c r="AJ42" i="40" s="1"/>
  <c r="U42" i="40"/>
  <c r="S42" i="40"/>
  <c r="T42" i="40" s="1"/>
  <c r="AK41" i="40"/>
  <c r="AI41" i="40"/>
  <c r="AJ41" i="40" s="1"/>
  <c r="U41" i="40"/>
  <c r="S41" i="40"/>
  <c r="T41" i="40" s="1"/>
  <c r="AK40" i="40"/>
  <c r="AI40" i="40"/>
  <c r="AJ40" i="40" s="1"/>
  <c r="U40" i="40"/>
  <c r="S40" i="40"/>
  <c r="T40" i="40" s="1"/>
  <c r="AK39" i="40"/>
  <c r="AI39" i="40"/>
  <c r="AJ39" i="40" s="1"/>
  <c r="U39" i="40"/>
  <c r="S39" i="40"/>
  <c r="T39" i="40" s="1"/>
  <c r="AK38" i="40"/>
  <c r="AI38" i="40"/>
  <c r="AJ38" i="40" s="1"/>
  <c r="U38" i="40"/>
  <c r="S38" i="40"/>
  <c r="T38" i="40" s="1"/>
  <c r="AK37" i="40"/>
  <c r="AI37" i="40"/>
  <c r="AJ37" i="40" s="1"/>
  <c r="U37" i="40"/>
  <c r="S37" i="40"/>
  <c r="T37" i="40" s="1"/>
  <c r="AK36" i="40"/>
  <c r="AI36" i="40"/>
  <c r="AJ36" i="40" s="1"/>
  <c r="U36" i="40"/>
  <c r="S36" i="40"/>
  <c r="T36" i="40" s="1"/>
  <c r="AK33" i="40"/>
  <c r="AI33" i="40"/>
  <c r="AJ33" i="40" s="1"/>
  <c r="U33" i="40"/>
  <c r="S33" i="40"/>
  <c r="T33" i="40" s="1"/>
  <c r="AK32" i="40"/>
  <c r="AI32" i="40"/>
  <c r="AJ32" i="40" s="1"/>
  <c r="U32" i="40"/>
  <c r="S32" i="40"/>
  <c r="T32" i="40" s="1"/>
  <c r="AK31" i="40"/>
  <c r="AI31" i="40"/>
  <c r="AJ31" i="40" s="1"/>
  <c r="U31" i="40"/>
  <c r="S31" i="40"/>
  <c r="T31" i="40" s="1"/>
  <c r="AK30" i="40"/>
  <c r="AI30" i="40"/>
  <c r="AJ30" i="40" s="1"/>
  <c r="U30" i="40"/>
  <c r="S30" i="40"/>
  <c r="T30" i="40" s="1"/>
  <c r="AK29" i="40"/>
  <c r="AI29" i="40"/>
  <c r="AJ29" i="40" s="1"/>
  <c r="U29" i="40"/>
  <c r="S29" i="40"/>
  <c r="T29" i="40" s="1"/>
  <c r="U28" i="40"/>
  <c r="S28" i="40"/>
  <c r="T28" i="40" s="1"/>
  <c r="U27" i="40"/>
  <c r="S27" i="40"/>
  <c r="T27" i="40" s="1"/>
  <c r="U26" i="40"/>
  <c r="S26" i="40"/>
  <c r="T26" i="40" s="1"/>
  <c r="U25" i="40"/>
  <c r="S25" i="40"/>
  <c r="T25" i="40" s="1"/>
  <c r="U24" i="40"/>
  <c r="S24" i="40"/>
  <c r="T24" i="40" s="1"/>
  <c r="U23" i="40"/>
  <c r="S23" i="40"/>
  <c r="T23" i="40" s="1"/>
  <c r="U22" i="40"/>
  <c r="S22" i="40"/>
  <c r="T22" i="40" s="1"/>
  <c r="U21" i="40"/>
  <c r="S21" i="40"/>
  <c r="T21" i="40" s="1"/>
  <c r="U20" i="40"/>
  <c r="S20" i="40"/>
  <c r="T20" i="40" s="1"/>
  <c r="U19" i="40"/>
  <c r="S19" i="40"/>
  <c r="T19" i="40" s="1"/>
  <c r="U18" i="40"/>
  <c r="S18" i="40"/>
  <c r="T18" i="40" s="1"/>
  <c r="U17" i="40"/>
  <c r="S17" i="40"/>
  <c r="T17" i="40" s="1"/>
  <c r="U16" i="40"/>
  <c r="S16" i="40"/>
  <c r="T16" i="40" s="1"/>
  <c r="U15" i="40"/>
  <c r="S15" i="40"/>
  <c r="T15" i="40" s="1"/>
  <c r="AK62" i="39"/>
  <c r="AI62" i="39"/>
  <c r="AJ62" i="39" s="1"/>
  <c r="U62" i="39"/>
  <c r="S62" i="39"/>
  <c r="T62" i="39" s="1"/>
  <c r="AK61" i="39"/>
  <c r="AI61" i="39"/>
  <c r="AJ61" i="39" s="1"/>
  <c r="U61" i="39"/>
  <c r="S61" i="39"/>
  <c r="T61" i="39" s="1"/>
  <c r="AK60" i="39"/>
  <c r="AI60" i="39"/>
  <c r="AJ60" i="39" s="1"/>
  <c r="U60" i="39"/>
  <c r="S60" i="39"/>
  <c r="T60" i="39" s="1"/>
  <c r="AK59" i="39"/>
  <c r="AI59" i="39"/>
  <c r="AJ59" i="39" s="1"/>
  <c r="U59" i="39"/>
  <c r="S59" i="39"/>
  <c r="T59" i="39" s="1"/>
  <c r="AK58" i="39"/>
  <c r="AI58" i="39"/>
  <c r="AJ58" i="39" s="1"/>
  <c r="U58" i="39"/>
  <c r="S58" i="39"/>
  <c r="T58" i="39" s="1"/>
  <c r="AK57" i="39"/>
  <c r="AI57" i="39"/>
  <c r="AJ57" i="39" s="1"/>
  <c r="U57" i="39"/>
  <c r="S57" i="39"/>
  <c r="T57" i="39" s="1"/>
  <c r="AK56" i="39"/>
  <c r="AI56" i="39"/>
  <c r="AJ56" i="39" s="1"/>
  <c r="U56" i="39"/>
  <c r="S56" i="39"/>
  <c r="T56" i="39" s="1"/>
  <c r="AK55" i="39"/>
  <c r="AI55" i="39"/>
  <c r="AJ55" i="39" s="1"/>
  <c r="U55" i="39"/>
  <c r="S55" i="39"/>
  <c r="T55" i="39" s="1"/>
  <c r="AK54" i="39"/>
  <c r="AI54" i="39"/>
  <c r="AJ54" i="39" s="1"/>
  <c r="U54" i="39"/>
  <c r="S54" i="39"/>
  <c r="T54" i="39" s="1"/>
  <c r="AK53" i="39"/>
  <c r="AI53" i="39"/>
  <c r="AJ53" i="39" s="1"/>
  <c r="U53" i="39"/>
  <c r="S53" i="39"/>
  <c r="T53" i="39" s="1"/>
  <c r="AK52" i="39"/>
  <c r="AI52" i="39"/>
  <c r="AJ52" i="39" s="1"/>
  <c r="U52" i="39"/>
  <c r="S52" i="39"/>
  <c r="T52" i="39" s="1"/>
  <c r="AK51" i="39"/>
  <c r="AI51" i="39"/>
  <c r="AJ51" i="39" s="1"/>
  <c r="U51" i="39"/>
  <c r="S51" i="39"/>
  <c r="T51" i="39" s="1"/>
  <c r="AK50" i="39"/>
  <c r="AI50" i="39"/>
  <c r="AJ50" i="39" s="1"/>
  <c r="U50" i="39"/>
  <c r="S50" i="39"/>
  <c r="T50" i="39" s="1"/>
  <c r="AK49" i="39"/>
  <c r="AI49" i="39"/>
  <c r="AJ49" i="39" s="1"/>
  <c r="U49" i="39"/>
  <c r="S49" i="39"/>
  <c r="T49" i="39" s="1"/>
  <c r="AK48" i="39"/>
  <c r="AI48" i="39"/>
  <c r="AJ48" i="39" s="1"/>
  <c r="U48" i="39"/>
  <c r="S48" i="39"/>
  <c r="T48" i="39" s="1"/>
  <c r="AK47" i="39"/>
  <c r="AI47" i="39"/>
  <c r="AJ47" i="39" s="1"/>
  <c r="U47" i="39"/>
  <c r="S47" i="39"/>
  <c r="T47" i="39" s="1"/>
  <c r="AK46" i="39"/>
  <c r="AI46" i="39"/>
  <c r="AJ46" i="39" s="1"/>
  <c r="U46" i="39"/>
  <c r="S46" i="39"/>
  <c r="T46" i="39" s="1"/>
  <c r="AK45" i="39"/>
  <c r="AI45" i="39"/>
  <c r="AJ45" i="39" s="1"/>
  <c r="U45" i="39"/>
  <c r="S45" i="39"/>
  <c r="T45" i="39" s="1"/>
  <c r="AK44" i="39"/>
  <c r="AI44" i="39"/>
  <c r="AJ44" i="39" s="1"/>
  <c r="U44" i="39"/>
  <c r="S44" i="39"/>
  <c r="T44" i="39" s="1"/>
  <c r="AK43" i="39"/>
  <c r="AI43" i="39"/>
  <c r="AJ43" i="39" s="1"/>
  <c r="U43" i="39"/>
  <c r="S43" i="39"/>
  <c r="T43" i="39" s="1"/>
  <c r="AK42" i="39"/>
  <c r="AI42" i="39"/>
  <c r="AJ42" i="39" s="1"/>
  <c r="U42" i="39"/>
  <c r="S42" i="39"/>
  <c r="T42" i="39" s="1"/>
  <c r="AK41" i="39"/>
  <c r="AI41" i="39"/>
  <c r="AJ41" i="39" s="1"/>
  <c r="U41" i="39"/>
  <c r="S41" i="39"/>
  <c r="T41" i="39" s="1"/>
  <c r="AK40" i="39"/>
  <c r="AI40" i="39"/>
  <c r="AJ40" i="39" s="1"/>
  <c r="U40" i="39"/>
  <c r="S40" i="39"/>
  <c r="T40" i="39" s="1"/>
  <c r="AK39" i="39"/>
  <c r="AI39" i="39"/>
  <c r="AJ39" i="39" s="1"/>
  <c r="U39" i="39"/>
  <c r="S39" i="39"/>
  <c r="T39" i="39" s="1"/>
  <c r="AK38" i="39"/>
  <c r="AI38" i="39"/>
  <c r="AJ38" i="39" s="1"/>
  <c r="U38" i="39"/>
  <c r="S38" i="39"/>
  <c r="T38" i="39" s="1"/>
  <c r="AK37" i="39"/>
  <c r="AI37" i="39"/>
  <c r="AJ37" i="39" s="1"/>
  <c r="U37" i="39"/>
  <c r="S37" i="39"/>
  <c r="T37" i="39" s="1"/>
  <c r="AK36" i="39"/>
  <c r="AI36" i="39"/>
  <c r="AJ36" i="39" s="1"/>
  <c r="U36" i="39"/>
  <c r="S36" i="39"/>
  <c r="T36" i="39" s="1"/>
  <c r="AK33" i="39"/>
  <c r="AI33" i="39"/>
  <c r="AJ33" i="39" s="1"/>
  <c r="U33" i="39"/>
  <c r="S33" i="39"/>
  <c r="T33" i="39" s="1"/>
  <c r="AK32" i="39"/>
  <c r="AI32" i="39"/>
  <c r="AJ32" i="39" s="1"/>
  <c r="U32" i="39"/>
  <c r="S32" i="39"/>
  <c r="T32" i="39" s="1"/>
  <c r="AK31" i="39"/>
  <c r="AI31" i="39"/>
  <c r="AJ31" i="39" s="1"/>
  <c r="U31" i="39"/>
  <c r="S31" i="39"/>
  <c r="T31" i="39" s="1"/>
  <c r="AK30" i="39"/>
  <c r="AI30" i="39"/>
  <c r="AJ30" i="39" s="1"/>
  <c r="U30" i="39"/>
  <c r="S30" i="39"/>
  <c r="T30" i="39" s="1"/>
  <c r="AK29" i="39"/>
  <c r="AI29" i="39"/>
  <c r="AJ29" i="39" s="1"/>
  <c r="U29" i="39"/>
  <c r="S29" i="39"/>
  <c r="T29" i="39" s="1"/>
  <c r="U28" i="39"/>
  <c r="S28" i="39"/>
  <c r="T28" i="39" s="1"/>
  <c r="U27" i="39"/>
  <c r="S27" i="39"/>
  <c r="T27" i="39" s="1"/>
  <c r="U26" i="39"/>
  <c r="S26" i="39"/>
  <c r="T26" i="39" s="1"/>
  <c r="U25" i="39"/>
  <c r="S25" i="39"/>
  <c r="T25" i="39" s="1"/>
  <c r="U24" i="39"/>
  <c r="S24" i="39"/>
  <c r="T24" i="39" s="1"/>
  <c r="U23" i="39"/>
  <c r="S23" i="39"/>
  <c r="T23" i="39" s="1"/>
  <c r="U22" i="39"/>
  <c r="S22" i="39"/>
  <c r="T22" i="39" s="1"/>
  <c r="U21" i="39"/>
  <c r="S21" i="39"/>
  <c r="T21" i="39" s="1"/>
  <c r="U20" i="39"/>
  <c r="S20" i="39"/>
  <c r="T20" i="39" s="1"/>
  <c r="U19" i="39"/>
  <c r="S19" i="39"/>
  <c r="T19" i="39" s="1"/>
  <c r="U18" i="39"/>
  <c r="S18" i="39"/>
  <c r="T18" i="39" s="1"/>
  <c r="U17" i="39"/>
  <c r="S17" i="39"/>
  <c r="T17" i="39" s="1"/>
  <c r="U16" i="39"/>
  <c r="S16" i="39"/>
  <c r="T16" i="39" s="1"/>
  <c r="U15" i="39"/>
  <c r="S15" i="39"/>
  <c r="T15" i="39" s="1"/>
  <c r="AK62" i="38"/>
  <c r="AI62" i="38"/>
  <c r="AJ62" i="38" s="1"/>
  <c r="U62" i="38"/>
  <c r="S62" i="38"/>
  <c r="T62" i="38" s="1"/>
  <c r="AK61" i="38"/>
  <c r="AI61" i="38"/>
  <c r="AJ61" i="38" s="1"/>
  <c r="U61" i="38"/>
  <c r="S61" i="38"/>
  <c r="T61" i="38" s="1"/>
  <c r="AK60" i="38"/>
  <c r="AI60" i="38"/>
  <c r="AJ60" i="38" s="1"/>
  <c r="U60" i="38"/>
  <c r="S60" i="38"/>
  <c r="T60" i="38" s="1"/>
  <c r="AK59" i="38"/>
  <c r="AI59" i="38"/>
  <c r="AJ59" i="38" s="1"/>
  <c r="U59" i="38"/>
  <c r="S59" i="38"/>
  <c r="T59" i="38" s="1"/>
  <c r="AK58" i="38"/>
  <c r="AI58" i="38"/>
  <c r="AJ58" i="38" s="1"/>
  <c r="U58" i="38"/>
  <c r="S58" i="38"/>
  <c r="T58" i="38" s="1"/>
  <c r="AK57" i="38"/>
  <c r="AI57" i="38"/>
  <c r="AJ57" i="38" s="1"/>
  <c r="U57" i="38"/>
  <c r="S57" i="38"/>
  <c r="T57" i="38" s="1"/>
  <c r="AK56" i="38"/>
  <c r="AI56" i="38"/>
  <c r="AJ56" i="38" s="1"/>
  <c r="U56" i="38"/>
  <c r="S56" i="38"/>
  <c r="T56" i="38" s="1"/>
  <c r="AK55" i="38"/>
  <c r="AI55" i="38"/>
  <c r="AJ55" i="38" s="1"/>
  <c r="U55" i="38"/>
  <c r="S55" i="38"/>
  <c r="T55" i="38" s="1"/>
  <c r="AK54" i="38"/>
  <c r="AI54" i="38"/>
  <c r="AJ54" i="38" s="1"/>
  <c r="U54" i="38"/>
  <c r="S54" i="38"/>
  <c r="T54" i="38" s="1"/>
  <c r="AK53" i="38"/>
  <c r="AI53" i="38"/>
  <c r="AJ53" i="38" s="1"/>
  <c r="U53" i="38"/>
  <c r="S53" i="38"/>
  <c r="T53" i="38" s="1"/>
  <c r="AK52" i="38"/>
  <c r="AI52" i="38"/>
  <c r="AJ52" i="38" s="1"/>
  <c r="U52" i="38"/>
  <c r="S52" i="38"/>
  <c r="T52" i="38" s="1"/>
  <c r="AK51" i="38"/>
  <c r="AI51" i="38"/>
  <c r="AJ51" i="38" s="1"/>
  <c r="U51" i="38"/>
  <c r="S51" i="38"/>
  <c r="T51" i="38" s="1"/>
  <c r="AK50" i="38"/>
  <c r="AI50" i="38"/>
  <c r="AJ50" i="38" s="1"/>
  <c r="U50" i="38"/>
  <c r="S50" i="38"/>
  <c r="T50" i="38" s="1"/>
  <c r="AK49" i="38"/>
  <c r="AI49" i="38"/>
  <c r="AJ49" i="38" s="1"/>
  <c r="U49" i="38"/>
  <c r="S49" i="38"/>
  <c r="T49" i="38" s="1"/>
  <c r="AK48" i="38"/>
  <c r="AI48" i="38"/>
  <c r="AJ48" i="38" s="1"/>
  <c r="U48" i="38"/>
  <c r="S48" i="38"/>
  <c r="T48" i="38" s="1"/>
  <c r="AK47" i="38"/>
  <c r="AI47" i="38"/>
  <c r="AJ47" i="38" s="1"/>
  <c r="U47" i="38"/>
  <c r="S47" i="38"/>
  <c r="T47" i="38" s="1"/>
  <c r="AK46" i="38"/>
  <c r="AI46" i="38"/>
  <c r="AJ46" i="38" s="1"/>
  <c r="U46" i="38"/>
  <c r="S46" i="38"/>
  <c r="T46" i="38" s="1"/>
  <c r="AK45" i="38"/>
  <c r="AI45" i="38"/>
  <c r="AJ45" i="38" s="1"/>
  <c r="U45" i="38"/>
  <c r="S45" i="38"/>
  <c r="T45" i="38" s="1"/>
  <c r="AK44" i="38"/>
  <c r="AI44" i="38"/>
  <c r="AJ44" i="38" s="1"/>
  <c r="U44" i="38"/>
  <c r="S44" i="38"/>
  <c r="T44" i="38" s="1"/>
  <c r="AK43" i="38"/>
  <c r="AI43" i="38"/>
  <c r="AJ43" i="38" s="1"/>
  <c r="U43" i="38"/>
  <c r="S43" i="38"/>
  <c r="T43" i="38" s="1"/>
  <c r="AK42" i="38"/>
  <c r="AI42" i="38"/>
  <c r="AJ42" i="38" s="1"/>
  <c r="U42" i="38"/>
  <c r="S42" i="38"/>
  <c r="T42" i="38" s="1"/>
  <c r="AK41" i="38"/>
  <c r="AI41" i="38"/>
  <c r="AJ41" i="38" s="1"/>
  <c r="U41" i="38"/>
  <c r="S41" i="38"/>
  <c r="T41" i="38" s="1"/>
  <c r="AK40" i="38"/>
  <c r="AI40" i="38"/>
  <c r="AJ40" i="38" s="1"/>
  <c r="U40" i="38"/>
  <c r="S40" i="38"/>
  <c r="T40" i="38" s="1"/>
  <c r="AK39" i="38"/>
  <c r="AI39" i="38"/>
  <c r="AJ39" i="38" s="1"/>
  <c r="U39" i="38"/>
  <c r="S39" i="38"/>
  <c r="T39" i="38" s="1"/>
  <c r="AK38" i="38"/>
  <c r="AI38" i="38"/>
  <c r="AJ38" i="38" s="1"/>
  <c r="U38" i="38"/>
  <c r="S38" i="38"/>
  <c r="T38" i="38" s="1"/>
  <c r="AK37" i="38"/>
  <c r="AI37" i="38"/>
  <c r="AJ37" i="38" s="1"/>
  <c r="U37" i="38"/>
  <c r="S37" i="38"/>
  <c r="T37" i="38" s="1"/>
  <c r="AK36" i="38"/>
  <c r="AI36" i="38"/>
  <c r="AJ36" i="38" s="1"/>
  <c r="U36" i="38"/>
  <c r="S36" i="38"/>
  <c r="T36" i="38" s="1"/>
  <c r="AK33" i="38"/>
  <c r="AI33" i="38"/>
  <c r="AJ33" i="38" s="1"/>
  <c r="U33" i="38"/>
  <c r="S33" i="38"/>
  <c r="T33" i="38" s="1"/>
  <c r="AK32" i="38"/>
  <c r="AI32" i="38"/>
  <c r="AJ32" i="38" s="1"/>
  <c r="U32" i="38"/>
  <c r="S32" i="38"/>
  <c r="T32" i="38" s="1"/>
  <c r="AK31" i="38"/>
  <c r="AI31" i="38"/>
  <c r="AJ31" i="38" s="1"/>
  <c r="U31" i="38"/>
  <c r="S31" i="38"/>
  <c r="T31" i="38" s="1"/>
  <c r="AK30" i="38"/>
  <c r="AI30" i="38"/>
  <c r="AJ30" i="38" s="1"/>
  <c r="U30" i="38"/>
  <c r="S30" i="38"/>
  <c r="T30" i="38" s="1"/>
  <c r="AK29" i="38"/>
  <c r="AI29" i="38"/>
  <c r="AJ29" i="38" s="1"/>
  <c r="U29" i="38"/>
  <c r="S29" i="38"/>
  <c r="T29" i="38" s="1"/>
  <c r="U28" i="38"/>
  <c r="S28" i="38"/>
  <c r="T28" i="38" s="1"/>
  <c r="U27" i="38"/>
  <c r="S27" i="38"/>
  <c r="T27" i="38" s="1"/>
  <c r="U26" i="38"/>
  <c r="S26" i="38"/>
  <c r="T26" i="38" s="1"/>
  <c r="U25" i="38"/>
  <c r="S25" i="38"/>
  <c r="T25" i="38" s="1"/>
  <c r="U24" i="38"/>
  <c r="S24" i="38"/>
  <c r="T24" i="38" s="1"/>
  <c r="U23" i="38"/>
  <c r="S23" i="38"/>
  <c r="T23" i="38" s="1"/>
  <c r="U22" i="38"/>
  <c r="S22" i="38"/>
  <c r="T22" i="38" s="1"/>
  <c r="U21" i="38"/>
  <c r="S21" i="38"/>
  <c r="T21" i="38" s="1"/>
  <c r="U20" i="38"/>
  <c r="S20" i="38"/>
  <c r="T20" i="38" s="1"/>
  <c r="U19" i="38"/>
  <c r="S19" i="38"/>
  <c r="T19" i="38" s="1"/>
  <c r="U18" i="38"/>
  <c r="S18" i="38"/>
  <c r="T18" i="38" s="1"/>
  <c r="U17" i="38"/>
  <c r="S17" i="38"/>
  <c r="T17" i="38" s="1"/>
  <c r="U16" i="38"/>
  <c r="S16" i="38"/>
  <c r="T16" i="38" s="1"/>
  <c r="U15" i="38"/>
  <c r="S15" i="38"/>
  <c r="T15" i="38" s="1"/>
  <c r="AK62" i="37"/>
  <c r="AI62" i="37"/>
  <c r="AJ62" i="37" s="1"/>
  <c r="U62" i="37"/>
  <c r="S62" i="37"/>
  <c r="T62" i="37" s="1"/>
  <c r="AK61" i="37"/>
  <c r="AI61" i="37"/>
  <c r="AJ61" i="37" s="1"/>
  <c r="U61" i="37"/>
  <c r="S61" i="37"/>
  <c r="T61" i="37" s="1"/>
  <c r="AK60" i="37"/>
  <c r="AI60" i="37"/>
  <c r="AJ60" i="37" s="1"/>
  <c r="U60" i="37"/>
  <c r="S60" i="37"/>
  <c r="T60" i="37" s="1"/>
  <c r="AK59" i="37"/>
  <c r="AI59" i="37"/>
  <c r="AJ59" i="37" s="1"/>
  <c r="U59" i="37"/>
  <c r="S59" i="37"/>
  <c r="T59" i="37" s="1"/>
  <c r="AK58" i="37"/>
  <c r="AI58" i="37"/>
  <c r="AJ58" i="37" s="1"/>
  <c r="U58" i="37"/>
  <c r="S58" i="37"/>
  <c r="T58" i="37" s="1"/>
  <c r="AK57" i="37"/>
  <c r="AI57" i="37"/>
  <c r="AJ57" i="37" s="1"/>
  <c r="U57" i="37"/>
  <c r="S57" i="37"/>
  <c r="T57" i="37" s="1"/>
  <c r="AK56" i="37"/>
  <c r="AI56" i="37"/>
  <c r="AJ56" i="37" s="1"/>
  <c r="U56" i="37"/>
  <c r="S56" i="37"/>
  <c r="T56" i="37" s="1"/>
  <c r="AK55" i="37"/>
  <c r="AI55" i="37"/>
  <c r="AJ55" i="37" s="1"/>
  <c r="U55" i="37"/>
  <c r="S55" i="37"/>
  <c r="T55" i="37" s="1"/>
  <c r="AK54" i="37"/>
  <c r="AI54" i="37"/>
  <c r="AJ54" i="37" s="1"/>
  <c r="U54" i="37"/>
  <c r="S54" i="37"/>
  <c r="T54" i="37" s="1"/>
  <c r="AK53" i="37"/>
  <c r="AI53" i="37"/>
  <c r="AJ53" i="37" s="1"/>
  <c r="U53" i="37"/>
  <c r="S53" i="37"/>
  <c r="T53" i="37" s="1"/>
  <c r="AK52" i="37"/>
  <c r="AI52" i="37"/>
  <c r="AJ52" i="37" s="1"/>
  <c r="U52" i="37"/>
  <c r="S52" i="37"/>
  <c r="T52" i="37" s="1"/>
  <c r="AK51" i="37"/>
  <c r="AI51" i="37"/>
  <c r="AJ51" i="37" s="1"/>
  <c r="U51" i="37"/>
  <c r="S51" i="37"/>
  <c r="T51" i="37" s="1"/>
  <c r="AK50" i="37"/>
  <c r="AI50" i="37"/>
  <c r="AJ50" i="37" s="1"/>
  <c r="U50" i="37"/>
  <c r="S50" i="37"/>
  <c r="T50" i="37" s="1"/>
  <c r="AK49" i="37"/>
  <c r="AI49" i="37"/>
  <c r="AJ49" i="37" s="1"/>
  <c r="U49" i="37"/>
  <c r="S49" i="37"/>
  <c r="T49" i="37" s="1"/>
  <c r="AK48" i="37"/>
  <c r="AI48" i="37"/>
  <c r="AJ48" i="37" s="1"/>
  <c r="U48" i="37"/>
  <c r="S48" i="37"/>
  <c r="T48" i="37" s="1"/>
  <c r="AK47" i="37"/>
  <c r="AI47" i="37"/>
  <c r="AJ47" i="37" s="1"/>
  <c r="U47" i="37"/>
  <c r="S47" i="37"/>
  <c r="T47" i="37" s="1"/>
  <c r="AK46" i="37"/>
  <c r="AI46" i="37"/>
  <c r="AJ46" i="37" s="1"/>
  <c r="U46" i="37"/>
  <c r="S46" i="37"/>
  <c r="T46" i="37" s="1"/>
  <c r="AK45" i="37"/>
  <c r="AI45" i="37"/>
  <c r="AJ45" i="37" s="1"/>
  <c r="U45" i="37"/>
  <c r="S45" i="37"/>
  <c r="T45" i="37" s="1"/>
  <c r="AK44" i="37"/>
  <c r="AI44" i="37"/>
  <c r="AJ44" i="37" s="1"/>
  <c r="U44" i="37"/>
  <c r="S44" i="37"/>
  <c r="T44" i="37" s="1"/>
  <c r="AK43" i="37"/>
  <c r="AI43" i="37"/>
  <c r="AJ43" i="37" s="1"/>
  <c r="U43" i="37"/>
  <c r="S43" i="37"/>
  <c r="T43" i="37" s="1"/>
  <c r="AK42" i="37"/>
  <c r="AI42" i="37"/>
  <c r="AJ42" i="37" s="1"/>
  <c r="U42" i="37"/>
  <c r="S42" i="37"/>
  <c r="T42" i="37" s="1"/>
  <c r="AK41" i="37"/>
  <c r="AI41" i="37"/>
  <c r="AJ41" i="37" s="1"/>
  <c r="U41" i="37"/>
  <c r="S41" i="37"/>
  <c r="T41" i="37" s="1"/>
  <c r="AK40" i="37"/>
  <c r="AI40" i="37"/>
  <c r="AJ40" i="37" s="1"/>
  <c r="U40" i="37"/>
  <c r="S40" i="37"/>
  <c r="T40" i="37" s="1"/>
  <c r="AK39" i="37"/>
  <c r="AI39" i="37"/>
  <c r="AJ39" i="37" s="1"/>
  <c r="U39" i="37"/>
  <c r="S39" i="37"/>
  <c r="T39" i="37" s="1"/>
  <c r="AK38" i="37"/>
  <c r="AI38" i="37"/>
  <c r="AJ38" i="37" s="1"/>
  <c r="U38" i="37"/>
  <c r="S38" i="37"/>
  <c r="T38" i="37" s="1"/>
  <c r="AK37" i="37"/>
  <c r="AI37" i="37"/>
  <c r="AJ37" i="37" s="1"/>
  <c r="U37" i="37"/>
  <c r="S37" i="37"/>
  <c r="T37" i="37" s="1"/>
  <c r="AK36" i="37"/>
  <c r="AI36" i="37"/>
  <c r="AJ36" i="37" s="1"/>
  <c r="U36" i="37"/>
  <c r="S36" i="37"/>
  <c r="T36" i="37" s="1"/>
  <c r="AK33" i="37"/>
  <c r="AI33" i="37"/>
  <c r="AJ33" i="37" s="1"/>
  <c r="U33" i="37"/>
  <c r="S33" i="37"/>
  <c r="T33" i="37" s="1"/>
  <c r="AK32" i="37"/>
  <c r="AI32" i="37"/>
  <c r="AJ32" i="37" s="1"/>
  <c r="U32" i="37"/>
  <c r="S32" i="37"/>
  <c r="T32" i="37" s="1"/>
  <c r="AK31" i="37"/>
  <c r="AI31" i="37"/>
  <c r="AJ31" i="37" s="1"/>
  <c r="U31" i="37"/>
  <c r="S31" i="37"/>
  <c r="T31" i="37" s="1"/>
  <c r="AK30" i="37"/>
  <c r="AI30" i="37"/>
  <c r="AJ30" i="37" s="1"/>
  <c r="U30" i="37"/>
  <c r="S30" i="37"/>
  <c r="T30" i="37" s="1"/>
  <c r="AK29" i="37"/>
  <c r="AI29" i="37"/>
  <c r="AJ29" i="37" s="1"/>
  <c r="U29" i="37"/>
  <c r="S29" i="37"/>
  <c r="T29" i="37" s="1"/>
  <c r="U28" i="37"/>
  <c r="S28" i="37"/>
  <c r="T28" i="37" s="1"/>
  <c r="U27" i="37"/>
  <c r="S27" i="37"/>
  <c r="T27" i="37" s="1"/>
  <c r="U26" i="37"/>
  <c r="S26" i="37"/>
  <c r="T26" i="37" s="1"/>
  <c r="U25" i="37"/>
  <c r="S25" i="37"/>
  <c r="T25" i="37" s="1"/>
  <c r="U24" i="37"/>
  <c r="S24" i="37"/>
  <c r="T24" i="37" s="1"/>
  <c r="U23" i="37"/>
  <c r="S23" i="37"/>
  <c r="T23" i="37" s="1"/>
  <c r="U22" i="37"/>
  <c r="S22" i="37"/>
  <c r="T22" i="37" s="1"/>
  <c r="U21" i="37"/>
  <c r="S21" i="37"/>
  <c r="T21" i="37" s="1"/>
  <c r="U20" i="37"/>
  <c r="S20" i="37"/>
  <c r="T20" i="37" s="1"/>
  <c r="U19" i="37"/>
  <c r="S19" i="37"/>
  <c r="T19" i="37" s="1"/>
  <c r="U18" i="37"/>
  <c r="S18" i="37"/>
  <c r="T18" i="37" s="1"/>
  <c r="U17" i="37"/>
  <c r="S17" i="37"/>
  <c r="T17" i="37" s="1"/>
  <c r="U16" i="37"/>
  <c r="S16" i="37"/>
  <c r="T16" i="37" s="1"/>
  <c r="U15" i="37"/>
  <c r="S15" i="37"/>
  <c r="T15" i="37" s="1"/>
  <c r="AK62" i="36"/>
  <c r="AI62" i="36"/>
  <c r="AJ62" i="36" s="1"/>
  <c r="U62" i="36"/>
  <c r="S62" i="36"/>
  <c r="T62" i="36" s="1"/>
  <c r="AK61" i="36"/>
  <c r="AI61" i="36"/>
  <c r="AJ61" i="36" s="1"/>
  <c r="U61" i="36"/>
  <c r="S61" i="36"/>
  <c r="T61" i="36" s="1"/>
  <c r="AK60" i="36"/>
  <c r="AI60" i="36"/>
  <c r="AJ60" i="36" s="1"/>
  <c r="U60" i="36"/>
  <c r="S60" i="36"/>
  <c r="T60" i="36" s="1"/>
  <c r="AK59" i="36"/>
  <c r="AI59" i="36"/>
  <c r="AJ59" i="36" s="1"/>
  <c r="U59" i="36"/>
  <c r="S59" i="36"/>
  <c r="T59" i="36" s="1"/>
  <c r="AK58" i="36"/>
  <c r="AI58" i="36"/>
  <c r="AJ58" i="36" s="1"/>
  <c r="U58" i="36"/>
  <c r="S58" i="36"/>
  <c r="T58" i="36" s="1"/>
  <c r="AK57" i="36"/>
  <c r="AI57" i="36"/>
  <c r="AJ57" i="36" s="1"/>
  <c r="U57" i="36"/>
  <c r="S57" i="36"/>
  <c r="T57" i="36" s="1"/>
  <c r="AK56" i="36"/>
  <c r="AI56" i="36"/>
  <c r="AJ56" i="36" s="1"/>
  <c r="U56" i="36"/>
  <c r="S56" i="36"/>
  <c r="T56" i="36" s="1"/>
  <c r="AK55" i="36"/>
  <c r="AI55" i="36"/>
  <c r="AJ55" i="36" s="1"/>
  <c r="U55" i="36"/>
  <c r="S55" i="36"/>
  <c r="T55" i="36" s="1"/>
  <c r="AK54" i="36"/>
  <c r="AI54" i="36"/>
  <c r="AJ54" i="36" s="1"/>
  <c r="U54" i="36"/>
  <c r="S54" i="36"/>
  <c r="T54" i="36" s="1"/>
  <c r="AK53" i="36"/>
  <c r="AI53" i="36"/>
  <c r="AJ53" i="36" s="1"/>
  <c r="U53" i="36"/>
  <c r="S53" i="36"/>
  <c r="T53" i="36" s="1"/>
  <c r="AK52" i="36"/>
  <c r="AI52" i="36"/>
  <c r="AJ52" i="36" s="1"/>
  <c r="U52" i="36"/>
  <c r="S52" i="36"/>
  <c r="T52" i="36" s="1"/>
  <c r="AK51" i="36"/>
  <c r="AI51" i="36"/>
  <c r="AJ51" i="36" s="1"/>
  <c r="U51" i="36"/>
  <c r="S51" i="36"/>
  <c r="T51" i="36" s="1"/>
  <c r="AK50" i="36"/>
  <c r="AI50" i="36"/>
  <c r="AJ50" i="36" s="1"/>
  <c r="U50" i="36"/>
  <c r="S50" i="36"/>
  <c r="T50" i="36" s="1"/>
  <c r="AK49" i="36"/>
  <c r="AI49" i="36"/>
  <c r="AJ49" i="36" s="1"/>
  <c r="U49" i="36"/>
  <c r="S49" i="36"/>
  <c r="T49" i="36" s="1"/>
  <c r="AK48" i="36"/>
  <c r="AI48" i="36"/>
  <c r="AJ48" i="36" s="1"/>
  <c r="U48" i="36"/>
  <c r="S48" i="36"/>
  <c r="T48" i="36" s="1"/>
  <c r="AK47" i="36"/>
  <c r="AI47" i="36"/>
  <c r="AJ47" i="36" s="1"/>
  <c r="U47" i="36"/>
  <c r="S47" i="36"/>
  <c r="T47" i="36" s="1"/>
  <c r="AK46" i="36"/>
  <c r="AI46" i="36"/>
  <c r="AJ46" i="36" s="1"/>
  <c r="U46" i="36"/>
  <c r="S46" i="36"/>
  <c r="T46" i="36" s="1"/>
  <c r="AK45" i="36"/>
  <c r="AI45" i="36"/>
  <c r="AJ45" i="36" s="1"/>
  <c r="U45" i="36"/>
  <c r="S45" i="36"/>
  <c r="T45" i="36" s="1"/>
  <c r="AK44" i="36"/>
  <c r="AI44" i="36"/>
  <c r="AJ44" i="36" s="1"/>
  <c r="U44" i="36"/>
  <c r="S44" i="36"/>
  <c r="T44" i="36" s="1"/>
  <c r="AK43" i="36"/>
  <c r="AI43" i="36"/>
  <c r="AJ43" i="36" s="1"/>
  <c r="U43" i="36"/>
  <c r="S43" i="36"/>
  <c r="T43" i="36" s="1"/>
  <c r="AK42" i="36"/>
  <c r="AI42" i="36"/>
  <c r="AJ42" i="36" s="1"/>
  <c r="U42" i="36"/>
  <c r="S42" i="36"/>
  <c r="T42" i="36" s="1"/>
  <c r="AK41" i="36"/>
  <c r="AI41" i="36"/>
  <c r="AJ41" i="36" s="1"/>
  <c r="U41" i="36"/>
  <c r="S41" i="36"/>
  <c r="T41" i="36" s="1"/>
  <c r="AK40" i="36"/>
  <c r="AI40" i="36"/>
  <c r="AJ40" i="36" s="1"/>
  <c r="U40" i="36"/>
  <c r="S40" i="36"/>
  <c r="T40" i="36" s="1"/>
  <c r="AK39" i="36"/>
  <c r="AI39" i="36"/>
  <c r="AJ39" i="36" s="1"/>
  <c r="U39" i="36"/>
  <c r="S39" i="36"/>
  <c r="T39" i="36" s="1"/>
  <c r="AK38" i="36"/>
  <c r="AI38" i="36"/>
  <c r="AJ38" i="36" s="1"/>
  <c r="U38" i="36"/>
  <c r="S38" i="36"/>
  <c r="T38" i="36" s="1"/>
  <c r="AK37" i="36"/>
  <c r="AI37" i="36"/>
  <c r="AJ37" i="36" s="1"/>
  <c r="U37" i="36"/>
  <c r="S37" i="36"/>
  <c r="T37" i="36" s="1"/>
  <c r="AK36" i="36"/>
  <c r="AI36" i="36"/>
  <c r="AJ36" i="36" s="1"/>
  <c r="U36" i="36"/>
  <c r="S36" i="36"/>
  <c r="T36" i="36" s="1"/>
  <c r="AK33" i="36"/>
  <c r="AI33" i="36"/>
  <c r="AJ33" i="36" s="1"/>
  <c r="U33" i="36"/>
  <c r="S33" i="36"/>
  <c r="T33" i="36" s="1"/>
  <c r="AK32" i="36"/>
  <c r="AI32" i="36"/>
  <c r="AJ32" i="36" s="1"/>
  <c r="U32" i="36"/>
  <c r="S32" i="36"/>
  <c r="T32" i="36" s="1"/>
  <c r="AK31" i="36"/>
  <c r="AI31" i="36"/>
  <c r="AJ31" i="36" s="1"/>
  <c r="U31" i="36"/>
  <c r="S31" i="36"/>
  <c r="T31" i="36" s="1"/>
  <c r="AK30" i="36"/>
  <c r="AI30" i="36"/>
  <c r="AJ30" i="36" s="1"/>
  <c r="U30" i="36"/>
  <c r="S30" i="36"/>
  <c r="T30" i="36" s="1"/>
  <c r="AK29" i="36"/>
  <c r="AI29" i="36"/>
  <c r="AJ29" i="36" s="1"/>
  <c r="U29" i="36"/>
  <c r="S29" i="36"/>
  <c r="T29" i="36" s="1"/>
  <c r="U28" i="36"/>
  <c r="S28" i="36"/>
  <c r="T28" i="36" s="1"/>
  <c r="U27" i="36"/>
  <c r="S27" i="36"/>
  <c r="T27" i="36" s="1"/>
  <c r="U26" i="36"/>
  <c r="S26" i="36"/>
  <c r="T26" i="36" s="1"/>
  <c r="U25" i="36"/>
  <c r="S25" i="36"/>
  <c r="T25" i="36" s="1"/>
  <c r="U24" i="36"/>
  <c r="S24" i="36"/>
  <c r="T24" i="36" s="1"/>
  <c r="U23" i="36"/>
  <c r="S23" i="36"/>
  <c r="T23" i="36" s="1"/>
  <c r="U22" i="36"/>
  <c r="S22" i="36"/>
  <c r="T22" i="36" s="1"/>
  <c r="U21" i="36"/>
  <c r="S21" i="36"/>
  <c r="T21" i="36" s="1"/>
  <c r="U20" i="36"/>
  <c r="S20" i="36"/>
  <c r="T20" i="36" s="1"/>
  <c r="U19" i="36"/>
  <c r="S19" i="36"/>
  <c r="T19" i="36" s="1"/>
  <c r="U18" i="36"/>
  <c r="S18" i="36"/>
  <c r="T18" i="36" s="1"/>
  <c r="U17" i="36"/>
  <c r="S17" i="36"/>
  <c r="T17" i="36" s="1"/>
  <c r="U16" i="36"/>
  <c r="S16" i="36"/>
  <c r="T16" i="36" s="1"/>
  <c r="U15" i="36"/>
  <c r="S15" i="36"/>
  <c r="T15" i="36" s="1"/>
  <c r="AK62" i="35"/>
  <c r="AI62" i="35"/>
  <c r="AJ62" i="35" s="1"/>
  <c r="U62" i="35"/>
  <c r="S62" i="35"/>
  <c r="T62" i="35" s="1"/>
  <c r="AK61" i="35"/>
  <c r="AI61" i="35"/>
  <c r="AJ61" i="35" s="1"/>
  <c r="U61" i="35"/>
  <c r="S61" i="35"/>
  <c r="T61" i="35" s="1"/>
  <c r="AK60" i="35"/>
  <c r="AI60" i="35"/>
  <c r="AJ60" i="35" s="1"/>
  <c r="U60" i="35"/>
  <c r="S60" i="35"/>
  <c r="T60" i="35" s="1"/>
  <c r="AK59" i="35"/>
  <c r="AI59" i="35"/>
  <c r="AJ59" i="35" s="1"/>
  <c r="U59" i="35"/>
  <c r="S59" i="35"/>
  <c r="T59" i="35" s="1"/>
  <c r="AK58" i="35"/>
  <c r="AI58" i="35"/>
  <c r="AJ58" i="35" s="1"/>
  <c r="U58" i="35"/>
  <c r="S58" i="35"/>
  <c r="T58" i="35" s="1"/>
  <c r="AK57" i="35"/>
  <c r="AI57" i="35"/>
  <c r="AJ57" i="35" s="1"/>
  <c r="U57" i="35"/>
  <c r="S57" i="35"/>
  <c r="T57" i="35" s="1"/>
  <c r="AK56" i="35"/>
  <c r="AI56" i="35"/>
  <c r="AJ56" i="35" s="1"/>
  <c r="U56" i="35"/>
  <c r="S56" i="35"/>
  <c r="T56" i="35" s="1"/>
  <c r="AK55" i="35"/>
  <c r="AI55" i="35"/>
  <c r="AJ55" i="35" s="1"/>
  <c r="U55" i="35"/>
  <c r="S55" i="35"/>
  <c r="T55" i="35" s="1"/>
  <c r="AK54" i="35"/>
  <c r="AI54" i="35"/>
  <c r="AJ54" i="35" s="1"/>
  <c r="U54" i="35"/>
  <c r="S54" i="35"/>
  <c r="T54" i="35" s="1"/>
  <c r="AK53" i="35"/>
  <c r="AI53" i="35"/>
  <c r="AJ53" i="35" s="1"/>
  <c r="U53" i="35"/>
  <c r="S53" i="35"/>
  <c r="T53" i="35" s="1"/>
  <c r="AK52" i="35"/>
  <c r="AI52" i="35"/>
  <c r="AJ52" i="35" s="1"/>
  <c r="U52" i="35"/>
  <c r="S52" i="35"/>
  <c r="T52" i="35" s="1"/>
  <c r="AK51" i="35"/>
  <c r="AI51" i="35"/>
  <c r="AJ51" i="35" s="1"/>
  <c r="U51" i="35"/>
  <c r="S51" i="35"/>
  <c r="T51" i="35" s="1"/>
  <c r="AK50" i="35"/>
  <c r="AI50" i="35"/>
  <c r="AJ50" i="35" s="1"/>
  <c r="U50" i="35"/>
  <c r="S50" i="35"/>
  <c r="T50" i="35" s="1"/>
  <c r="AK49" i="35"/>
  <c r="AI49" i="35"/>
  <c r="AJ49" i="35" s="1"/>
  <c r="U49" i="35"/>
  <c r="S49" i="35"/>
  <c r="T49" i="35" s="1"/>
  <c r="AK48" i="35"/>
  <c r="AI48" i="35"/>
  <c r="AJ48" i="35" s="1"/>
  <c r="U48" i="35"/>
  <c r="S48" i="35"/>
  <c r="T48" i="35" s="1"/>
  <c r="AK47" i="35"/>
  <c r="AI47" i="35"/>
  <c r="AJ47" i="35" s="1"/>
  <c r="U47" i="35"/>
  <c r="S47" i="35"/>
  <c r="T47" i="35" s="1"/>
  <c r="AK46" i="35"/>
  <c r="AI46" i="35"/>
  <c r="AJ46" i="35" s="1"/>
  <c r="U46" i="35"/>
  <c r="S46" i="35"/>
  <c r="T46" i="35" s="1"/>
  <c r="AK45" i="35"/>
  <c r="AI45" i="35"/>
  <c r="AJ45" i="35" s="1"/>
  <c r="U45" i="35"/>
  <c r="S45" i="35"/>
  <c r="T45" i="35" s="1"/>
  <c r="AK44" i="35"/>
  <c r="AI44" i="35"/>
  <c r="AJ44" i="35" s="1"/>
  <c r="U44" i="35"/>
  <c r="S44" i="35"/>
  <c r="T44" i="35" s="1"/>
  <c r="AK43" i="35"/>
  <c r="AI43" i="35"/>
  <c r="AJ43" i="35" s="1"/>
  <c r="U43" i="35"/>
  <c r="S43" i="35"/>
  <c r="T43" i="35" s="1"/>
  <c r="AK42" i="35"/>
  <c r="AI42" i="35"/>
  <c r="AJ42" i="35" s="1"/>
  <c r="U42" i="35"/>
  <c r="S42" i="35"/>
  <c r="T42" i="35" s="1"/>
  <c r="AK41" i="35"/>
  <c r="AI41" i="35"/>
  <c r="AJ41" i="35" s="1"/>
  <c r="U41" i="35"/>
  <c r="S41" i="35"/>
  <c r="T41" i="35" s="1"/>
  <c r="AK40" i="35"/>
  <c r="AI40" i="35"/>
  <c r="AJ40" i="35" s="1"/>
  <c r="U40" i="35"/>
  <c r="S40" i="35"/>
  <c r="T40" i="35" s="1"/>
  <c r="AK39" i="35"/>
  <c r="AI39" i="35"/>
  <c r="AJ39" i="35" s="1"/>
  <c r="U39" i="35"/>
  <c r="S39" i="35"/>
  <c r="T39" i="35" s="1"/>
  <c r="AK38" i="35"/>
  <c r="AI38" i="35"/>
  <c r="AJ38" i="35" s="1"/>
  <c r="U38" i="35"/>
  <c r="S38" i="35"/>
  <c r="T38" i="35" s="1"/>
  <c r="AK37" i="35"/>
  <c r="AI37" i="35"/>
  <c r="AJ37" i="35" s="1"/>
  <c r="U37" i="35"/>
  <c r="S37" i="35"/>
  <c r="T37" i="35" s="1"/>
  <c r="AK36" i="35"/>
  <c r="AI36" i="35"/>
  <c r="AJ36" i="35" s="1"/>
  <c r="U36" i="35"/>
  <c r="S36" i="35"/>
  <c r="T36" i="35" s="1"/>
  <c r="AK33" i="35"/>
  <c r="AI33" i="35"/>
  <c r="AJ33" i="35" s="1"/>
  <c r="U33" i="35"/>
  <c r="S33" i="35"/>
  <c r="T33" i="35" s="1"/>
  <c r="AK32" i="35"/>
  <c r="AI32" i="35"/>
  <c r="AJ32" i="35" s="1"/>
  <c r="U32" i="35"/>
  <c r="S32" i="35"/>
  <c r="T32" i="35" s="1"/>
  <c r="AK31" i="35"/>
  <c r="AI31" i="35"/>
  <c r="AJ31" i="35" s="1"/>
  <c r="U31" i="35"/>
  <c r="S31" i="35"/>
  <c r="T31" i="35" s="1"/>
  <c r="AK30" i="35"/>
  <c r="AI30" i="35"/>
  <c r="AJ30" i="35" s="1"/>
  <c r="U30" i="35"/>
  <c r="S30" i="35"/>
  <c r="T30" i="35" s="1"/>
  <c r="AK29" i="35"/>
  <c r="AI29" i="35"/>
  <c r="AJ29" i="35" s="1"/>
  <c r="U29" i="35"/>
  <c r="S29" i="35"/>
  <c r="T29" i="35" s="1"/>
  <c r="U28" i="35"/>
  <c r="S28" i="35"/>
  <c r="T28" i="35" s="1"/>
  <c r="U27" i="35"/>
  <c r="S27" i="35"/>
  <c r="T27" i="35" s="1"/>
  <c r="U26" i="35"/>
  <c r="S26" i="35"/>
  <c r="T26" i="35" s="1"/>
  <c r="U25" i="35"/>
  <c r="S25" i="35"/>
  <c r="T25" i="35" s="1"/>
  <c r="U24" i="35"/>
  <c r="S24" i="35"/>
  <c r="T24" i="35" s="1"/>
  <c r="U23" i="35"/>
  <c r="S23" i="35"/>
  <c r="T23" i="35" s="1"/>
  <c r="U22" i="35"/>
  <c r="S22" i="35"/>
  <c r="T22" i="35" s="1"/>
  <c r="U21" i="35"/>
  <c r="S21" i="35"/>
  <c r="T21" i="35" s="1"/>
  <c r="U20" i="35"/>
  <c r="S20" i="35"/>
  <c r="T20" i="35" s="1"/>
  <c r="U19" i="35"/>
  <c r="S19" i="35"/>
  <c r="T19" i="35" s="1"/>
  <c r="U18" i="35"/>
  <c r="S18" i="35"/>
  <c r="T18" i="35" s="1"/>
  <c r="U17" i="35"/>
  <c r="S17" i="35"/>
  <c r="T17" i="35" s="1"/>
  <c r="U16" i="35"/>
  <c r="S16" i="35"/>
  <c r="T16" i="35" s="1"/>
  <c r="U15" i="35"/>
  <c r="S15" i="35"/>
  <c r="T15" i="35" s="1"/>
  <c r="R59" i="42" l="1"/>
  <c r="S59" i="42" s="1"/>
  <c r="R46" i="42"/>
  <c r="S46" i="42" s="1"/>
  <c r="AH29" i="42"/>
  <c r="AI29" i="42" s="1"/>
  <c r="T62" i="42"/>
  <c r="R18" i="42"/>
  <c r="S18" i="42" s="1"/>
  <c r="AH21" i="42"/>
  <c r="AI21" i="42" s="1"/>
  <c r="R29" i="42"/>
  <c r="S29" i="42" s="1"/>
  <c r="R17" i="42"/>
  <c r="S17" i="42" s="1"/>
  <c r="R42" i="42"/>
  <c r="S42" i="42" s="1"/>
  <c r="AJ45" i="42"/>
  <c r="AH17" i="42"/>
  <c r="AI17" i="42" s="1"/>
  <c r="AH18" i="42"/>
  <c r="AI18" i="42" s="1"/>
  <c r="AJ20" i="42"/>
  <c r="AJ21" i="42"/>
  <c r="AH22" i="42"/>
  <c r="AI22" i="42" s="1"/>
  <c r="AJ23" i="42"/>
  <c r="AJ24" i="42"/>
  <c r="AJ25" i="42"/>
  <c r="T54" i="42"/>
  <c r="R55" i="42"/>
  <c r="S55" i="42" s="1"/>
  <c r="R63" i="42"/>
  <c r="S63" i="42" s="1"/>
  <c r="AH17" i="41"/>
  <c r="AI17" i="41" s="1"/>
  <c r="AJ27" i="41"/>
  <c r="AH51" i="42"/>
  <c r="AI51" i="42" s="1"/>
  <c r="AH38" i="42"/>
  <c r="AI38" i="42" s="1"/>
  <c r="AJ37" i="42"/>
  <c r="AJ41" i="42"/>
  <c r="R38" i="42"/>
  <c r="S38" i="42" s="1"/>
  <c r="R34" i="42"/>
  <c r="S34" i="42" s="1"/>
  <c r="AH25" i="42"/>
  <c r="AI25" i="42" s="1"/>
  <c r="AH20" i="42"/>
  <c r="AI20" i="42" s="1"/>
  <c r="R20" i="42"/>
  <c r="S20" i="42" s="1"/>
  <c r="T20" i="42"/>
  <c r="T22" i="42"/>
  <c r="AJ22" i="42"/>
  <c r="AJ27" i="42"/>
  <c r="T35" i="42"/>
  <c r="AJ35" i="42"/>
  <c r="R36" i="42"/>
  <c r="S36" i="42" s="1"/>
  <c r="AH36" i="42"/>
  <c r="AI36" i="42" s="1"/>
  <c r="T38" i="42"/>
  <c r="AJ38" i="42"/>
  <c r="AJ39" i="42"/>
  <c r="T39" i="42"/>
  <c r="AH40" i="42"/>
  <c r="AI40" i="42" s="1"/>
  <c r="R40" i="42"/>
  <c r="S40" i="42" s="1"/>
  <c r="T42" i="42"/>
  <c r="AJ42" i="42"/>
  <c r="AH42" i="42"/>
  <c r="AI42" i="42" s="1"/>
  <c r="T43" i="42"/>
  <c r="AJ43" i="42"/>
  <c r="R44" i="42"/>
  <c r="S44" i="42" s="1"/>
  <c r="AH44" i="42"/>
  <c r="AI44" i="42" s="1"/>
  <c r="AJ46" i="42"/>
  <c r="T46" i="42"/>
  <c r="AH46" i="42"/>
  <c r="AI46" i="42" s="1"/>
  <c r="R51" i="42"/>
  <c r="S51" i="42" s="1"/>
  <c r="AJ53" i="42"/>
  <c r="AJ57" i="42"/>
  <c r="AJ61" i="42"/>
  <c r="R21" i="42"/>
  <c r="S21" i="42" s="1"/>
  <c r="T21" i="42"/>
  <c r="R22" i="42"/>
  <c r="S22" i="42" s="1"/>
  <c r="AH28" i="42"/>
  <c r="AI28" i="42" s="1"/>
  <c r="R28" i="42"/>
  <c r="S28" i="42" s="1"/>
  <c r="T28" i="42"/>
  <c r="AH35" i="42"/>
  <c r="AI35" i="42" s="1"/>
  <c r="R35" i="42"/>
  <c r="S35" i="42" s="1"/>
  <c r="AH39" i="42"/>
  <c r="AI39" i="42" s="1"/>
  <c r="R39" i="42"/>
  <c r="S39" i="42" s="1"/>
  <c r="R43" i="42"/>
  <c r="S43" i="42" s="1"/>
  <c r="AH43" i="42"/>
  <c r="AI43" i="42" s="1"/>
  <c r="AJ19" i="42"/>
  <c r="R23" i="42"/>
  <c r="S23" i="42" s="1"/>
  <c r="AH23" i="42"/>
  <c r="AI23" i="42" s="1"/>
  <c r="R26" i="42"/>
  <c r="S26" i="42" s="1"/>
  <c r="AH26" i="42"/>
  <c r="AI26" i="42" s="1"/>
  <c r="AH34" i="42"/>
  <c r="AI34" i="42" s="1"/>
  <c r="AH37" i="42"/>
  <c r="AI37" i="42" s="1"/>
  <c r="R37" i="42"/>
  <c r="S37" i="42" s="1"/>
  <c r="T37" i="42"/>
  <c r="AH41" i="42"/>
  <c r="AI41" i="42" s="1"/>
  <c r="R41" i="42"/>
  <c r="S41" i="42" s="1"/>
  <c r="T41" i="42"/>
  <c r="AH45" i="42"/>
  <c r="AI45" i="42" s="1"/>
  <c r="R45" i="42"/>
  <c r="S45" i="42" s="1"/>
  <c r="T45" i="42"/>
  <c r="AH52" i="42"/>
  <c r="AI52" i="42" s="1"/>
  <c r="R52" i="42"/>
  <c r="S52" i="42" s="1"/>
  <c r="AH56" i="42"/>
  <c r="AI56" i="42" s="1"/>
  <c r="R56" i="42"/>
  <c r="S56" i="42" s="1"/>
  <c r="R60" i="42"/>
  <c r="S60" i="42" s="1"/>
  <c r="AH60" i="42"/>
  <c r="AI60" i="42" s="1"/>
  <c r="AH54" i="42"/>
  <c r="AI54" i="42" s="1"/>
  <c r="R54" i="42"/>
  <c r="S54" i="42" s="1"/>
  <c r="AH58" i="42"/>
  <c r="AI58" i="42" s="1"/>
  <c r="R58" i="42"/>
  <c r="S58" i="42" s="1"/>
  <c r="T58" i="42"/>
  <c r="R25" i="42"/>
  <c r="S25" i="42" s="1"/>
  <c r="AJ34" i="42"/>
  <c r="T34" i="42"/>
  <c r="AH19" i="42"/>
  <c r="AI19" i="42" s="1"/>
  <c r="R19" i="42"/>
  <c r="S19" i="42" s="1"/>
  <c r="AH62" i="42"/>
  <c r="AI62" i="42" s="1"/>
  <c r="R62" i="42"/>
  <c r="S62" i="42" s="1"/>
  <c r="T51" i="42"/>
  <c r="AJ51" i="42"/>
  <c r="AJ18" i="42"/>
  <c r="T18" i="42"/>
  <c r="AH24" i="42"/>
  <c r="AI24" i="42" s="1"/>
  <c r="R24" i="42"/>
  <c r="S24" i="42" s="1"/>
  <c r="T24" i="42"/>
  <c r="AJ26" i="42"/>
  <c r="T26" i="42"/>
  <c r="AH27" i="42"/>
  <c r="AI27" i="42" s="1"/>
  <c r="R27" i="42"/>
  <c r="S27" i="42" s="1"/>
  <c r="AJ29" i="42"/>
  <c r="T29" i="42"/>
  <c r="AJ36" i="42"/>
  <c r="AJ40" i="42"/>
  <c r="AJ44" i="42"/>
  <c r="AJ52" i="42"/>
  <c r="T52" i="42"/>
  <c r="AH53" i="42"/>
  <c r="AI53" i="42" s="1"/>
  <c r="R53" i="42"/>
  <c r="S53" i="42" s="1"/>
  <c r="T55" i="42"/>
  <c r="AJ55" i="42"/>
  <c r="AH55" i="42"/>
  <c r="AI55" i="42" s="1"/>
  <c r="T56" i="42"/>
  <c r="AJ56" i="42"/>
  <c r="AH57" i="42"/>
  <c r="AI57" i="42" s="1"/>
  <c r="R57" i="42"/>
  <c r="S57" i="42" s="1"/>
  <c r="T59" i="42"/>
  <c r="AJ59" i="42"/>
  <c r="AH59" i="42"/>
  <c r="AI59" i="42" s="1"/>
  <c r="T60" i="42"/>
  <c r="AJ60" i="42"/>
  <c r="AH61" i="42"/>
  <c r="AI61" i="42" s="1"/>
  <c r="R61" i="42"/>
  <c r="S61" i="42" s="1"/>
  <c r="AJ63" i="42"/>
  <c r="T63" i="42"/>
  <c r="AH63" i="42"/>
  <c r="AI63" i="42" s="1"/>
  <c r="AJ17" i="42"/>
  <c r="T17" i="42"/>
  <c r="T25" i="42"/>
  <c r="AJ28" i="42"/>
  <c r="AJ54" i="42"/>
  <c r="AJ58" i="42"/>
  <c r="AJ62" i="42"/>
  <c r="T19" i="42"/>
  <c r="T23" i="42"/>
  <c r="T27" i="42"/>
  <c r="T36" i="42"/>
  <c r="T40" i="42"/>
  <c r="T44" i="42"/>
  <c r="T53" i="42"/>
  <c r="T57" i="42"/>
  <c r="T61" i="42"/>
  <c r="AJ63" i="41"/>
  <c r="AJ51" i="41"/>
  <c r="R59" i="41"/>
  <c r="S59" i="41" s="1"/>
  <c r="AH23" i="41"/>
  <c r="AI23" i="41" s="1"/>
  <c r="T25" i="41"/>
  <c r="AH35" i="41"/>
  <c r="AI35" i="41" s="1"/>
  <c r="AJ38" i="41"/>
  <c r="AJ40" i="41"/>
  <c r="AH56" i="41"/>
  <c r="AI56" i="41" s="1"/>
  <c r="AJ53" i="41"/>
  <c r="AJ54" i="41"/>
  <c r="AJ55" i="41"/>
  <c r="AJ57" i="41"/>
  <c r="AJ58" i="41"/>
  <c r="AJ61" i="41"/>
  <c r="AJ62" i="41"/>
  <c r="AH63" i="41"/>
  <c r="AI63" i="41" s="1"/>
  <c r="AJ59" i="41"/>
  <c r="AH55" i="41"/>
  <c r="AI55" i="41" s="1"/>
  <c r="AH52" i="41"/>
  <c r="AI52" i="41" s="1"/>
  <c r="AH60" i="41"/>
  <c r="AI60" i="41" s="1"/>
  <c r="AH38" i="41"/>
  <c r="AI38" i="41" s="1"/>
  <c r="AJ39" i="41"/>
  <c r="AH40" i="41"/>
  <c r="AI40" i="41" s="1"/>
  <c r="AJ41" i="41"/>
  <c r="AJ42" i="41"/>
  <c r="AH43" i="41"/>
  <c r="AI43" i="41" s="1"/>
  <c r="AJ46" i="41"/>
  <c r="T43" i="41"/>
  <c r="AH36" i="41"/>
  <c r="AI36" i="41" s="1"/>
  <c r="AJ37" i="41"/>
  <c r="AJ45" i="41"/>
  <c r="AJ36" i="41"/>
  <c r="R44" i="41"/>
  <c r="S44" i="41" s="1"/>
  <c r="AJ44" i="41"/>
  <c r="AH34" i="41"/>
  <c r="AI34" i="41" s="1"/>
  <c r="AH19" i="41"/>
  <c r="AI19" i="41" s="1"/>
  <c r="AH21" i="41"/>
  <c r="AI21" i="41" s="1"/>
  <c r="AJ23" i="41"/>
  <c r="AJ24" i="41"/>
  <c r="AH27" i="41"/>
  <c r="AI27" i="41" s="1"/>
  <c r="AH29" i="41"/>
  <c r="AI29" i="41" s="1"/>
  <c r="AJ19" i="41"/>
  <c r="AJ29" i="41"/>
  <c r="AH20" i="41"/>
  <c r="AI20" i="41" s="1"/>
  <c r="AH25" i="41"/>
  <c r="AI25" i="41" s="1"/>
  <c r="AJ22" i="41"/>
  <c r="AJ20" i="41"/>
  <c r="AJ28" i="41"/>
  <c r="AJ18" i="41"/>
  <c r="AJ26" i="41"/>
  <c r="AH24" i="41"/>
  <c r="AI24" i="41" s="1"/>
  <c r="R20" i="41"/>
  <c r="S20" i="41" s="1"/>
  <c r="AH39" i="41"/>
  <c r="AI39" i="41" s="1"/>
  <c r="T53" i="41"/>
  <c r="AH58" i="41"/>
  <c r="AI58" i="41" s="1"/>
  <c r="AH62" i="41"/>
  <c r="AI62" i="41" s="1"/>
  <c r="AH54" i="41"/>
  <c r="AI54" i="41" s="1"/>
  <c r="R58" i="41"/>
  <c r="S58" i="41" s="1"/>
  <c r="R62" i="41"/>
  <c r="S62" i="41" s="1"/>
  <c r="AH45" i="41"/>
  <c r="AI45" i="41" s="1"/>
  <c r="R54" i="41"/>
  <c r="S54" i="41" s="1"/>
  <c r="AH37" i="41"/>
  <c r="AI37" i="41" s="1"/>
  <c r="AH41" i="41"/>
  <c r="AI41" i="41" s="1"/>
  <c r="AH59" i="41"/>
  <c r="AI59" i="41" s="1"/>
  <c r="AH28" i="41"/>
  <c r="AI28" i="41" s="1"/>
  <c r="AH44" i="41"/>
  <c r="AI44" i="41" s="1"/>
  <c r="R18" i="41"/>
  <c r="S18" i="41" s="1"/>
  <c r="AH18" i="41"/>
  <c r="AI18" i="41" s="1"/>
  <c r="T21" i="41"/>
  <c r="AJ21" i="41"/>
  <c r="R22" i="41"/>
  <c r="S22" i="41" s="1"/>
  <c r="AH22" i="41"/>
  <c r="AI22" i="41" s="1"/>
  <c r="AJ25" i="41"/>
  <c r="R26" i="41"/>
  <c r="S26" i="41" s="1"/>
  <c r="AH26" i="41"/>
  <c r="AI26" i="41" s="1"/>
  <c r="T29" i="41"/>
  <c r="T34" i="41"/>
  <c r="AJ34" i="41"/>
  <c r="T52" i="41"/>
  <c r="AJ52" i="41"/>
  <c r="R53" i="41"/>
  <c r="S53" i="41" s="1"/>
  <c r="AH53" i="41"/>
  <c r="AI53" i="41" s="1"/>
  <c r="T56" i="41"/>
  <c r="AJ56" i="41"/>
  <c r="R57" i="41"/>
  <c r="S57" i="41" s="1"/>
  <c r="AH57" i="41"/>
  <c r="AI57" i="41" s="1"/>
  <c r="T60" i="41"/>
  <c r="AJ60" i="41"/>
  <c r="R61" i="41"/>
  <c r="S61" i="41" s="1"/>
  <c r="AH61" i="41"/>
  <c r="AI61" i="41" s="1"/>
  <c r="T39" i="41"/>
  <c r="AJ43" i="41"/>
  <c r="R19" i="41"/>
  <c r="S19" i="41" s="1"/>
  <c r="T22" i="41"/>
  <c r="R23" i="41"/>
  <c r="S23" i="41" s="1"/>
  <c r="T26" i="41"/>
  <c r="R27" i="41"/>
  <c r="S27" i="41" s="1"/>
  <c r="T57" i="41"/>
  <c r="T61" i="41"/>
  <c r="T18" i="41"/>
  <c r="T36" i="41"/>
  <c r="R37" i="41"/>
  <c r="S37" i="41" s="1"/>
  <c r="T40" i="41"/>
  <c r="R41" i="41"/>
  <c r="S41" i="41" s="1"/>
  <c r="T44" i="41"/>
  <c r="R45" i="41"/>
  <c r="S45" i="41" s="1"/>
  <c r="R36" i="41"/>
  <c r="S36" i="41" s="1"/>
  <c r="R40" i="41"/>
  <c r="S40" i="41" s="1"/>
  <c r="T19" i="41"/>
  <c r="T23" i="41"/>
  <c r="R24" i="41"/>
  <c r="S24" i="41" s="1"/>
  <c r="T27" i="41"/>
  <c r="R28" i="41"/>
  <c r="S28" i="41" s="1"/>
  <c r="T54" i="41"/>
  <c r="R55" i="41"/>
  <c r="S55" i="41" s="1"/>
  <c r="T58" i="41"/>
  <c r="T62" i="41"/>
  <c r="R63" i="41"/>
  <c r="S63" i="41" s="1"/>
  <c r="T37" i="41"/>
  <c r="R38" i="41"/>
  <c r="S38" i="41" s="1"/>
  <c r="T41" i="41"/>
  <c r="R42" i="41"/>
  <c r="S42" i="41" s="1"/>
  <c r="AH42" i="41"/>
  <c r="AI42" i="41" s="1"/>
  <c r="T45" i="41"/>
  <c r="R46" i="41"/>
  <c r="S46" i="41" s="1"/>
  <c r="AH46" i="41"/>
  <c r="AI46" i="41" s="1"/>
  <c r="R51" i="41"/>
  <c r="S51" i="41" s="1"/>
  <c r="AH51" i="41"/>
  <c r="AI51" i="41" s="1"/>
  <c r="T17" i="41"/>
  <c r="AJ35" i="41"/>
  <c r="T20" i="41"/>
  <c r="R21" i="41"/>
  <c r="S21" i="41" s="1"/>
  <c r="T24" i="41"/>
  <c r="R25" i="41"/>
  <c r="S25" i="41" s="1"/>
  <c r="T28" i="41"/>
  <c r="R29" i="41"/>
  <c r="S29" i="41" s="1"/>
  <c r="R34" i="41"/>
  <c r="S34" i="41" s="1"/>
  <c r="R52" i="41"/>
  <c r="S52" i="41" s="1"/>
  <c r="T55" i="41"/>
  <c r="R56" i="41"/>
  <c r="S56" i="41" s="1"/>
  <c r="T59" i="41"/>
  <c r="R60" i="41"/>
  <c r="S60" i="41" s="1"/>
  <c r="T63" i="41"/>
  <c r="AJ17" i="41"/>
  <c r="T35" i="41"/>
  <c r="R17" i="41"/>
  <c r="S17" i="41" s="1"/>
  <c r="R35" i="41"/>
  <c r="S35" i="41" s="1"/>
  <c r="T38" i="41"/>
  <c r="R39" i="41"/>
  <c r="S39" i="41" s="1"/>
  <c r="T42" i="41"/>
  <c r="R43" i="41"/>
  <c r="S43" i="41" s="1"/>
  <c r="T46" i="41"/>
  <c r="T51" i="41"/>
</calcChain>
</file>

<file path=xl/sharedStrings.xml><?xml version="1.0" encoding="utf-8"?>
<sst xmlns="http://schemas.openxmlformats.org/spreadsheetml/2006/main" count="1140" uniqueCount="208">
  <si>
    <t>Austria</t>
  </si>
  <si>
    <t>Belgium</t>
  </si>
  <si>
    <t>Denmark</t>
  </si>
  <si>
    <t>Finland</t>
  </si>
  <si>
    <t>France</t>
  </si>
  <si>
    <t>Germany</t>
  </si>
  <si>
    <t>Greece</t>
  </si>
  <si>
    <t>Ireland</t>
  </si>
  <si>
    <t>Italy</t>
  </si>
  <si>
    <t>Luxembourg</t>
  </si>
  <si>
    <t>Netherlands</t>
  </si>
  <si>
    <t>Portugal</t>
  </si>
  <si>
    <t>Spain</t>
  </si>
  <si>
    <t>Sweden</t>
  </si>
  <si>
    <t>UK</t>
  </si>
  <si>
    <t>Price (excl tax)</t>
  </si>
  <si>
    <t>Price (inc tax)</t>
  </si>
  <si>
    <t>Cyprus</t>
  </si>
  <si>
    <t>Czech Republic</t>
  </si>
  <si>
    <t>Estonia</t>
  </si>
  <si>
    <t>Hungary</t>
  </si>
  <si>
    <t>Latvia</t>
  </si>
  <si>
    <t>Lithuania</t>
  </si>
  <si>
    <t>Malta</t>
  </si>
  <si>
    <t>Poland</t>
  </si>
  <si>
    <t>Slovakia</t>
  </si>
  <si>
    <t>Slovenia</t>
  </si>
  <si>
    <t>-</t>
  </si>
  <si>
    <t>Bulgaria</t>
  </si>
  <si>
    <t>Romania</t>
  </si>
  <si>
    <t>Tables 5.6.1 to 5.6.3</t>
  </si>
  <si>
    <t>Domestic Electricity</t>
  </si>
  <si>
    <t>Eurostat size band</t>
  </si>
  <si>
    <t>Annual consumption (kWh)</t>
  </si>
  <si>
    <t>Small</t>
  </si>
  <si>
    <t>Band DB</t>
  </si>
  <si>
    <t>1,000 – 2,499</t>
  </si>
  <si>
    <t>Medium</t>
  </si>
  <si>
    <t>Band DC</t>
  </si>
  <si>
    <t>2,500 – 4,999</t>
  </si>
  <si>
    <t>Large</t>
  </si>
  <si>
    <t>Band DD</t>
  </si>
  <si>
    <t>5,000 – 15,000</t>
  </si>
  <si>
    <t>Db</t>
  </si>
  <si>
    <t>Dc</t>
  </si>
  <si>
    <t>Dd</t>
  </si>
  <si>
    <t>Annual Domestic Electricity Prices (p/kWh) in the EU - including taxes</t>
  </si>
  <si>
    <t>Croatia</t>
  </si>
  <si>
    <t>Return to Contents Page</t>
  </si>
  <si>
    <t>Contents</t>
  </si>
  <si>
    <t>Tables</t>
  </si>
  <si>
    <t>Charts</t>
  </si>
  <si>
    <t>Further information</t>
  </si>
  <si>
    <t>Contacts</t>
  </si>
  <si>
    <t>Table 5.6.1: Domestic electricity prices in the EU for small consumers excluding tax</t>
  </si>
  <si>
    <t>Table 5.6.1: Domestic electricity prices in the EU for small consumers including tax</t>
  </si>
  <si>
    <t>Table 5.6.2: Domestic electricity prices in the EU for medium consumers excluding tax</t>
  </si>
  <si>
    <t>Table 5.6.2: Domestic electricity prices in the EU for medium consumers including tax</t>
  </si>
  <si>
    <t>Table 5.6.3: Domestic electricity prices in the EU for large consumers excluding tax</t>
  </si>
  <si>
    <t>Table 5.6.3: Domestic electricity prices in the EU for large consumers including tax</t>
  </si>
  <si>
    <t>Domestic electricity prices in the EU</t>
  </si>
  <si>
    <t>Methodology notes</t>
  </si>
  <si>
    <t>Methodology</t>
  </si>
  <si>
    <t>Annual Domestic Electricity Prices (p/kWh) in the EU - excluding taxes and levies, and VAT</t>
  </si>
  <si>
    <t xml:space="preserve">Source: Eurostat Statistics in Focus </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</si>
  <si>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</si>
  <si>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</si>
  <si>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</si>
  <si>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Originally, Eurostat collected data based on observations at a single point in time (1st January and 1st July).</t>
  </si>
  <si>
    <t>This was used for all data before January 2008</t>
  </si>
  <si>
    <t>The change to the methodology has created a discontinuity within the price series. The new methodology prices within the same tables, with a distinction between old and new data.</t>
  </si>
  <si>
    <t>Whilst prices using the old and new methodologies will not be comparable, the UK ranking and UK price relative to the EU median should be broadly comparable across the old and new data.</t>
  </si>
  <si>
    <r>
      <t xml:space="preserve">Since January 2015 onwards, the </t>
    </r>
    <r>
      <rPr>
        <b/>
        <sz val="11"/>
        <rFont val="Arial"/>
        <family val="2"/>
      </rPr>
      <t xml:space="preserve">Excluding Tax </t>
    </r>
    <r>
      <rPr>
        <sz val="11"/>
        <rFont val="Arial"/>
        <family val="2"/>
      </rPr>
      <t>data are presented based on last Eurostats methodology review.</t>
    </r>
  </si>
  <si>
    <t>These levies and charges include:</t>
  </si>
  <si>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</si>
  <si>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</si>
  <si>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</si>
  <si>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</si>
  <si>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</si>
  <si>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</si>
  <si>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</si>
  <si>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</si>
  <si>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Additional Notes</t>
  </si>
  <si>
    <t>1998-2007 Methodology</t>
  </si>
  <si>
    <t>2007-2015 Methodology</t>
  </si>
  <si>
    <t>and one that only affects the excluding tax figures. The three series are labelled:</t>
  </si>
  <si>
    <r>
      <t>2015 Methodology</t>
    </r>
    <r>
      <rPr>
        <sz val="12"/>
        <rFont val="Arial"/>
        <family val="2"/>
      </rPr>
      <t xml:space="preserve"> (with all taxes and levies excluded)</t>
    </r>
  </si>
  <si>
    <r>
      <t>2015 Methodology</t>
    </r>
    <r>
      <rPr>
        <sz val="11"/>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</si>
  <si>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</si>
  <si>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About this data</t>
  </si>
  <si>
    <t>EU 14 plus UK Median (inc tax)</t>
  </si>
  <si>
    <t>Electricity metadata and methodologies are available here:</t>
  </si>
  <si>
    <t xml:space="preserve">Each size band was represented by a single consumption figure. </t>
  </si>
  <si>
    <t>From 1st January 2008, data shows average prices over 6-month periods (January - June and July - December), and each size band covers a range of consumption.</t>
  </si>
  <si>
    <t>The size bands for consumers from January 2008 onwards are defined as follows:</t>
  </si>
  <si>
    <t>The size bands for consumers prior to January 2008 are defined as follows:</t>
  </si>
  <si>
    <t>Average domestic electricity prices in the EU14 plus UK for medium consumers</t>
  </si>
  <si>
    <t>Year</t>
  </si>
  <si>
    <t>Period</t>
  </si>
  <si>
    <t>1998-2007</t>
  </si>
  <si>
    <t>2007-2015</t>
  </si>
  <si>
    <t>UK relative to EU 14 plus UK Median(%)</t>
  </si>
  <si>
    <t>UK relative to EU 27 plus UK Median(%)</t>
  </si>
  <si>
    <t>In Pence per kWh</t>
  </si>
  <si>
    <t>Table 5.6.1 Domestic electricity prices in the EU for small consumers excluding taxes and levies</t>
  </si>
  <si>
    <t>Table 5.6.1 Domestic electricity prices in the EU for small consumers including all taxes and levies</t>
  </si>
  <si>
    <t>Table 5.6.2 Domestic electricity prices in the EU for medium consumers excluding taxes and levies</t>
  </si>
  <si>
    <t>Table 5.6.2 Domestic electricity prices in the EU for medium consumers including all taxes and levies</t>
  </si>
  <si>
    <t>Table 5.6.3 Domestic electricity prices in the EU for large consumers excluding taxes and levies</t>
  </si>
  <si>
    <t>Table 5.6.3 Domestic electricity prices in the EU for large consumers including all taxes and levies</t>
  </si>
  <si>
    <t>Prices are converted to sterling using the exchange rate at time of publication for each period.</t>
  </si>
  <si>
    <t>Small consumers consuming 1,000 - 2,499 kWh per annum for periods January - June and July - December each year</t>
  </si>
  <si>
    <t>Figures in this table exclude any charges relating to environmental or social policies as well as VAT</t>
  </si>
  <si>
    <t xml:space="preserve">Note 1. Each household in the Netherlands receives from the government an annual refund, normally subtracted from the electricity bills.  For small consumers, this results in an 'including tax' price that is lower than the 'excluding tax' price, as refunds are classified as 'tax'. </t>
  </si>
  <si>
    <t xml:space="preserve">Note 2. To preserve the time series the median is based on the current members of the EU and not the EU members at the time.  The median for the current EU members plus the UK can be found in the long- term time series.    </t>
  </si>
  <si>
    <t>Note 3. The rank orders prices from lowest to highest with 1 being the lowest per kWh price and 15 or 28 being the highest.</t>
  </si>
  <si>
    <t>Empty cells in the table represent periods where the country was not a member of the EU or data was not reported.  Note Croatia data was collected from July 2007.</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</si>
  <si>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</si>
  <si>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Figures in this table include any taxes or charges relating to environmental or social policies and VAT</t>
  </si>
  <si>
    <t>Medium consumers: consuming 2,500 - 4,999 kWh per annum for periods January - June and July - December each year</t>
  </si>
  <si>
    <t>Large consumers: consuming 5,000 - 15,000 kWh per annum for periods January - June and July - December each year</t>
  </si>
  <si>
    <t>Freeze panes are turned on. To turn off freeze panes select the 'View' ribbon then 'Freeze Panes' then 'Unfreeze Panes' or use [Alt,W,F]</t>
  </si>
  <si>
    <t>Annual average is presented as the unweighted average of semesters one and two for the year</t>
  </si>
  <si>
    <t>Note 1. To preserve the time series the median is based on the current members of the EU and not the EU members at the time.</t>
  </si>
  <si>
    <t>Note 2. The rank orders prices from lowest to highest with 1 being the lowest per kWh price and 15 or 28 being the highest.</t>
  </si>
  <si>
    <t>Customer Size</t>
  </si>
  <si>
    <t>EU 14 plus UK Median [Note 1]</t>
  </si>
  <si>
    <t>UK relative to EU 14 plus UK Rank [Note 2]</t>
  </si>
  <si>
    <t>EU 27 plus UK Median [Note 1]</t>
  </si>
  <si>
    <t>UK relative to EU 27 plus UK Rank [Note 2]</t>
  </si>
  <si>
    <t/>
  </si>
  <si>
    <r>
      <t xml:space="preserve">Energy Prices </t>
    </r>
    <r>
      <rPr>
        <sz val="18"/>
        <rFont val="Arial"/>
        <family val="2"/>
      </rPr>
      <t>International Comparisons</t>
    </r>
  </si>
  <si>
    <t>Quarterly Energy Prices Publication (opens in a new window)</t>
  </si>
  <si>
    <t>International domestic energy prices website (opens in a new window)</t>
  </si>
  <si>
    <t>International statistics data sources and methodologies (opens in a new window)</t>
  </si>
  <si>
    <t>Digest of United Kingdom Energy Statistics (DUKES): glossary and acronyms (opens in a new window)</t>
  </si>
  <si>
    <t>Energy Prices Statistics Team</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</si>
  <si>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</si>
  <si>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</si>
  <si>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</si>
  <si>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 xml:space="preserve">Note 3. The 'Including tax' tables include all taxes and levies. </t>
  </si>
  <si>
    <t>Note 4. However we no longer intend to estimate other countries data and have removed earlier estimations.</t>
  </si>
  <si>
    <t>Note 4. The most up to date data can be sourced from Eurostat's website, under Environment &amp; Energy, here:</t>
  </si>
  <si>
    <t>Annual consumption (MWh): Total</t>
  </si>
  <si>
    <t>Annual consumption (MWh): of which at night:</t>
  </si>
  <si>
    <t>Data are presented by size band, with and without tax and for six-month periods ("semesters") each year (January - June and July - December).</t>
  </si>
  <si>
    <t>Data is available back to 1998.</t>
  </si>
  <si>
    <t>Data in these tables shows prices of electricity for domestic consumers in the UK and EU.</t>
  </si>
  <si>
    <t>United Kingdom</t>
  </si>
  <si>
    <t>UK relative to EU 14 plus UK Rank
[Note 2]</t>
  </si>
  <si>
    <t>UK relative to EU 27 plus UK Rank
[Note 2]</t>
  </si>
  <si>
    <t>Press Office (media enquiries)</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</si>
  <si>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</si>
  <si>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</si>
  <si>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 xml:space="preserve">Note 2. Median price is based upon the available data, including those cases where the Department have estimated the position of prices relative to the EU median. </t>
  </si>
  <si>
    <t>Eurostat changed the methodology used to compile these statistics (which the Department collects using the Price Transparency form)</t>
  </si>
  <si>
    <t>Note 4. Previously where data were not available, the Department estimated a price in relation to the EU 14 plus UK median.</t>
  </si>
  <si>
    <t>https://ec.europa.eu/eurostat/cache/metadata/en/nrg_pc_204_sims.htm</t>
  </si>
  <si>
    <t>UK data no longer form part of the Eurostat dataset but are collected using the same methodology.</t>
  </si>
  <si>
    <t>Average prices are calculated from a sample of energy company data.</t>
  </si>
  <si>
    <t>More up to date data for EU countries and data for other countries can be sourced from Eurostat's website, under Environment &amp; Energy, here:</t>
  </si>
  <si>
    <t>The price is derived by taking the sum total of the value of energy consumed (by size band) divided by the total volume of energy (by size band).</t>
  </si>
  <si>
    <t>The EU data in these tables are derived from Eurostat’s Statistics in Focus series.</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</si>
  <si>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</si>
  <si>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</si>
  <si>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</si>
  <si>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</si>
  <si>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</si>
  <si>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</si>
  <si>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</si>
  <si>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</si>
  <si>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</si>
  <si>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</si>
  <si>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</si>
  <si>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</si>
  <si>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</si>
  <si>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</si>
  <si>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</si>
  <si>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</si>
  <si>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</si>
  <si>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</si>
  <si>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</si>
  <si>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</si>
  <si>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</si>
  <si>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</si>
  <si>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</si>
  <si>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</si>
  <si>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</si>
  <si>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</si>
  <si>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</si>
  <si>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</si>
  <si>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</si>
  <si>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</si>
  <si>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</si>
  <si>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</si>
  <si>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</si>
  <si>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t>Jul 23 - Dec 23</t>
  </si>
  <si>
    <t>energyprices.stats@energysecurity.gov.uk</t>
  </si>
  <si>
    <t xml:space="preserve">newsdesk@energysecurity.gov.uk </t>
  </si>
  <si>
    <t>incl &lt; excl</t>
  </si>
  <si>
    <t>Average domestic electricity prices in the EU27 plus UK (small, medium, large) including taxes and subsidies</t>
  </si>
  <si>
    <t>Tax Component / subsidy (if outlined)</t>
  </si>
  <si>
    <t>02072 151 445</t>
  </si>
  <si>
    <t>Jan 24 - Jun 24</t>
  </si>
  <si>
    <r>
      <t>Publication date:</t>
    </r>
    <r>
      <rPr>
        <sz val="11"/>
        <rFont val="Arial"/>
        <family val="2"/>
      </rPr>
      <t xml:space="preserve"> 29/05/2025</t>
    </r>
  </si>
  <si>
    <r>
      <t>Data period:</t>
    </r>
    <r>
      <rPr>
        <sz val="11"/>
        <rFont val="Arial"/>
        <family val="2"/>
      </rPr>
      <t xml:space="preserve"> New prices data for Semester 2 2024 (July - December 2024)</t>
    </r>
  </si>
  <si>
    <r>
      <t>Next update:</t>
    </r>
    <r>
      <rPr>
        <sz val="11"/>
        <rFont val="Arial"/>
        <family val="2"/>
      </rPr>
      <t xml:space="preserve"> 27/11/2025</t>
    </r>
  </si>
  <si>
    <t>Jul 24 - Dec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</si>
</sst>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0.0"/>
    <numFmt numFmtId="165" formatCode="0.0%"/>
    <numFmt numFmtId="166" formatCode="\-"/>
    <numFmt numFmtId="167" formatCode="dd\-mmm\-yyyy"/>
    <numFmt numFmtId="168" formatCode="_-[$€-2]* #,##0.00_-;\-[$€-2]* #,##0.00_-;_-[$€-2]* &quot;-&quot;??_-"/>
    <numFmt numFmtId="169" formatCode="0.00\r"/>
  </numFmts>
  <fonts count="30" x14ac:knownFonts="1">
    <font>
      <sz val="10"/>
      <name val="Arial"/>
    </font>
    <font>
      <sz val="10"/>
      <name val="Arial"/>
      <family val="2"/>
    </font>
    <font>
      <b/>
      <sz val="12"/>
      <name val="Arial"/>
      <family val="2"/>
    </font>
    <font>
      <sz val="10"/>
      <name val="Arial"/>
      <family val="2"/>
    </font>
    <font>
      <u/>
      <sz val="10"/>
      <color indexed="12"/>
      <name val="Arial"/>
      <family val="2"/>
    </font>
    <font>
      <b/>
      <sz val="10"/>
      <name val="Arial"/>
      <family val="2"/>
    </font>
    <font>
      <sz val="11"/>
      <name val="Arial"/>
      <family val="2"/>
    </font>
    <font>
      <b/>
      <sz val="11"/>
      <name val="Arial"/>
      <family val="2"/>
    </font>
    <font>
      <b/>
      <sz val="14"/>
      <name val="Arial"/>
      <family val="2"/>
    </font>
    <font>
      <sz val="12"/>
      <name val="Arial"/>
      <family val="2"/>
    </font>
    <font>
      <sz val="12"/>
      <name val="MS Sans Serif"/>
      <family val="2"/>
    </font>
    <font>
      <u/>
      <sz val="12"/>
      <color indexed="12"/>
      <name val="Arial"/>
      <family val="2"/>
    </font>
    <font>
      <sz val="11"/>
      <name val="Arial"/>
      <family val="2"/>
    </font>
    <font>
      <sz val="10"/>
      <name val="Arial"/>
      <family val="2"/>
    </font>
    <font>
      <sz val="10"/>
      <color theme="1"/>
      <name val="Arial"/>
      <family val="2"/>
    </font>
    <font>
      <b/>
      <sz val="10"/>
      <color theme="0"/>
      <name val="Arial"/>
      <family val="2"/>
    </font>
    <font>
      <b/>
      <sz val="11"/>
      <color theme="0"/>
      <name val="Arial"/>
      <family val="2"/>
    </font>
    <font>
      <u/>
      <sz val="10"/>
      <color indexed="12"/>
      <name val="MS Sans Serif"/>
      <family val="2"/>
    </font>
    <font>
      <u/>
      <sz val="9"/>
      <color indexed="12"/>
      <name val="Arial"/>
      <family val="2"/>
    </font>
    <font>
      <sz val="11"/>
      <color rgb="FF000000"/>
      <name val="Arial"/>
      <family val="2"/>
    </font>
    <font>
      <sz val="8"/>
      <name val="Arial"/>
      <family val="2"/>
    </font>
    <font>
      <sz val="12"/>
      <color theme="3"/>
      <name val="Arial"/>
      <family val="2"/>
    </font>
    <font>
      <b/>
      <sz val="11"/>
      <color theme="3"/>
      <name val="Arial"/>
      <family val="2"/>
    </font>
    <font>
      <sz val="11"/>
      <color theme="4"/>
      <name val="Arial"/>
      <family val="2"/>
    </font>
    <font>
      <b/>
      <sz val="10"/>
      <color theme="1"/>
      <name val="Arial"/>
      <family val="2"/>
    </font>
    <font>
      <b/>
      <sz val="18"/>
      <name val="Arial"/>
      <family val="2"/>
    </font>
    <font>
      <sz val="18"/>
      <name val="Arial"/>
      <family val="2"/>
    </font>
    <font>
      <sz val="11"/>
      <color theme="3"/>
      <name val="Arial"/>
      <family val="2"/>
    </font>
    <font>
      <b/>
      <sz val="9"/>
      <color theme="1"/>
      <name val="Arial"/>
      <family val="2"/>
    </font>
    <font>
      <sz val="12"/>
      <color theme="4" tint="-0.499984740745262"/>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rgb="FFFFC000"/>
        <bgColor indexed="64"/>
      </patternFill>
    </fill>
  </fills>
  <borders count="8">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theme="4"/>
      </bottom>
      <diagonal/>
    </border>
    <border>
      <left style="medium">
        <color indexed="64"/>
      </left>
      <right style="thin">
        <color indexed="64"/>
      </right>
      <top/>
      <bottom style="medium">
        <color indexed="64"/>
      </bottom>
      <diagonal/>
    </border>
  </borders>
  <cellStyleXfs count="24">
    <xf numFmtId="0" fontId="0" fillId="0" borderId="0"/>
    <xf numFmtId="43" fontId="3" fillId="0" borderId="0" applyFont="0" applyFill="0" applyBorder="0" applyAlignment="0" applyProtection="0"/>
    <xf numFmtId="168"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168" fontId="3" fillId="0" borderId="0"/>
    <xf numFmtId="168" fontId="3" fillId="0" borderId="0"/>
    <xf numFmtId="0" fontId="6" fillId="0" borderId="0"/>
    <xf numFmtId="0" fontId="6" fillId="0" borderId="0"/>
    <xf numFmtId="0" fontId="6" fillId="0" borderId="0"/>
    <xf numFmtId="0" fontId="14" fillId="0" borderId="0"/>
    <xf numFmtId="0" fontId="6" fillId="0" borderId="0"/>
    <xf numFmtId="0" fontId="14" fillId="0" borderId="0"/>
    <xf numFmtId="168" fontId="13" fillId="0" borderId="0"/>
    <xf numFmtId="168" fontId="3" fillId="0" borderId="0"/>
    <xf numFmtId="0" fontId="12" fillId="0" borderId="0"/>
    <xf numFmtId="0" fontId="1" fillId="0" borderId="0"/>
    <xf numFmtId="0" fontId="1" fillId="0" borderId="0"/>
    <xf numFmtId="9" fontId="1" fillId="0" borderId="0" applyFont="0" applyFill="0" applyBorder="0" applyAlignment="0" applyProtection="0"/>
    <xf numFmtId="9" fontId="3" fillId="0" borderId="0" applyFont="0" applyFill="0" applyBorder="0" applyAlignment="0" applyProtection="0"/>
    <xf numFmtId="0" fontId="17"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alignment vertical="top"/>
      <protection locked="0"/>
    </xf>
    <xf numFmtId="0" fontId="2" fillId="0" borderId="6" applyNumberFormat="0" applyFill="0" applyAlignment="0" applyProtection="0"/>
  </cellStyleXfs>
  <cellXfs count="122">
    <xf numFmtId="0" fontId="0" fillId="0" borderId="0" xfId="0"/>
    <xf numFmtId="2" fontId="0" fillId="0" borderId="0" xfId="0" applyNumberFormat="1"/>
    <xf numFmtId="0" fontId="3" fillId="0" borderId="0" xfId="0" applyFont="1"/>
    <xf numFmtId="2" fontId="3" fillId="0" borderId="0" xfId="0" applyNumberFormat="1" applyFont="1"/>
    <xf numFmtId="0" fontId="5" fillId="0" borderId="0" xfId="0" applyFont="1"/>
    <xf numFmtId="0" fontId="3" fillId="0" borderId="0" xfId="17" applyFont="1"/>
    <xf numFmtId="2" fontId="3" fillId="0" borderId="0" xfId="17" applyNumberFormat="1" applyFont="1"/>
    <xf numFmtId="0" fontId="0" fillId="3" borderId="0" xfId="0" applyFill="1"/>
    <xf numFmtId="0" fontId="0" fillId="4" borderId="0" xfId="0" applyFill="1"/>
    <xf numFmtId="166" fontId="3" fillId="0" borderId="0" xfId="0" applyNumberFormat="1" applyFont="1" applyAlignment="1">
      <alignment horizontal="right"/>
    </xf>
    <xf numFmtId="9" fontId="0" fillId="0" borderId="0" xfId="18" applyFont="1"/>
    <xf numFmtId="0" fontId="15" fillId="4" borderId="0" xfId="0" applyFont="1" applyFill="1"/>
    <xf numFmtId="0" fontId="16" fillId="4" borderId="0" xfId="0" applyFont="1" applyFill="1"/>
    <xf numFmtId="165" fontId="0" fillId="0" borderId="0" xfId="18" applyNumberFormat="1" applyFont="1"/>
    <xf numFmtId="0" fontId="7" fillId="3" borderId="0" xfId="0" applyFont="1" applyFill="1"/>
    <xf numFmtId="2" fontId="3" fillId="0" borderId="0" xfId="17" applyNumberFormat="1" applyFont="1" applyAlignment="1">
      <alignment horizontal="left"/>
    </xf>
    <xf numFmtId="0" fontId="0" fillId="0" borderId="0" xfId="0" applyAlignment="1">
      <alignment vertical="center"/>
    </xf>
    <xf numFmtId="0" fontId="1" fillId="0" borderId="0" xfId="16" applyAlignment="1">
      <alignment vertical="center"/>
    </xf>
    <xf numFmtId="0" fontId="1" fillId="0" borderId="0" xfId="21"/>
    <xf numFmtId="0" fontId="6" fillId="0" borderId="0" xfId="21" applyFont="1"/>
    <xf numFmtId="0" fontId="7" fillId="0" borderId="0" xfId="21" quotePrefix="1" applyFont="1" applyAlignment="1">
      <alignment horizontal="left" vertical="center"/>
    </xf>
    <xf numFmtId="0" fontId="7" fillId="0" borderId="0" xfId="21" applyFont="1" applyAlignment="1">
      <alignment horizontal="left" vertical="center"/>
    </xf>
    <xf numFmtId="0" fontId="19" fillId="0" borderId="0" xfId="21" applyFont="1"/>
    <xf numFmtId="0" fontId="20" fillId="0" borderId="0" xfId="21" applyFont="1" applyAlignment="1">
      <alignment vertical="center"/>
    </xf>
    <xf numFmtId="0" fontId="2" fillId="0" borderId="0" xfId="21" applyFont="1"/>
    <xf numFmtId="0" fontId="19" fillId="0" borderId="0" xfId="21" applyFont="1" applyAlignment="1">
      <alignment vertical="center"/>
    </xf>
    <xf numFmtId="0" fontId="1" fillId="0" borderId="0" xfId="21" applyAlignment="1">
      <alignment vertical="center"/>
    </xf>
    <xf numFmtId="0" fontId="6" fillId="0" borderId="0" xfId="21" applyFont="1" applyAlignment="1">
      <alignment vertical="center"/>
    </xf>
    <xf numFmtId="0" fontId="1" fillId="0" borderId="0" xfId="21" applyAlignment="1">
      <alignment horizontal="center" vertical="center"/>
    </xf>
    <xf numFmtId="0" fontId="11" fillId="0" borderId="0" xfId="20" applyFont="1" applyFill="1" applyAlignment="1" applyProtection="1">
      <alignment horizontal="left" vertical="center"/>
    </xf>
    <xf numFmtId="0" fontId="22" fillId="0" borderId="0" xfId="3" applyFont="1" applyAlignment="1" applyProtection="1"/>
    <xf numFmtId="0" fontId="2" fillId="0" borderId="0" xfId="21" applyFont="1" applyAlignment="1">
      <alignment vertical="center"/>
    </xf>
    <xf numFmtId="0" fontId="23" fillId="0" borderId="0" xfId="22" applyFont="1" applyFill="1" applyAlignment="1" applyProtection="1"/>
    <xf numFmtId="0" fontId="23" fillId="0" borderId="0" xfId="22" applyFont="1" applyFill="1" applyAlignment="1" applyProtection="1">
      <alignment vertical="center"/>
    </xf>
    <xf numFmtId="17" fontId="1" fillId="0" borderId="0" xfId="0" applyNumberFormat="1" applyFont="1" applyAlignment="1">
      <alignment horizontal="right" vertical="center"/>
    </xf>
    <xf numFmtId="2" fontId="1" fillId="0" borderId="0" xfId="0" applyNumberFormat="1" applyFont="1" applyAlignment="1">
      <alignment horizontal="right" vertical="center"/>
    </xf>
    <xf numFmtId="2" fontId="1" fillId="0" borderId="0" xfId="18" applyNumberFormat="1" applyFont="1" applyFill="1" applyBorder="1" applyAlignment="1">
      <alignment horizontal="right" vertical="center"/>
    </xf>
    <xf numFmtId="164" fontId="1" fillId="0" borderId="0" xfId="18" applyNumberFormat="1" applyFont="1" applyFill="1" applyBorder="1" applyAlignment="1">
      <alignment horizontal="right" vertical="center"/>
    </xf>
    <xf numFmtId="1" fontId="1" fillId="0" borderId="0" xfId="18" applyNumberFormat="1" applyFont="1" applyFill="1" applyBorder="1" applyAlignment="1">
      <alignment horizontal="right" vertical="center"/>
    </xf>
    <xf numFmtId="3" fontId="1" fillId="0" borderId="0" xfId="18" applyNumberFormat="1" applyFont="1" applyFill="1" applyBorder="1" applyAlignment="1">
      <alignment horizontal="right" vertical="center"/>
    </xf>
    <xf numFmtId="164" fontId="1" fillId="0" borderId="0" xfId="0" applyNumberFormat="1" applyFont="1" applyAlignment="1">
      <alignment horizontal="right" vertical="center"/>
    </xf>
    <xf numFmtId="2" fontId="0" fillId="0" borderId="0" xfId="0" applyNumberFormat="1" applyAlignment="1">
      <alignment horizontal="right" vertical="center"/>
    </xf>
    <xf numFmtId="0" fontId="1" fillId="0" borderId="0" xfId="0" quotePrefix="1" applyFont="1" applyAlignment="1">
      <alignment horizontal="right" vertical="center"/>
    </xf>
    <xf numFmtId="0" fontId="9" fillId="0" borderId="0" xfId="0" applyFont="1"/>
    <xf numFmtId="0" fontId="9" fillId="2" borderId="0" xfId="16" applyFont="1" applyFill="1" applyAlignment="1">
      <alignment horizontal="left" vertical="center"/>
    </xf>
    <xf numFmtId="0" fontId="9" fillId="3" borderId="0" xfId="0" applyFont="1" applyFill="1" applyAlignment="1">
      <alignment horizontal="left"/>
    </xf>
    <xf numFmtId="0" fontId="5" fillId="0" borderId="0" xfId="0" applyFont="1" applyAlignment="1">
      <alignment wrapText="1"/>
    </xf>
    <xf numFmtId="0" fontId="2" fillId="0" borderId="0" xfId="23" applyBorder="1"/>
    <xf numFmtId="0" fontId="2" fillId="3" borderId="0" xfId="23" applyFill="1" applyBorder="1"/>
    <xf numFmtId="0" fontId="5" fillId="0" borderId="0" xfId="3" applyFont="1" applyFill="1" applyBorder="1" applyAlignment="1" applyProtection="1">
      <alignment wrapText="1"/>
    </xf>
    <xf numFmtId="0" fontId="5" fillId="0" borderId="0" xfId="16" applyFont="1" applyAlignment="1">
      <alignment wrapText="1"/>
    </xf>
    <xf numFmtId="2" fontId="1" fillId="0" borderId="0" xfId="0" applyNumberFormat="1" applyFont="1" applyAlignment="1">
      <alignment horizontal="right"/>
    </xf>
    <xf numFmtId="2" fontId="1" fillId="0" borderId="0" xfId="18" applyNumberFormat="1" applyFont="1" applyFill="1" applyBorder="1" applyAlignment="1">
      <alignment horizontal="right"/>
    </xf>
    <xf numFmtId="164" fontId="1" fillId="0" borderId="0" xfId="18" applyNumberFormat="1" applyFont="1" applyFill="1" applyBorder="1" applyAlignment="1">
      <alignment horizontal="right"/>
    </xf>
    <xf numFmtId="1" fontId="1" fillId="0" borderId="0" xfId="18" applyNumberFormat="1" applyFont="1" applyFill="1" applyBorder="1" applyAlignment="1">
      <alignment horizontal="right"/>
    </xf>
    <xf numFmtId="0" fontId="9" fillId="0" borderId="0" xfId="0" applyFont="1" applyAlignment="1">
      <alignment vertical="center"/>
    </xf>
    <xf numFmtId="0" fontId="2" fillId="0" borderId="0" xfId="0" applyFont="1" applyAlignment="1">
      <alignment vertical="center"/>
    </xf>
    <xf numFmtId="0" fontId="10" fillId="0" borderId="0" xfId="0" applyFont="1" applyAlignment="1">
      <alignment vertical="center"/>
    </xf>
    <xf numFmtId="0" fontId="21" fillId="0" borderId="0" xfId="20" applyFont="1" applyFill="1" applyAlignment="1" applyProtection="1">
      <alignment horizontal="left" vertical="center"/>
    </xf>
    <xf numFmtId="0" fontId="11" fillId="0" borderId="0" xfId="3" applyFont="1" applyFill="1" applyAlignment="1" applyProtection="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8" fillId="0" borderId="0" xfId="21" quotePrefix="1" applyFont="1" applyAlignment="1">
      <alignment horizontal="left"/>
    </xf>
    <xf numFmtId="0" fontId="2" fillId="0" borderId="0" xfId="21" quotePrefix="1" applyFont="1" applyAlignment="1">
      <alignment horizontal="left"/>
    </xf>
    <xf numFmtId="0" fontId="2" fillId="0" borderId="0" xfId="21" applyFont="1" applyAlignment="1">
      <alignment horizontal="left"/>
    </xf>
    <xf numFmtId="0" fontId="3" fillId="0" borderId="1" xfId="4" applyBorder="1" applyAlignment="1">
      <alignment vertical="top"/>
    </xf>
    <xf numFmtId="0" fontId="1" fillId="0" borderId="4" xfId="4" applyFont="1" applyBorder="1" applyAlignment="1">
      <alignment vertical="top"/>
    </xf>
    <xf numFmtId="0" fontId="3" fillId="0" borderId="5" xfId="4" applyBorder="1" applyAlignment="1">
      <alignment vertical="top"/>
    </xf>
    <xf numFmtId="3" fontId="3" fillId="0" borderId="4" xfId="4" applyNumberFormat="1" applyBorder="1" applyAlignment="1">
      <alignment vertical="top"/>
    </xf>
    <xf numFmtId="3" fontId="3" fillId="0" borderId="1" xfId="4" applyNumberFormat="1" applyBorder="1" applyAlignment="1">
      <alignment vertical="top"/>
    </xf>
    <xf numFmtId="0" fontId="3" fillId="0" borderId="0" xfId="4" applyAlignment="1">
      <alignment vertical="top"/>
    </xf>
    <xf numFmtId="0" fontId="7" fillId="0" borderId="0" xfId="4" applyFont="1" applyAlignment="1">
      <alignment vertical="center"/>
    </xf>
    <xf numFmtId="0" fontId="7" fillId="0" borderId="1" xfId="4" applyFont="1" applyBorder="1" applyAlignment="1">
      <alignment vertical="center"/>
    </xf>
    <xf numFmtId="0" fontId="5" fillId="0" borderId="3" xfId="4" applyFont="1" applyBorder="1" applyAlignment="1">
      <alignment vertical="center"/>
    </xf>
    <xf numFmtId="3" fontId="5" fillId="0" borderId="7" xfId="4" applyNumberFormat="1" applyFont="1" applyBorder="1" applyAlignment="1">
      <alignment vertical="center"/>
    </xf>
    <xf numFmtId="3" fontId="3" fillId="0" borderId="4" xfId="4" applyNumberFormat="1" applyBorder="1" applyAlignment="1">
      <alignment horizontal="right" vertical="center"/>
    </xf>
    <xf numFmtId="0" fontId="3" fillId="0" borderId="1" xfId="4" applyBorder="1"/>
    <xf numFmtId="0" fontId="3" fillId="0" borderId="0" xfId="4" applyAlignment="1">
      <alignment vertical="top" wrapText="1"/>
    </xf>
    <xf numFmtId="0" fontId="7" fillId="0" borderId="3" xfId="4" applyFont="1" applyBorder="1" applyAlignment="1">
      <alignment vertical="top"/>
    </xf>
    <xf numFmtId="0" fontId="7" fillId="0" borderId="2" xfId="4" applyFont="1" applyBorder="1" applyAlignment="1">
      <alignment vertical="top"/>
    </xf>
    <xf numFmtId="3" fontId="3" fillId="0" borderId="0" xfId="4" applyNumberFormat="1" applyAlignment="1">
      <alignment vertical="top"/>
    </xf>
    <xf numFmtId="0" fontId="2" fillId="0" borderId="0" xfId="4" applyFont="1"/>
    <xf numFmtId="0" fontId="25" fillId="0" borderId="0" xfId="0" applyFont="1" applyAlignment="1">
      <alignment vertical="center"/>
    </xf>
    <xf numFmtId="0" fontId="8" fillId="3" borderId="0" xfId="0" applyFont="1" applyFill="1" applyAlignment="1">
      <alignment vertical="center"/>
    </xf>
    <xf numFmtId="0" fontId="9" fillId="3" borderId="0" xfId="0" applyFont="1" applyFill="1" applyAlignment="1">
      <alignment vertical="center"/>
    </xf>
    <xf numFmtId="0" fontId="0" fillId="3" borderId="0" xfId="0" applyFill="1" applyAlignment="1">
      <alignment vertical="center"/>
    </xf>
    <xf numFmtId="0" fontId="7" fillId="0" borderId="0" xfId="0" applyFont="1" applyAlignment="1">
      <alignment vertical="center"/>
    </xf>
    <xf numFmtId="167" fontId="9" fillId="3" borderId="0" xfId="0" applyNumberFormat="1" applyFont="1" applyFill="1" applyAlignment="1">
      <alignment horizontal="left" vertical="center"/>
    </xf>
    <xf numFmtId="0" fontId="9" fillId="3" borderId="0" xfId="0" applyFont="1" applyFill="1" applyAlignment="1">
      <alignment horizontal="left" vertical="center"/>
    </xf>
    <xf numFmtId="0" fontId="7" fillId="3" borderId="0" xfId="0" applyFont="1" applyFill="1" applyAlignment="1">
      <alignment vertical="center"/>
    </xf>
    <xf numFmtId="167" fontId="9" fillId="0" borderId="0" xfId="0" applyNumberFormat="1" applyFont="1" applyAlignment="1">
      <alignment horizontal="left" vertical="center"/>
    </xf>
    <xf numFmtId="0" fontId="2" fillId="3" borderId="0" xfId="0" applyFont="1" applyFill="1"/>
    <xf numFmtId="0" fontId="6" fillId="3" borderId="0" xfId="0" applyFont="1" applyFill="1" applyAlignment="1">
      <alignment horizontal="left" vertical="center"/>
    </xf>
    <xf numFmtId="0" fontId="6" fillId="0" borderId="0" xfId="0" applyFont="1"/>
    <xf numFmtId="0" fontId="27" fillId="0" borderId="0" xfId="3" applyFont="1" applyFill="1" applyAlignment="1" applyProtection="1">
      <alignment horizontal="left" vertical="center"/>
    </xf>
    <xf numFmtId="0" fontId="27" fillId="0" borderId="0" xfId="3" applyFont="1" applyFill="1" applyAlignment="1" applyProtection="1">
      <alignment vertical="center"/>
    </xf>
    <xf numFmtId="0" fontId="6" fillId="3" borderId="0" xfId="0" applyFont="1" applyFill="1"/>
    <xf numFmtId="0" fontId="6" fillId="3" borderId="0" xfId="0" applyFont="1" applyFill="1" applyAlignment="1">
      <alignment vertical="center"/>
    </xf>
    <xf numFmtId="0" fontId="27" fillId="0" borderId="0" xfId="20" applyFont="1" applyAlignment="1" applyProtection="1">
      <alignment horizontal="left" vertical="center"/>
    </xf>
    <xf numFmtId="0" fontId="5" fillId="0" borderId="0" xfId="0" applyFont="1" applyAlignment="1">
      <alignment horizontal="right" vertical="center" wrapText="1"/>
    </xf>
    <xf numFmtId="0" fontId="28" fillId="0" borderId="0" xfId="0" applyFont="1" applyAlignment="1">
      <alignment horizontal="right" vertical="center" wrapText="1"/>
    </xf>
    <xf numFmtId="0" fontId="24" fillId="0" borderId="0" xfId="0" applyFont="1" applyAlignment="1">
      <alignment horizontal="right" vertical="center" wrapText="1"/>
    </xf>
    <xf numFmtId="0" fontId="24" fillId="0" borderId="0" xfId="16" applyFont="1" applyAlignment="1">
      <alignment horizontal="right" vertical="center" wrapText="1"/>
    </xf>
    <xf numFmtId="49" fontId="24" fillId="0" borderId="0" xfId="16" applyNumberFormat="1" applyFont="1" applyAlignment="1">
      <alignment horizontal="right" vertical="center" wrapText="1"/>
    </xf>
    <xf numFmtId="0" fontId="1" fillId="0" borderId="0" xfId="0" applyFont="1" applyAlignment="1">
      <alignment horizontal="right" wrapText="1"/>
    </xf>
    <xf numFmtId="2" fontId="1" fillId="0" borderId="0" xfId="18" applyNumberFormat="1" applyFont="1" applyFill="1" applyAlignment="1">
      <alignment horizontal="right"/>
    </xf>
    <xf numFmtId="164" fontId="1" fillId="0" borderId="0" xfId="18" applyNumberFormat="1" applyFont="1" applyFill="1" applyAlignment="1">
      <alignment horizontal="right"/>
    </xf>
    <xf numFmtId="1" fontId="1" fillId="0" borderId="0" xfId="18" applyNumberFormat="1" applyFont="1" applyFill="1" applyAlignment="1">
      <alignment horizontal="right"/>
    </xf>
    <xf numFmtId="169" fontId="1" fillId="0" borderId="0" xfId="0" applyNumberFormat="1" applyFont="1" applyAlignment="1">
      <alignment horizontal="right" vertical="center"/>
    </xf>
    <xf numFmtId="0" fontId="1" fillId="0" borderId="0" xfId="0" applyFont="1" applyAlignment="1">
      <alignment horizontal="right" vertical="center"/>
    </xf>
    <xf numFmtId="0" fontId="3" fillId="5" borderId="0" xfId="17" applyFont="1" applyFill="1"/>
    <xf numFmtId="2" fontId="3" fillId="5" borderId="0" xfId="0" applyNumberFormat="1" applyFont="1" applyFill="1"/>
    <xf numFmtId="0" fontId="1" fillId="6" borderId="0" xfId="0" applyFont="1" applyFill="1"/>
    <xf numFmtId="0" fontId="3" fillId="5" borderId="0" xfId="0" applyFont="1" applyFill="1"/>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169" fontId="1" fillId="0" borderId="0" xfId="0" applyNumberFormat="1" applyFont="1" applyAlignment="1">
      <alignment horizontal="right"/>
    </xf>
    <xf numFmtId="169" fontId="1" fillId="0" borderId="0" xfId="18" applyNumberFormat="1" applyFont="1" applyFill="1" applyBorder="1" applyAlignment="1">
      <alignment horizontal="right"/>
    </xf>
    <xf numFmtId="164" fontId="1" fillId="0" borderId="0" xfId="0" applyNumberFormat="1" applyFont="1" applyAlignment="1">
      <alignment horizontal="right"/>
    </xf>
    <xf numFmtId="1" fontId="1" fillId="0" borderId="0" xfId="0" applyNumberFormat="1" applyFont="1" applyAlignment="1">
      <alignment horizontal="right"/>
    </xf>
    <xf numFmtId="2" fontId="1" fillId="6" borderId="0" xfId="0" applyNumberFormat="1" applyFont="1" applyFill="1"/>
    <xf numFmtId="0" fontId="29" fillId="0" borderId="0" xfId="3" applyFont="1" applyFill="1" applyAlignment="1" applyProtection="1">
      <alignment horizontal="left" vertical="center"/>
    </xf>
  </cellXfs>
  <cellStyles count="24">
    <cellStyle name="Comma 2" xfId="1" xr:uid="{00000000-0005-0000-0000-000001000000}"/>
    <cellStyle name="Euro" xfId="2" xr:uid="{00000000-0005-0000-0000-000002000000}"/>
    <cellStyle name="Heading 1" xfId="23" builtinId="16" customBuiltin="1"/>
    <cellStyle name="Hyperlink" xfId="3" builtinId="8"/>
    <cellStyle name="Hyperlink 2" xfId="20" xr:uid="{17134CCC-4AD5-454B-BCBB-26DAC54D0744}"/>
    <cellStyle name="Hyperlink 3" xfId="22" xr:uid="{9A6EA738-E93E-4614-A467-CE1A45998A63}"/>
    <cellStyle name="Normal" xfId="0" builtinId="0"/>
    <cellStyle name="Normal 2" xfId="4" xr:uid="{00000000-0005-0000-0000-000005000000}"/>
    <cellStyle name="Normal 2 2" xfId="5" xr:uid="{00000000-0005-0000-0000-000006000000}"/>
    <cellStyle name="Normal 2 2 2" xfId="21" xr:uid="{F1936547-A4F7-4A46-B68C-0C88DD79F37D}"/>
    <cellStyle name="Normal 2 3" xfId="6" xr:uid="{00000000-0005-0000-0000-000007000000}"/>
    <cellStyle name="Normal 3" xfId="7" xr:uid="{00000000-0005-0000-0000-000008000000}"/>
    <cellStyle name="Normal 3 2" xfId="8" xr:uid="{00000000-0005-0000-0000-000009000000}"/>
    <cellStyle name="Normal 4" xfId="9" xr:uid="{00000000-0005-0000-0000-00000A000000}"/>
    <cellStyle name="Normal 5" xfId="10" xr:uid="{00000000-0005-0000-0000-00000B000000}"/>
    <cellStyle name="Normal 6" xfId="11" xr:uid="{00000000-0005-0000-0000-00000C000000}"/>
    <cellStyle name="Normal 7" xfId="12" xr:uid="{00000000-0005-0000-0000-00000D000000}"/>
    <cellStyle name="Normal 8" xfId="13" xr:uid="{00000000-0005-0000-0000-00000E000000}"/>
    <cellStyle name="Normal 8 2" xfId="14" xr:uid="{00000000-0005-0000-0000-00000F000000}"/>
    <cellStyle name="Normal 9" xfId="15" xr:uid="{00000000-0005-0000-0000-000010000000}"/>
    <cellStyle name="Normal_table_541" xfId="16" xr:uid="{00000000-0005-0000-0000-000011000000}"/>
    <cellStyle name="Normal_table_561" xfId="17" xr:uid="{00000000-0005-0000-0000-000012000000}"/>
    <cellStyle name="Per cent" xfId="18" builtinId="5"/>
    <cellStyle name="Percent 2" xfId="19" xr:uid="{00000000-0005-0000-0000-000014000000}"/>
  </cellStyles>
  <dxfs count="321">
    <dxf>
      <font>
        <color rgb="FFFF0000"/>
      </font>
    </dxf>
    <dxf>
      <font>
        <color rgb="FFC00000"/>
      </font>
      <fill>
        <patternFill>
          <bgColor theme="5" tint="0.39994506668294322"/>
        </patternFill>
      </fill>
    </dxf>
    <dxf>
      <font>
        <color rgb="FFC00000"/>
      </font>
      <fill>
        <patternFill>
          <bgColor theme="5" tint="0.39994506668294322"/>
        </patternFill>
      </fill>
    </dxf>
    <dxf>
      <font>
        <color rgb="FFFF0000"/>
      </font>
    </dxf>
    <dxf>
      <font>
        <color rgb="FFFF0000"/>
      </font>
    </dxf>
    <dxf>
      <font>
        <color rgb="FFFF0000"/>
      </font>
    </dxf>
    <dxf>
      <font>
        <color rgb="FFC00000"/>
      </font>
      <fill>
        <patternFill>
          <bgColor theme="5" tint="0.39994506668294322"/>
        </patternFill>
      </fill>
    </dxf>
    <dxf>
      <alignment horizontal="general" vertical="bottom"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1"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numFmt numFmtId="3" formatCode="#,##0"/>
      <alignment horizontal="general" vertical="top" textRotation="0" wrapText="0" indent="0" justifyLastLine="0" shrinkToFit="0" readingOrder="0"/>
      <border diagonalUp="0" diagonalDown="0">
        <left style="medium">
          <color indexed="64"/>
        </left>
        <right/>
        <top/>
        <bottom/>
        <vertical/>
        <horizontal/>
      </border>
    </dxf>
    <dxf>
      <numFmt numFmtId="3" formatCode="#,##0"/>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43778FF3-3A05-4E0B-9EE1-41182BF5F057}"/>
  </tableStyles>
  <colors>
    <mruColors>
      <color rgb="FFFC5A3A"/>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301105244248"/>
          <c:y val="2.709358332034191E-2"/>
          <c:w val="0.84772814455885326"/>
          <c:h val="0.86285176767676763"/>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2"/>
            <c:invertIfNegative val="0"/>
            <c:bubble3D val="0"/>
            <c:extLst>
              <c:ext xmlns:c16="http://schemas.microsoft.com/office/drawing/2014/chart" uri="{C3380CC4-5D6E-409C-BE32-E72D297353CC}">
                <c16:uniqueId val="{00000000-9A63-41E6-AEFB-8FB0C8CAAF68}"/>
              </c:ext>
            </c:extLst>
          </c:dPt>
          <c:dPt>
            <c:idx val="3"/>
            <c:invertIfNegative val="0"/>
            <c:bubble3D val="0"/>
            <c:extLst>
              <c:ext xmlns:c16="http://schemas.microsoft.com/office/drawing/2014/chart" uri="{C3380CC4-5D6E-409C-BE32-E72D297353CC}">
                <c16:uniqueId val="{00000001-9A63-41E6-AEFB-8FB0C8CAAF68}"/>
              </c:ext>
            </c:extLst>
          </c:dPt>
          <c:dPt>
            <c:idx val="4"/>
            <c:invertIfNegative val="0"/>
            <c:bubble3D val="0"/>
            <c:extLst>
              <c:ext xmlns:c16="http://schemas.microsoft.com/office/drawing/2014/chart" uri="{C3380CC4-5D6E-409C-BE32-E72D297353CC}">
                <c16:uniqueId val="{00000002-9A63-41E6-AEFB-8FB0C8CAAF68}"/>
              </c:ext>
            </c:extLst>
          </c:dPt>
          <c:dPt>
            <c:idx val="8"/>
            <c:invertIfNegative val="0"/>
            <c:bubble3D val="0"/>
            <c:extLst>
              <c:ext xmlns:c16="http://schemas.microsoft.com/office/drawing/2014/chart" uri="{C3380CC4-5D6E-409C-BE32-E72D297353CC}">
                <c16:uniqueId val="{00000003-9A63-41E6-AEFB-8FB0C8CAAF68}"/>
              </c:ext>
            </c:extLst>
          </c:dPt>
          <c:dPt>
            <c:idx val="9"/>
            <c:invertIfNegative val="0"/>
            <c:bubble3D val="0"/>
            <c:extLst>
              <c:ext xmlns:c16="http://schemas.microsoft.com/office/drawing/2014/chart" uri="{C3380CC4-5D6E-409C-BE32-E72D297353CC}">
                <c16:uniqueId val="{00000004-9A63-41E6-AEFB-8FB0C8CAAF68}"/>
              </c:ext>
            </c:extLst>
          </c:dPt>
          <c:dPt>
            <c:idx val="10"/>
            <c:invertIfNegative val="0"/>
            <c:bubble3D val="0"/>
            <c:extLst>
              <c:ext xmlns:c16="http://schemas.microsoft.com/office/drawing/2014/chart" uri="{C3380CC4-5D6E-409C-BE32-E72D297353CC}">
                <c16:uniqueId val="{00000005-9A63-41E6-AEFB-8FB0C8CAAF68}"/>
              </c:ext>
            </c:extLst>
          </c:dPt>
          <c:dPt>
            <c:idx val="11"/>
            <c:invertIfNegative val="0"/>
            <c:bubble3D val="0"/>
            <c:extLst>
              <c:ext xmlns:c16="http://schemas.microsoft.com/office/drawing/2014/chart" uri="{C3380CC4-5D6E-409C-BE32-E72D297353CC}">
                <c16:uniqueId val="{00000006-9A63-41E6-AEFB-8FB0C8CAAF68}"/>
              </c:ext>
            </c:extLst>
          </c:dPt>
          <c:dPt>
            <c:idx val="13"/>
            <c:invertIfNegative val="0"/>
            <c:bubble3D val="0"/>
            <c:extLst>
              <c:ext xmlns:c16="http://schemas.microsoft.com/office/drawing/2014/chart" uri="{C3380CC4-5D6E-409C-BE32-E72D297353CC}">
                <c16:uniqueId val="{00000007-9A63-41E6-AEFB-8FB0C8CAAF68}"/>
              </c:ext>
            </c:extLst>
          </c:dPt>
          <c:dLbls>
            <c:dLbl>
              <c:idx val="0"/>
              <c:spPr>
                <a:noFill/>
                <a:ln w="25400">
                  <a:noFill/>
                </a:ln>
              </c:spPr>
              <c:txPr>
                <a:bodyPr wrap="square" lIns="38100" tIns="19050" rIns="38100" bIns="19050" anchor="ctr" anchorCtr="0">
                  <a:spAutoFit/>
                </a:bodyPr>
                <a:lstStyle/>
                <a:p>
                  <a:pPr algn="l">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9022853736089033"/>
                      <c:h val="7.717643108947457E-2"/>
                    </c:manualLayout>
                  </c15:layout>
                </c:ext>
                <c:ext xmlns:c16="http://schemas.microsoft.com/office/drawing/2014/chart" uri="{C3380CC4-5D6E-409C-BE32-E72D297353CC}">
                  <c16:uniqueId val="{00000012-1D11-4CCD-9155-7C736E82C874}"/>
                </c:ext>
              </c:extLst>
            </c:dLbl>
            <c:dLbl>
              <c:idx val="1"/>
              <c:spPr>
                <a:noFill/>
                <a:ln w="25400">
                  <a:noFill/>
                </a:ln>
              </c:spPr>
              <c:txPr>
                <a:bodyPr wrap="square" lIns="38100" tIns="19050" rIns="38100" bIns="19050" anchor="ctr" anchorCtr="0">
                  <a:spAutoFit/>
                </a:bodyPr>
                <a:lstStyle/>
                <a:p>
                  <a:pPr algn="l">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8181571277159506"/>
                      <c:h val="7.717643108947457E-2"/>
                    </c:manualLayout>
                  </c15:layout>
                </c:ext>
                <c:ext xmlns:c16="http://schemas.microsoft.com/office/drawing/2014/chart" uri="{C3380CC4-5D6E-409C-BE32-E72D297353CC}">
                  <c16:uniqueId val="{00000019-06E9-4371-9573-B05A48C19E8E}"/>
                </c:ext>
              </c:extLst>
            </c:dLbl>
            <c:dLbl>
              <c:idx val="3"/>
              <c:spPr>
                <a:noFill/>
                <a:ln w="25400">
                  <a:noFill/>
                </a:ln>
              </c:spPr>
              <c:txPr>
                <a:bodyPr wrap="square" lIns="38100" tIns="19050" rIns="38100" bIns="19050" anchor="ctr" anchorCtr="0">
                  <a:spAutoFit/>
                </a:bodyPr>
                <a:lstStyle/>
                <a:p>
                  <a:pPr algn="l">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1546701112877584"/>
                      <c:h val="7.717643108947457E-2"/>
                    </c:manualLayout>
                  </c15:layout>
                </c:ext>
                <c:ext xmlns:c16="http://schemas.microsoft.com/office/drawing/2014/chart" uri="{C3380CC4-5D6E-409C-BE32-E72D297353CC}">
                  <c16:uniqueId val="{00000001-9A63-41E6-AEFB-8FB0C8CAAF68}"/>
                </c:ext>
              </c:extLst>
            </c:dLbl>
            <c:dLbl>
              <c:idx val="6"/>
              <c:tx>
                <c:rich>
                  <a:bodyPr/>
                  <a:lstStyle/>
                  <a:p>
                    <a:fld id="{1F89C872-A9F8-460F-8EC8-D36E144E7647}" type="CATEGORYNAME">
                      <a:rPr lang="en-US">
                        <a:solidFill>
                          <a:schemeClr val="bg1"/>
                        </a:solidFill>
                      </a:rPr>
                      <a:pPr/>
                      <a:t>[CATEGORY NAME]</a:t>
                    </a:fld>
                    <a:endParaRPr lang="en-GB"/>
                  </a:p>
                </c:rich>
              </c:tx>
              <c:dLblPos val="inBase"/>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1D11-4CCD-9155-7C736E82C874}"/>
                </c:ext>
              </c:extLst>
            </c:dLbl>
            <c:dLbl>
              <c:idx val="7"/>
              <c:spPr/>
              <c:txPr>
                <a:bodyPr anchorCtr="0"/>
                <a:lstStyle/>
                <a:p>
                  <a:pPr algn="l">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1452614379084964"/>
                      <c:h val="7.8572435789827089E-2"/>
                    </c:manualLayout>
                  </c15:layout>
                </c:ext>
                <c:ext xmlns:c16="http://schemas.microsoft.com/office/drawing/2014/chart" uri="{C3380CC4-5D6E-409C-BE32-E72D297353CC}">
                  <c16:uniqueId val="{00000008-9A63-41E6-AEFB-8FB0C8CAAF68}"/>
                </c:ext>
              </c:extLst>
            </c:dLbl>
            <c:dLbl>
              <c:idx val="8"/>
              <c:tx>
                <c:rich>
                  <a:bodyPr/>
                  <a:lstStyle/>
                  <a:p>
                    <a:pPr algn="ctr" rtl="0">
                      <a:defRPr sz="1050" b="1" i="0" u="none" strike="noStrike" baseline="0">
                        <a:solidFill>
                          <a:schemeClr val="bg1"/>
                        </a:solidFill>
                        <a:latin typeface="Arial"/>
                        <a:ea typeface="Arial"/>
                        <a:cs typeface="Arial"/>
                      </a:defRPr>
                    </a:pPr>
                    <a:fld id="{837808B7-E344-4C1B-BC6D-5AF13AC15207}" type="CATEGORYNAME">
                      <a:rPr lang="en-US" sz="1050">
                        <a:solidFill>
                          <a:schemeClr val="bg1"/>
                        </a:solidFill>
                      </a:rPr>
                      <a:pPr algn="ctr" rtl="0">
                        <a:defRPr sz="1050" b="1" i="0" u="none" strike="noStrike" baseline="0">
                          <a:solidFill>
                            <a:schemeClr val="bg1"/>
                          </a:solidFill>
                          <a:latin typeface="Arial"/>
                          <a:ea typeface="Arial"/>
                          <a:cs typeface="Arial"/>
                        </a:defRPr>
                      </a:pPr>
                      <a:t>[CATEGORY NAME]</a:t>
                    </a:fld>
                    <a:endParaRPr lang="en-GB"/>
                  </a:p>
                </c:rich>
              </c:tx>
              <c:spPr/>
              <c:dLblPos val="inBase"/>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A63-41E6-AEFB-8FB0C8CAAF68}"/>
                </c:ext>
              </c:extLst>
            </c:dLbl>
            <c:dLbl>
              <c:idx val="9"/>
              <c:spPr/>
              <c:txPr>
                <a:bodyPr/>
                <a:lstStyle/>
                <a:p>
                  <a:pPr>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4-9A63-41E6-AEFB-8FB0C8CAAF68}"/>
                </c:ext>
              </c:extLst>
            </c:dLbl>
            <c:dLbl>
              <c:idx val="10"/>
              <c:spPr>
                <a:noFill/>
                <a:ln w="25400">
                  <a:noFill/>
                </a:ln>
              </c:spPr>
              <c:txPr>
                <a:bodyPr/>
                <a:lstStyle/>
                <a:p>
                  <a:pPr>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5-9A63-41E6-AEFB-8FB0C8CAAF68}"/>
                </c:ext>
              </c:extLst>
            </c:dLbl>
            <c:spPr>
              <a:noFill/>
              <a:ln w="25400">
                <a:noFill/>
              </a:ln>
            </c:spPr>
            <c:txPr>
              <a:bodyPr wrap="square" lIns="38100" tIns="19050" rIns="38100" bIns="19050" anchor="ctr">
                <a:spAutoFit/>
              </a:bodyPr>
              <a:lstStyle/>
              <a:p>
                <a:pPr>
                  <a:defRPr sz="1050" b="1" i="0" u="none" strike="noStrike" baseline="0">
                    <a:solidFill>
                      <a:schemeClr val="bg1"/>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Germany</c:v>
                </c:pt>
                <c:pt idx="1">
                  <c:v>Denmark</c:v>
                </c:pt>
                <c:pt idx="2">
                  <c:v>Ireland</c:v>
                </c:pt>
                <c:pt idx="3">
                  <c:v>United Kingdom</c:v>
                </c:pt>
                <c:pt idx="4">
                  <c:v>Belgium</c:v>
                </c:pt>
                <c:pt idx="5">
                  <c:v>Italy</c:v>
                </c:pt>
                <c:pt idx="6">
                  <c:v>Luxembourg</c:v>
                </c:pt>
                <c:pt idx="7">
                  <c:v>France</c:v>
                </c:pt>
                <c:pt idx="8">
                  <c:v>Finland</c:v>
                </c:pt>
                <c:pt idx="9">
                  <c:v>Austria</c:v>
                </c:pt>
                <c:pt idx="10">
                  <c:v>Portugal</c:v>
                </c:pt>
                <c:pt idx="11">
                  <c:v>Netherlands</c:v>
                </c:pt>
                <c:pt idx="12">
                  <c:v>Spain</c:v>
                </c:pt>
                <c:pt idx="13">
                  <c:v>Sweden</c:v>
                </c:pt>
                <c:pt idx="14">
                  <c:v>Greece</c:v>
                </c:pt>
              </c:strCache>
            </c:strRef>
          </c:cat>
          <c:val>
            <c:numRef>
              <c:f>chart_data!$B$4:$B$18</c:f>
              <c:numCache>
                <c:formatCode>0.00</c:formatCode>
                <c:ptCount val="15"/>
                <c:pt idx="0">
                  <c:v>23.462140700145397</c:v>
                </c:pt>
                <c:pt idx="1">
                  <c:v>16.172687618834583</c:v>
                </c:pt>
                <c:pt idx="2">
                  <c:v>31.028408455430046</c:v>
                </c:pt>
                <c:pt idx="3">
                  <c:v>20.068075364864317</c:v>
                </c:pt>
                <c:pt idx="4">
                  <c:v>20.677217313499611</c:v>
                </c:pt>
                <c:pt idx="5">
                  <c:v>18.722737948775308</c:v>
                </c:pt>
                <c:pt idx="6">
                  <c:v>16.97796667039481</c:v>
                </c:pt>
                <c:pt idx="7">
                  <c:v>18.647243037691535</c:v>
                </c:pt>
                <c:pt idx="8">
                  <c:v>16.415948998993404</c:v>
                </c:pt>
                <c:pt idx="9">
                  <c:v>20.442344256794541</c:v>
                </c:pt>
                <c:pt idx="10">
                  <c:v>14.201431607202775</c:v>
                </c:pt>
                <c:pt idx="11">
                  <c:v>18.07683704283637</c:v>
                </c:pt>
                <c:pt idx="12">
                  <c:v>15.786824739961974</c:v>
                </c:pt>
                <c:pt idx="13">
                  <c:v>12.641203444804832</c:v>
                </c:pt>
                <c:pt idx="14">
                  <c:v>16.189464265742089</c:v>
                </c:pt>
              </c:numCache>
            </c:numRef>
          </c:val>
          <c:extLst>
            <c:ext xmlns:c16="http://schemas.microsoft.com/office/drawing/2014/chart" uri="{C3380CC4-5D6E-409C-BE32-E72D297353CC}">
              <c16:uniqueId val="{00000009-9A63-41E6-AEFB-8FB0C8CAAF68}"/>
            </c:ext>
          </c:extLst>
        </c:ser>
        <c:ser>
          <c:idx val="1"/>
          <c:order val="1"/>
          <c:tx>
            <c:strRef>
              <c:f>chart_data!$C$3</c:f>
              <c:strCache>
                <c:ptCount val="1"/>
                <c:pt idx="0">
                  <c:v>Tax Component / subsidy (if outlined)</c:v>
                </c:pt>
              </c:strCache>
            </c:strRef>
          </c:tx>
          <c:spPr>
            <a:solidFill>
              <a:srgbClr val="FC5A3A"/>
            </a:solidFill>
            <a:ln>
              <a:noFill/>
            </a:ln>
          </c:spPr>
          <c:invertIfNegative val="0"/>
          <c:dPt>
            <c:idx val="0"/>
            <c:invertIfNegative val="0"/>
            <c:bubble3D val="0"/>
            <c:spPr>
              <a:solidFill>
                <a:srgbClr val="FC5A3A"/>
              </a:solidFill>
              <a:ln w="19050">
                <a:noFill/>
              </a:ln>
            </c:spPr>
            <c:extLst>
              <c:ext xmlns:c16="http://schemas.microsoft.com/office/drawing/2014/chart" uri="{C3380CC4-5D6E-409C-BE32-E72D297353CC}">
                <c16:uniqueId val="{0000001C-E11E-4E2B-B34D-A69D6F507BB4}"/>
              </c:ext>
            </c:extLst>
          </c:dPt>
          <c:dPt>
            <c:idx val="1"/>
            <c:invertIfNegative val="0"/>
            <c:bubble3D val="0"/>
            <c:spPr>
              <a:solidFill>
                <a:srgbClr val="FC5A3A"/>
              </a:solidFill>
              <a:ln w="19050">
                <a:noFill/>
              </a:ln>
            </c:spPr>
            <c:extLst>
              <c:ext xmlns:c16="http://schemas.microsoft.com/office/drawing/2014/chart" uri="{C3380CC4-5D6E-409C-BE32-E72D297353CC}">
                <c16:uniqueId val="{0000001A-8FC4-4520-9B27-4CDCF6518851}"/>
              </c:ext>
            </c:extLst>
          </c:dPt>
          <c:dPt>
            <c:idx val="2"/>
            <c:invertIfNegative val="0"/>
            <c:bubble3D val="0"/>
            <c:spPr>
              <a:solidFill>
                <a:sysClr val="window" lastClr="FFFFFF"/>
              </a:solidFill>
              <a:ln w="22225">
                <a:solidFill>
                  <a:srgbClr val="FC5A3A"/>
                </a:solidFill>
              </a:ln>
            </c:spPr>
            <c:extLst>
              <c:ext xmlns:c16="http://schemas.microsoft.com/office/drawing/2014/chart" uri="{C3380CC4-5D6E-409C-BE32-E72D297353CC}">
                <c16:uniqueId val="{0000000A-9A63-41E6-AEFB-8FB0C8CAAF68}"/>
              </c:ext>
            </c:extLst>
          </c:dPt>
          <c:dPt>
            <c:idx val="3"/>
            <c:invertIfNegative val="0"/>
            <c:bubble3D val="0"/>
            <c:spPr>
              <a:solidFill>
                <a:srgbClr val="FC5A3A"/>
              </a:solidFill>
              <a:ln>
                <a:solidFill>
                  <a:srgbClr val="FC5A3A"/>
                </a:solidFill>
              </a:ln>
            </c:spPr>
            <c:extLst>
              <c:ext xmlns:c16="http://schemas.microsoft.com/office/drawing/2014/chart" uri="{C3380CC4-5D6E-409C-BE32-E72D297353CC}">
                <c16:uniqueId val="{0000000B-9A63-41E6-AEFB-8FB0C8CAAF68}"/>
              </c:ext>
            </c:extLst>
          </c:dPt>
          <c:dPt>
            <c:idx val="4"/>
            <c:invertIfNegative val="0"/>
            <c:bubble3D val="0"/>
            <c:spPr>
              <a:solidFill>
                <a:srgbClr val="FC5A3A"/>
              </a:solidFill>
              <a:ln>
                <a:solidFill>
                  <a:srgbClr val="FC5A3A"/>
                </a:solidFill>
              </a:ln>
            </c:spPr>
            <c:extLst>
              <c:ext xmlns:c16="http://schemas.microsoft.com/office/drawing/2014/chart" uri="{C3380CC4-5D6E-409C-BE32-E72D297353CC}">
                <c16:uniqueId val="{0000000C-9A63-41E6-AEFB-8FB0C8CAAF68}"/>
              </c:ext>
            </c:extLst>
          </c:dPt>
          <c:dPt>
            <c:idx val="6"/>
            <c:invertIfNegative val="0"/>
            <c:bubble3D val="0"/>
            <c:spPr>
              <a:noFill/>
              <a:ln w="19050">
                <a:solidFill>
                  <a:srgbClr val="FC5A3A"/>
                </a:solidFill>
              </a:ln>
            </c:spPr>
            <c:extLst>
              <c:ext xmlns:c16="http://schemas.microsoft.com/office/drawing/2014/chart" uri="{C3380CC4-5D6E-409C-BE32-E72D297353CC}">
                <c16:uniqueId val="{00000013-1D11-4CCD-9155-7C736E82C874}"/>
              </c:ext>
            </c:extLst>
          </c:dPt>
          <c:dPt>
            <c:idx val="7"/>
            <c:invertIfNegative val="0"/>
            <c:bubble3D val="0"/>
            <c:spPr>
              <a:solidFill>
                <a:srgbClr val="FC5A3A"/>
              </a:solidFill>
              <a:ln w="19050">
                <a:noFill/>
              </a:ln>
            </c:spPr>
            <c:extLst>
              <c:ext xmlns:c16="http://schemas.microsoft.com/office/drawing/2014/chart" uri="{C3380CC4-5D6E-409C-BE32-E72D297353CC}">
                <c16:uniqueId val="{00000015-1D11-4CCD-9155-7C736E82C874}"/>
              </c:ext>
            </c:extLst>
          </c:dPt>
          <c:dPt>
            <c:idx val="8"/>
            <c:invertIfNegative val="0"/>
            <c:bubble3D val="0"/>
            <c:spPr>
              <a:solidFill>
                <a:srgbClr val="FC5A3A"/>
              </a:solidFill>
              <a:ln w="19050">
                <a:noFill/>
              </a:ln>
            </c:spPr>
            <c:extLst>
              <c:ext xmlns:c16="http://schemas.microsoft.com/office/drawing/2014/chart" uri="{C3380CC4-5D6E-409C-BE32-E72D297353CC}">
                <c16:uniqueId val="{0000000E-4D7A-4937-8B2A-FDC395BE0A51}"/>
              </c:ext>
            </c:extLst>
          </c:dPt>
          <c:dPt>
            <c:idx val="9"/>
            <c:invertIfNegative val="0"/>
            <c:bubble3D val="0"/>
            <c:spPr>
              <a:solidFill>
                <a:sysClr val="window" lastClr="FFFFFF"/>
              </a:solidFill>
              <a:ln w="22225">
                <a:solidFill>
                  <a:srgbClr val="FC5A3A"/>
                </a:solidFill>
              </a:ln>
            </c:spPr>
            <c:extLst>
              <c:ext xmlns:c16="http://schemas.microsoft.com/office/drawing/2014/chart" uri="{C3380CC4-5D6E-409C-BE32-E72D297353CC}">
                <c16:uniqueId val="{0000000D-9A63-41E6-AEFB-8FB0C8CAAF68}"/>
              </c:ext>
            </c:extLst>
          </c:dPt>
          <c:dPt>
            <c:idx val="10"/>
            <c:invertIfNegative val="0"/>
            <c:bubble3D val="0"/>
            <c:extLst>
              <c:ext xmlns:c16="http://schemas.microsoft.com/office/drawing/2014/chart" uri="{C3380CC4-5D6E-409C-BE32-E72D297353CC}">
                <c16:uniqueId val="{0000000E-9A63-41E6-AEFB-8FB0C8CAAF68}"/>
              </c:ext>
            </c:extLst>
          </c:dPt>
          <c:dPt>
            <c:idx val="11"/>
            <c:invertIfNegative val="0"/>
            <c:bubble3D val="0"/>
            <c:spPr>
              <a:solidFill>
                <a:sysClr val="window" lastClr="FFFFFF"/>
              </a:solidFill>
              <a:ln w="22225">
                <a:solidFill>
                  <a:srgbClr val="FC5A3A"/>
                </a:solidFill>
              </a:ln>
            </c:spPr>
            <c:extLst>
              <c:ext xmlns:c16="http://schemas.microsoft.com/office/drawing/2014/chart" uri="{C3380CC4-5D6E-409C-BE32-E72D297353CC}">
                <c16:uniqueId val="{0000000F-9A63-41E6-AEFB-8FB0C8CAAF68}"/>
              </c:ext>
            </c:extLst>
          </c:dPt>
          <c:dPt>
            <c:idx val="14"/>
            <c:invertIfNegative val="0"/>
            <c:bubble3D val="0"/>
            <c:extLst>
              <c:ext xmlns:c16="http://schemas.microsoft.com/office/drawing/2014/chart" uri="{C3380CC4-5D6E-409C-BE32-E72D297353CC}">
                <c16:uniqueId val="{0000000F-4D7A-4937-8B2A-FDC395BE0A51}"/>
              </c:ext>
            </c:extLst>
          </c:dPt>
          <c:cat>
            <c:strRef>
              <c:f>chart_data!$A$4:$A$18</c:f>
              <c:strCache>
                <c:ptCount val="15"/>
                <c:pt idx="0">
                  <c:v>Germany</c:v>
                </c:pt>
                <c:pt idx="1">
                  <c:v>Denmark</c:v>
                </c:pt>
                <c:pt idx="2">
                  <c:v>Ireland</c:v>
                </c:pt>
                <c:pt idx="3">
                  <c:v>United Kingdom</c:v>
                </c:pt>
                <c:pt idx="4">
                  <c:v>Belgium</c:v>
                </c:pt>
                <c:pt idx="5">
                  <c:v>Italy</c:v>
                </c:pt>
                <c:pt idx="6">
                  <c:v>Luxembourg</c:v>
                </c:pt>
                <c:pt idx="7">
                  <c:v>France</c:v>
                </c:pt>
                <c:pt idx="8">
                  <c:v>Finland</c:v>
                </c:pt>
                <c:pt idx="9">
                  <c:v>Austria</c:v>
                </c:pt>
                <c:pt idx="10">
                  <c:v>Portugal</c:v>
                </c:pt>
                <c:pt idx="11">
                  <c:v>Netherlands</c:v>
                </c:pt>
                <c:pt idx="12">
                  <c:v>Spain</c:v>
                </c:pt>
                <c:pt idx="13">
                  <c:v>Sweden</c:v>
                </c:pt>
                <c:pt idx="14">
                  <c:v>Greece</c:v>
                </c:pt>
              </c:strCache>
            </c:strRef>
          </c:cat>
          <c:val>
            <c:numRef>
              <c:f>chart_data!$C$4:$C$18</c:f>
              <c:numCache>
                <c:formatCode>0.00</c:formatCode>
                <c:ptCount val="15"/>
                <c:pt idx="0">
                  <c:v>9.6130186780002305</c:v>
                </c:pt>
                <c:pt idx="1">
                  <c:v>15.392573537635613</c:v>
                </c:pt>
                <c:pt idx="2">
                  <c:v>6.7106587630014758E-2</c:v>
                </c:pt>
                <c:pt idx="3">
                  <c:v>8.6445157714608278</c:v>
                </c:pt>
                <c:pt idx="4">
                  <c:v>7.113298288782012</c:v>
                </c:pt>
                <c:pt idx="5">
                  <c:v>7.3733363158483343</c:v>
                </c:pt>
                <c:pt idx="6">
                  <c:v>8.3463818364836158</c:v>
                </c:pt>
                <c:pt idx="7">
                  <c:v>5.8969913879879208</c:v>
                </c:pt>
                <c:pt idx="8">
                  <c:v>6.4757857062968291</c:v>
                </c:pt>
                <c:pt idx="9">
                  <c:v>2.0215859523543216</c:v>
                </c:pt>
                <c:pt idx="10">
                  <c:v>7.8263057823509676</c:v>
                </c:pt>
                <c:pt idx="11">
                  <c:v>3.3385527345934527</c:v>
                </c:pt>
                <c:pt idx="12">
                  <c:v>4.412258136673751</c:v>
                </c:pt>
                <c:pt idx="13">
                  <c:v>7.0797449949670064</c:v>
                </c:pt>
                <c:pt idx="14">
                  <c:v>3.1959512358796545</c:v>
                </c:pt>
              </c:numCache>
            </c:numRef>
          </c:val>
          <c:extLst>
            <c:ext xmlns:c16="http://schemas.microsoft.com/office/drawing/2014/chart" uri="{C3380CC4-5D6E-409C-BE32-E72D297353CC}">
              <c16:uniqueId val="{00000010-9A63-41E6-AEFB-8FB0C8CAAF68}"/>
            </c:ext>
          </c:extLst>
        </c:ser>
        <c:dLbls>
          <c:showLegendKey val="0"/>
          <c:showVal val="0"/>
          <c:showCatName val="0"/>
          <c:showSerName val="0"/>
          <c:showPercent val="0"/>
          <c:showBubbleSize val="0"/>
        </c:dLbls>
        <c:gapWidth val="15"/>
        <c:overlap val="100"/>
        <c:axId val="919591592"/>
        <c:axId val="1"/>
      </c:barChart>
      <c:scatterChart>
        <c:scatterStyle val="lineMarker"/>
        <c:varyColors val="0"/>
        <c:ser>
          <c:idx val="2"/>
          <c:order val="2"/>
          <c:tx>
            <c:strRef>
              <c:f>chart_data!$C$22</c:f>
              <c:strCache>
                <c:ptCount val="1"/>
                <c:pt idx="0">
                  <c:v>EU 14 plus UK Median (inc tax)</c:v>
                </c:pt>
              </c:strCache>
            </c:strRef>
          </c:tx>
          <c:spPr>
            <a:ln w="38100">
              <a:solidFill>
                <a:sysClr val="windowText" lastClr="000000"/>
              </a:solidFill>
            </a:ln>
          </c:spPr>
          <c:marker>
            <c:symbol val="none"/>
          </c:marker>
          <c:xVal>
            <c:numRef>
              <c:f>chart_data!$D$22:$E$22</c:f>
              <c:numCache>
                <c:formatCode>0.00</c:formatCode>
                <c:ptCount val="2"/>
                <c:pt idx="0">
                  <c:v>22.891734705290233</c:v>
                </c:pt>
                <c:pt idx="1">
                  <c:v>22.891734705290233</c:v>
                </c:pt>
              </c:numCache>
            </c:numRef>
          </c:xVal>
          <c:yVal>
            <c:numRef>
              <c:f>chart_data!$D$23:$E$23</c:f>
              <c:numCache>
                <c:formatCode>General</c:formatCode>
                <c:ptCount val="2"/>
                <c:pt idx="0">
                  <c:v>0</c:v>
                </c:pt>
                <c:pt idx="1">
                  <c:v>1</c:v>
                </c:pt>
              </c:numCache>
            </c:numRef>
          </c:yVal>
          <c:smooth val="0"/>
          <c:extLst>
            <c:ext xmlns:c16="http://schemas.microsoft.com/office/drawing/2014/chart" uri="{C3380CC4-5D6E-409C-BE32-E72D297353CC}">
              <c16:uniqueId val="{00000011-9A63-41E6-AEFB-8FB0C8CAAF68}"/>
            </c:ext>
          </c:extLst>
        </c:ser>
        <c:dLbls>
          <c:showLegendKey val="0"/>
          <c:showVal val="0"/>
          <c:showCatName val="0"/>
          <c:showSerName val="0"/>
          <c:showPercent val="0"/>
          <c:showBubbleSize val="0"/>
        </c:dLbls>
        <c:axId val="3"/>
        <c:axId val="4"/>
      </c:scatterChart>
      <c:catAx>
        <c:axId val="91959159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min val="0"/>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68333205922"/>
              <c:y val="0.94982715575187249"/>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19591592"/>
        <c:crosses val="autoZero"/>
        <c:crossBetween val="between"/>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71464243448858833"/>
          <c:y val="9.3090481786133952E-2"/>
          <c:w val="0.26905493729023139"/>
          <c:h val="0.36264387328141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1.8189228629409217E-2"/>
          <c:w val="0.81096633025766873"/>
          <c:h val="0.79232249127847321"/>
        </c:manualLayout>
      </c:layout>
      <c:barChart>
        <c:barDir val="col"/>
        <c:grouping val="clustered"/>
        <c:varyColors val="0"/>
        <c:ser>
          <c:idx val="0"/>
          <c:order val="0"/>
          <c:tx>
            <c:strRef>
              <c:f>chart_data!$J$4</c:f>
              <c:strCache>
                <c:ptCount val="1"/>
                <c:pt idx="0">
                  <c:v>Small</c:v>
                </c:pt>
              </c:strCache>
            </c:strRef>
          </c:tx>
          <c:spPr>
            <a:solidFill>
              <a:srgbClr val="FC5A3A"/>
            </a:solidFill>
            <a:ln>
              <a:noFill/>
            </a:ln>
          </c:spPr>
          <c:invertIfNegative val="0"/>
          <c:dPt>
            <c:idx val="7"/>
            <c:invertIfNegative val="0"/>
            <c:bubble3D val="0"/>
            <c:extLst>
              <c:ext xmlns:c16="http://schemas.microsoft.com/office/drawing/2014/chart" uri="{C3380CC4-5D6E-409C-BE32-E72D297353CC}">
                <c16:uniqueId val="{00000000-CE5B-422B-B170-4E3A2930CA3A}"/>
              </c:ext>
            </c:extLst>
          </c:dPt>
          <c:dPt>
            <c:idx val="15"/>
            <c:invertIfNegative val="0"/>
            <c:bubble3D val="0"/>
            <c:extLst>
              <c:ext xmlns:c16="http://schemas.microsoft.com/office/drawing/2014/chart" uri="{C3380CC4-5D6E-409C-BE32-E72D297353CC}">
                <c16:uniqueId val="{00000001-CE5B-422B-B170-4E3A2930CA3A}"/>
              </c:ext>
            </c:extLst>
          </c:dPt>
          <c:dPt>
            <c:idx val="16"/>
            <c:invertIfNegative val="0"/>
            <c:bubble3D val="0"/>
            <c:extLst>
              <c:ext xmlns:c16="http://schemas.microsoft.com/office/drawing/2014/chart" uri="{C3380CC4-5D6E-409C-BE32-E72D297353CC}">
                <c16:uniqueId val="{00000002-CE5B-422B-B170-4E3A2930CA3A}"/>
              </c:ext>
            </c:extLst>
          </c:dPt>
          <c:dPt>
            <c:idx val="17"/>
            <c:invertIfNegative val="0"/>
            <c:bubble3D val="0"/>
            <c:extLst>
              <c:ext xmlns:c16="http://schemas.microsoft.com/office/drawing/2014/chart" uri="{C3380CC4-5D6E-409C-BE32-E72D297353CC}">
                <c16:uniqueId val="{00000003-CE5B-422B-B170-4E3A2930CA3A}"/>
              </c:ext>
            </c:extLst>
          </c:dPt>
          <c:dPt>
            <c:idx val="18"/>
            <c:invertIfNegative val="0"/>
            <c:bubble3D val="0"/>
            <c:extLst>
              <c:ext xmlns:c16="http://schemas.microsoft.com/office/drawing/2014/chart" uri="{C3380CC4-5D6E-409C-BE32-E72D297353CC}">
                <c16:uniqueId val="{00000004-CE5B-422B-B170-4E3A2930CA3A}"/>
              </c:ext>
            </c:extLst>
          </c:dPt>
          <c:dPt>
            <c:idx val="23"/>
            <c:invertIfNegative val="0"/>
            <c:bubble3D val="0"/>
            <c:extLst>
              <c:ext xmlns:c16="http://schemas.microsoft.com/office/drawing/2014/chart" uri="{C3380CC4-5D6E-409C-BE32-E72D297353CC}">
                <c16:uniqueId val="{00000005-CE5B-422B-B170-4E3A2930CA3A}"/>
              </c:ext>
            </c:extLst>
          </c:dPt>
          <c:dPt>
            <c:idx val="24"/>
            <c:invertIfNegative val="0"/>
            <c:bubble3D val="0"/>
            <c:extLst>
              <c:ext xmlns:c16="http://schemas.microsoft.com/office/drawing/2014/chart" uri="{C3380CC4-5D6E-409C-BE32-E72D297353CC}">
                <c16:uniqueId val="{00000006-CE5B-422B-B170-4E3A2930CA3A}"/>
              </c:ext>
            </c:extLst>
          </c:dPt>
          <c:dPt>
            <c:idx val="25"/>
            <c:invertIfNegative val="0"/>
            <c:bubble3D val="0"/>
            <c:extLst>
              <c:ext xmlns:c16="http://schemas.microsoft.com/office/drawing/2014/chart" uri="{C3380CC4-5D6E-409C-BE32-E72D297353CC}">
                <c16:uniqueId val="{00000007-CE5B-422B-B170-4E3A2930CA3A}"/>
              </c:ext>
            </c:extLst>
          </c:dPt>
          <c:cat>
            <c:strRef>
              <c:f>chart_data!$I$5:$I$32</c:f>
              <c:strCache>
                <c:ptCount val="28"/>
                <c:pt idx="0">
                  <c:v>Ireland</c:v>
                </c:pt>
                <c:pt idx="1">
                  <c:v>Germany</c:v>
                </c:pt>
                <c:pt idx="2">
                  <c:v>Denmark</c:v>
                </c:pt>
                <c:pt idx="3">
                  <c:v>United Kingdom</c:v>
                </c:pt>
                <c:pt idx="4">
                  <c:v>Czech Republic</c:v>
                </c:pt>
                <c:pt idx="5">
                  <c:v>Belgium</c:v>
                </c:pt>
                <c:pt idx="6">
                  <c:v>Italy</c:v>
                </c:pt>
                <c:pt idx="7">
                  <c:v>Cyprus</c:v>
                </c:pt>
                <c:pt idx="8">
                  <c:v>Finland</c:v>
                </c:pt>
                <c:pt idx="9">
                  <c:v>France</c:v>
                </c:pt>
                <c:pt idx="10">
                  <c:v>Spain</c:v>
                </c:pt>
                <c:pt idx="11">
                  <c:v>Portugal</c:v>
                </c:pt>
                <c:pt idx="12">
                  <c:v>Sweden</c:v>
                </c:pt>
                <c:pt idx="13">
                  <c:v>Austria</c:v>
                </c:pt>
                <c:pt idx="14">
                  <c:v>Greece</c:v>
                </c:pt>
                <c:pt idx="15">
                  <c:v>Poland</c:v>
                </c:pt>
                <c:pt idx="16">
                  <c:v>Estonia</c:v>
                </c:pt>
                <c:pt idx="17">
                  <c:v>Luxembourg</c:v>
                </c:pt>
                <c:pt idx="18">
                  <c:v>Lithuania</c:v>
                </c:pt>
                <c:pt idx="19">
                  <c:v>Slovenia</c:v>
                </c:pt>
                <c:pt idx="20">
                  <c:v>Latvia</c:v>
                </c:pt>
                <c:pt idx="21">
                  <c:v>Slovakia</c:v>
                </c:pt>
                <c:pt idx="22">
                  <c:v>Romania</c:v>
                </c:pt>
                <c:pt idx="23">
                  <c:v>Croatia</c:v>
                </c:pt>
                <c:pt idx="24">
                  <c:v>Malta</c:v>
                </c:pt>
                <c:pt idx="25">
                  <c:v>Netherlands</c:v>
                </c:pt>
                <c:pt idx="26">
                  <c:v>Bulgaria</c:v>
                </c:pt>
                <c:pt idx="27">
                  <c:v>Hungary</c:v>
                </c:pt>
              </c:strCache>
            </c:strRef>
          </c:cat>
          <c:val>
            <c:numRef>
              <c:f>chart_data!$J$5:$J$32</c:f>
              <c:numCache>
                <c:formatCode>0.00</c:formatCode>
                <c:ptCount val="28"/>
                <c:pt idx="0">
                  <c:v>38.326249860194608</c:v>
                </c:pt>
                <c:pt idx="1">
                  <c:v>37.185437870484286</c:v>
                </c:pt>
                <c:pt idx="2">
                  <c:v>33.788166871714573</c:v>
                </c:pt>
                <c:pt idx="3">
                  <c:v>33.752175539980776</c:v>
                </c:pt>
                <c:pt idx="4">
                  <c:v>32.798344704171797</c:v>
                </c:pt>
                <c:pt idx="5">
                  <c:v>30.994855161615032</c:v>
                </c:pt>
                <c:pt idx="6">
                  <c:v>30.223129403869812</c:v>
                </c:pt>
                <c:pt idx="7">
                  <c:v>28.956492562353208</c:v>
                </c:pt>
                <c:pt idx="8">
                  <c:v>28.587406330388099</c:v>
                </c:pt>
                <c:pt idx="9">
                  <c:v>28.277038362599267</c:v>
                </c:pt>
                <c:pt idx="10">
                  <c:v>24.267419751705628</c:v>
                </c:pt>
                <c:pt idx="11">
                  <c:v>24.133206576445591</c:v>
                </c:pt>
                <c:pt idx="12">
                  <c:v>22.08645565373001</c:v>
                </c:pt>
                <c:pt idx="13">
                  <c:v>22.069679006822504</c:v>
                </c:pt>
                <c:pt idx="14">
                  <c:v>21.490884688513589</c:v>
                </c:pt>
                <c:pt idx="15">
                  <c:v>21.33989486634605</c:v>
                </c:pt>
                <c:pt idx="16">
                  <c:v>21.088245162733475</c:v>
                </c:pt>
                <c:pt idx="17">
                  <c:v>20.61849904932334</c:v>
                </c:pt>
                <c:pt idx="18">
                  <c:v>20.257801140811988</c:v>
                </c:pt>
                <c:pt idx="19">
                  <c:v>19.402192148529249</c:v>
                </c:pt>
                <c:pt idx="20">
                  <c:v>17.196063080192374</c:v>
                </c:pt>
                <c:pt idx="21">
                  <c:v>16.516608880438429</c:v>
                </c:pt>
                <c:pt idx="22">
                  <c:v>13.924616933228947</c:v>
                </c:pt>
                <c:pt idx="23">
                  <c:v>13.34582261492003</c:v>
                </c:pt>
                <c:pt idx="24">
                  <c:v>12.288893859747233</c:v>
                </c:pt>
                <c:pt idx="25">
                  <c:v>10.317637848115425</c:v>
                </c:pt>
                <c:pt idx="26">
                  <c:v>10.267307907392908</c:v>
                </c:pt>
                <c:pt idx="27">
                  <c:v>7.356559668940835</c:v>
                </c:pt>
              </c:numCache>
            </c:numRef>
          </c:val>
          <c:extLst>
            <c:ext xmlns:c16="http://schemas.microsoft.com/office/drawing/2014/chart" uri="{C3380CC4-5D6E-409C-BE32-E72D297353CC}">
              <c16:uniqueId val="{00000008-CE5B-422B-B170-4E3A2930CA3A}"/>
            </c:ext>
          </c:extLst>
        </c:ser>
        <c:ser>
          <c:idx val="1"/>
          <c:order val="1"/>
          <c:tx>
            <c:strRef>
              <c:f>chart_data!$K$4</c:f>
              <c:strCache>
                <c:ptCount val="1"/>
                <c:pt idx="0">
                  <c:v>Medium</c:v>
                </c:pt>
              </c:strCache>
            </c:strRef>
          </c:tx>
          <c:spPr>
            <a:solidFill>
              <a:srgbClr val="8A001E"/>
            </a:solidFill>
            <a:ln>
              <a:noFill/>
            </a:ln>
          </c:spPr>
          <c:invertIfNegative val="0"/>
          <c:dPt>
            <c:idx val="7"/>
            <c:invertIfNegative val="0"/>
            <c:bubble3D val="0"/>
            <c:extLst>
              <c:ext xmlns:c16="http://schemas.microsoft.com/office/drawing/2014/chart" uri="{C3380CC4-5D6E-409C-BE32-E72D297353CC}">
                <c16:uniqueId val="{00000009-CE5B-422B-B170-4E3A2930CA3A}"/>
              </c:ext>
            </c:extLst>
          </c:dPt>
          <c:dPt>
            <c:idx val="15"/>
            <c:invertIfNegative val="0"/>
            <c:bubble3D val="0"/>
            <c:extLst>
              <c:ext xmlns:c16="http://schemas.microsoft.com/office/drawing/2014/chart" uri="{C3380CC4-5D6E-409C-BE32-E72D297353CC}">
                <c16:uniqueId val="{0000000A-CE5B-422B-B170-4E3A2930CA3A}"/>
              </c:ext>
            </c:extLst>
          </c:dPt>
          <c:dPt>
            <c:idx val="16"/>
            <c:invertIfNegative val="0"/>
            <c:bubble3D val="0"/>
            <c:extLst>
              <c:ext xmlns:c16="http://schemas.microsoft.com/office/drawing/2014/chart" uri="{C3380CC4-5D6E-409C-BE32-E72D297353CC}">
                <c16:uniqueId val="{0000000B-CE5B-422B-B170-4E3A2930CA3A}"/>
              </c:ext>
            </c:extLst>
          </c:dPt>
          <c:dPt>
            <c:idx val="17"/>
            <c:invertIfNegative val="0"/>
            <c:bubble3D val="0"/>
            <c:extLst>
              <c:ext xmlns:c16="http://schemas.microsoft.com/office/drawing/2014/chart" uri="{C3380CC4-5D6E-409C-BE32-E72D297353CC}">
                <c16:uniqueId val="{0000000C-CE5B-422B-B170-4E3A2930CA3A}"/>
              </c:ext>
            </c:extLst>
          </c:dPt>
          <c:dPt>
            <c:idx val="18"/>
            <c:invertIfNegative val="0"/>
            <c:bubble3D val="0"/>
            <c:extLst>
              <c:ext xmlns:c16="http://schemas.microsoft.com/office/drawing/2014/chart" uri="{C3380CC4-5D6E-409C-BE32-E72D297353CC}">
                <c16:uniqueId val="{0000000D-CE5B-422B-B170-4E3A2930CA3A}"/>
              </c:ext>
            </c:extLst>
          </c:dPt>
          <c:dPt>
            <c:idx val="23"/>
            <c:invertIfNegative val="0"/>
            <c:bubble3D val="0"/>
            <c:extLst>
              <c:ext xmlns:c16="http://schemas.microsoft.com/office/drawing/2014/chart" uri="{C3380CC4-5D6E-409C-BE32-E72D297353CC}">
                <c16:uniqueId val="{0000000E-CE5B-422B-B170-4E3A2930CA3A}"/>
              </c:ext>
            </c:extLst>
          </c:dPt>
          <c:dPt>
            <c:idx val="24"/>
            <c:invertIfNegative val="0"/>
            <c:bubble3D val="0"/>
            <c:extLst>
              <c:ext xmlns:c16="http://schemas.microsoft.com/office/drawing/2014/chart" uri="{C3380CC4-5D6E-409C-BE32-E72D297353CC}">
                <c16:uniqueId val="{0000000F-CE5B-422B-B170-4E3A2930CA3A}"/>
              </c:ext>
            </c:extLst>
          </c:dPt>
          <c:dPt>
            <c:idx val="25"/>
            <c:invertIfNegative val="0"/>
            <c:bubble3D val="0"/>
            <c:extLst>
              <c:ext xmlns:c16="http://schemas.microsoft.com/office/drawing/2014/chart" uri="{C3380CC4-5D6E-409C-BE32-E72D297353CC}">
                <c16:uniqueId val="{00000010-CE5B-422B-B170-4E3A2930CA3A}"/>
              </c:ext>
            </c:extLst>
          </c:dPt>
          <c:cat>
            <c:strRef>
              <c:f>chart_data!$I$5:$I$32</c:f>
              <c:strCache>
                <c:ptCount val="28"/>
                <c:pt idx="0">
                  <c:v>Ireland</c:v>
                </c:pt>
                <c:pt idx="1">
                  <c:v>Germany</c:v>
                </c:pt>
                <c:pt idx="2">
                  <c:v>Denmark</c:v>
                </c:pt>
                <c:pt idx="3">
                  <c:v>United Kingdom</c:v>
                </c:pt>
                <c:pt idx="4">
                  <c:v>Czech Republic</c:v>
                </c:pt>
                <c:pt idx="5">
                  <c:v>Belgium</c:v>
                </c:pt>
                <c:pt idx="6">
                  <c:v>Italy</c:v>
                </c:pt>
                <c:pt idx="7">
                  <c:v>Cyprus</c:v>
                </c:pt>
                <c:pt idx="8">
                  <c:v>Finland</c:v>
                </c:pt>
                <c:pt idx="9">
                  <c:v>France</c:v>
                </c:pt>
                <c:pt idx="10">
                  <c:v>Spain</c:v>
                </c:pt>
                <c:pt idx="11">
                  <c:v>Portugal</c:v>
                </c:pt>
                <c:pt idx="12">
                  <c:v>Sweden</c:v>
                </c:pt>
                <c:pt idx="13">
                  <c:v>Austria</c:v>
                </c:pt>
                <c:pt idx="14">
                  <c:v>Greece</c:v>
                </c:pt>
                <c:pt idx="15">
                  <c:v>Poland</c:v>
                </c:pt>
                <c:pt idx="16">
                  <c:v>Estonia</c:v>
                </c:pt>
                <c:pt idx="17">
                  <c:v>Luxembourg</c:v>
                </c:pt>
                <c:pt idx="18">
                  <c:v>Lithuania</c:v>
                </c:pt>
                <c:pt idx="19">
                  <c:v>Slovenia</c:v>
                </c:pt>
                <c:pt idx="20">
                  <c:v>Latvia</c:v>
                </c:pt>
                <c:pt idx="21">
                  <c:v>Slovakia</c:v>
                </c:pt>
                <c:pt idx="22">
                  <c:v>Romania</c:v>
                </c:pt>
                <c:pt idx="23">
                  <c:v>Croatia</c:v>
                </c:pt>
                <c:pt idx="24">
                  <c:v>Malta</c:v>
                </c:pt>
                <c:pt idx="25">
                  <c:v>Netherlands</c:v>
                </c:pt>
                <c:pt idx="26">
                  <c:v>Bulgaria</c:v>
                </c:pt>
                <c:pt idx="27">
                  <c:v>Hungary</c:v>
                </c:pt>
              </c:strCache>
            </c:strRef>
          </c:cat>
          <c:val>
            <c:numRef>
              <c:f>chart_data!$K$5:$K$32</c:f>
              <c:numCache>
                <c:formatCode>0.00</c:formatCode>
                <c:ptCount val="28"/>
                <c:pt idx="0">
                  <c:v>31.028408455430046</c:v>
                </c:pt>
                <c:pt idx="1">
                  <c:v>33.075159378145628</c:v>
                </c:pt>
                <c:pt idx="2">
                  <c:v>31.565261156470196</c:v>
                </c:pt>
                <c:pt idx="3">
                  <c:v>28.712591136325145</c:v>
                </c:pt>
                <c:pt idx="4">
                  <c:v>27.698244044290348</c:v>
                </c:pt>
                <c:pt idx="5">
                  <c:v>27.790515602281623</c:v>
                </c:pt>
                <c:pt idx="6">
                  <c:v>26.096074264623642</c:v>
                </c:pt>
                <c:pt idx="7">
                  <c:v>27.270439548148978</c:v>
                </c:pt>
                <c:pt idx="8">
                  <c:v>22.891734705290233</c:v>
                </c:pt>
                <c:pt idx="9">
                  <c:v>24.544234425679456</c:v>
                </c:pt>
                <c:pt idx="10">
                  <c:v>20.199082876635725</c:v>
                </c:pt>
                <c:pt idx="11">
                  <c:v>22.027737389553742</c:v>
                </c:pt>
                <c:pt idx="12">
                  <c:v>19.720948439771838</c:v>
                </c:pt>
                <c:pt idx="13">
                  <c:v>20.442344256794541</c:v>
                </c:pt>
                <c:pt idx="14">
                  <c:v>19.385415501621743</c:v>
                </c:pt>
                <c:pt idx="15">
                  <c:v>20.777877194944637</c:v>
                </c:pt>
                <c:pt idx="16">
                  <c:v>18.571748126607766</c:v>
                </c:pt>
                <c:pt idx="17">
                  <c:v>16.97796667039481</c:v>
                </c:pt>
                <c:pt idx="18">
                  <c:v>17.984565484845096</c:v>
                </c:pt>
                <c:pt idx="19">
                  <c:v>16.826976848227268</c:v>
                </c:pt>
                <c:pt idx="20">
                  <c:v>19.116989151101667</c:v>
                </c:pt>
                <c:pt idx="21">
                  <c:v>14.847332513141707</c:v>
                </c:pt>
                <c:pt idx="22">
                  <c:v>15.627446594340677</c:v>
                </c:pt>
                <c:pt idx="23">
                  <c:v>12.448272005368528</c:v>
                </c:pt>
                <c:pt idx="24">
                  <c:v>10.913208813331842</c:v>
                </c:pt>
                <c:pt idx="25">
                  <c:v>18.07683704283637</c:v>
                </c:pt>
                <c:pt idx="26">
                  <c:v>10.208589643216644</c:v>
                </c:pt>
                <c:pt idx="27">
                  <c:v>8.6567498042724544</c:v>
                </c:pt>
              </c:numCache>
            </c:numRef>
          </c:val>
          <c:extLst>
            <c:ext xmlns:c16="http://schemas.microsoft.com/office/drawing/2014/chart" uri="{C3380CC4-5D6E-409C-BE32-E72D297353CC}">
              <c16:uniqueId val="{00000011-CE5B-422B-B170-4E3A2930CA3A}"/>
            </c:ext>
          </c:extLst>
        </c:ser>
        <c:ser>
          <c:idx val="2"/>
          <c:order val="2"/>
          <c:tx>
            <c:strRef>
              <c:f>chart_data!$L$4</c:f>
              <c:strCache>
                <c:ptCount val="1"/>
                <c:pt idx="0">
                  <c:v>Large</c:v>
                </c:pt>
              </c:strCache>
            </c:strRef>
          </c:tx>
          <c:spPr>
            <a:solidFill>
              <a:srgbClr val="F79646"/>
            </a:solidFill>
            <a:ln>
              <a:noFill/>
            </a:ln>
          </c:spPr>
          <c:invertIfNegative val="0"/>
          <c:dPt>
            <c:idx val="7"/>
            <c:invertIfNegative val="0"/>
            <c:bubble3D val="0"/>
            <c:extLst>
              <c:ext xmlns:c16="http://schemas.microsoft.com/office/drawing/2014/chart" uri="{C3380CC4-5D6E-409C-BE32-E72D297353CC}">
                <c16:uniqueId val="{00000012-CE5B-422B-B170-4E3A2930CA3A}"/>
              </c:ext>
            </c:extLst>
          </c:dPt>
          <c:dPt>
            <c:idx val="15"/>
            <c:invertIfNegative val="0"/>
            <c:bubble3D val="0"/>
            <c:extLst>
              <c:ext xmlns:c16="http://schemas.microsoft.com/office/drawing/2014/chart" uri="{C3380CC4-5D6E-409C-BE32-E72D297353CC}">
                <c16:uniqueId val="{00000013-CE5B-422B-B170-4E3A2930CA3A}"/>
              </c:ext>
            </c:extLst>
          </c:dPt>
          <c:dPt>
            <c:idx val="16"/>
            <c:invertIfNegative val="0"/>
            <c:bubble3D val="0"/>
            <c:extLst>
              <c:ext xmlns:c16="http://schemas.microsoft.com/office/drawing/2014/chart" uri="{C3380CC4-5D6E-409C-BE32-E72D297353CC}">
                <c16:uniqueId val="{00000014-CE5B-422B-B170-4E3A2930CA3A}"/>
              </c:ext>
            </c:extLst>
          </c:dPt>
          <c:dPt>
            <c:idx val="17"/>
            <c:invertIfNegative val="0"/>
            <c:bubble3D val="0"/>
            <c:extLst>
              <c:ext xmlns:c16="http://schemas.microsoft.com/office/drawing/2014/chart" uri="{C3380CC4-5D6E-409C-BE32-E72D297353CC}">
                <c16:uniqueId val="{00000015-CE5B-422B-B170-4E3A2930CA3A}"/>
              </c:ext>
            </c:extLst>
          </c:dPt>
          <c:dPt>
            <c:idx val="18"/>
            <c:invertIfNegative val="0"/>
            <c:bubble3D val="0"/>
            <c:extLst>
              <c:ext xmlns:c16="http://schemas.microsoft.com/office/drawing/2014/chart" uri="{C3380CC4-5D6E-409C-BE32-E72D297353CC}">
                <c16:uniqueId val="{00000016-CE5B-422B-B170-4E3A2930CA3A}"/>
              </c:ext>
            </c:extLst>
          </c:dPt>
          <c:dPt>
            <c:idx val="23"/>
            <c:invertIfNegative val="0"/>
            <c:bubble3D val="0"/>
            <c:extLst>
              <c:ext xmlns:c16="http://schemas.microsoft.com/office/drawing/2014/chart" uri="{C3380CC4-5D6E-409C-BE32-E72D297353CC}">
                <c16:uniqueId val="{00000017-CE5B-422B-B170-4E3A2930CA3A}"/>
              </c:ext>
            </c:extLst>
          </c:dPt>
          <c:dPt>
            <c:idx val="24"/>
            <c:invertIfNegative val="0"/>
            <c:bubble3D val="0"/>
            <c:extLst>
              <c:ext xmlns:c16="http://schemas.microsoft.com/office/drawing/2014/chart" uri="{C3380CC4-5D6E-409C-BE32-E72D297353CC}">
                <c16:uniqueId val="{00000018-CE5B-422B-B170-4E3A2930CA3A}"/>
              </c:ext>
            </c:extLst>
          </c:dPt>
          <c:dPt>
            <c:idx val="25"/>
            <c:invertIfNegative val="0"/>
            <c:bubble3D val="0"/>
            <c:extLst>
              <c:ext xmlns:c16="http://schemas.microsoft.com/office/drawing/2014/chart" uri="{C3380CC4-5D6E-409C-BE32-E72D297353CC}">
                <c16:uniqueId val="{00000019-CE5B-422B-B170-4E3A2930CA3A}"/>
              </c:ext>
            </c:extLst>
          </c:dPt>
          <c:cat>
            <c:strRef>
              <c:f>chart_data!$I$5:$I$32</c:f>
              <c:strCache>
                <c:ptCount val="28"/>
                <c:pt idx="0">
                  <c:v>Ireland</c:v>
                </c:pt>
                <c:pt idx="1">
                  <c:v>Germany</c:v>
                </c:pt>
                <c:pt idx="2">
                  <c:v>Denmark</c:v>
                </c:pt>
                <c:pt idx="3">
                  <c:v>United Kingdom</c:v>
                </c:pt>
                <c:pt idx="4">
                  <c:v>Czech Republic</c:v>
                </c:pt>
                <c:pt idx="5">
                  <c:v>Belgium</c:v>
                </c:pt>
                <c:pt idx="6">
                  <c:v>Italy</c:v>
                </c:pt>
                <c:pt idx="7">
                  <c:v>Cyprus</c:v>
                </c:pt>
                <c:pt idx="8">
                  <c:v>Finland</c:v>
                </c:pt>
                <c:pt idx="9">
                  <c:v>France</c:v>
                </c:pt>
                <c:pt idx="10">
                  <c:v>Spain</c:v>
                </c:pt>
                <c:pt idx="11">
                  <c:v>Portugal</c:v>
                </c:pt>
                <c:pt idx="12">
                  <c:v>Sweden</c:v>
                </c:pt>
                <c:pt idx="13">
                  <c:v>Austria</c:v>
                </c:pt>
                <c:pt idx="14">
                  <c:v>Greece</c:v>
                </c:pt>
                <c:pt idx="15">
                  <c:v>Poland</c:v>
                </c:pt>
                <c:pt idx="16">
                  <c:v>Estonia</c:v>
                </c:pt>
                <c:pt idx="17">
                  <c:v>Luxembourg</c:v>
                </c:pt>
                <c:pt idx="18">
                  <c:v>Lithuania</c:v>
                </c:pt>
                <c:pt idx="19">
                  <c:v>Slovenia</c:v>
                </c:pt>
                <c:pt idx="20">
                  <c:v>Latvia</c:v>
                </c:pt>
                <c:pt idx="21">
                  <c:v>Slovakia</c:v>
                </c:pt>
                <c:pt idx="22">
                  <c:v>Romania</c:v>
                </c:pt>
                <c:pt idx="23">
                  <c:v>Croatia</c:v>
                </c:pt>
                <c:pt idx="24">
                  <c:v>Malta</c:v>
                </c:pt>
                <c:pt idx="25">
                  <c:v>Netherlands</c:v>
                </c:pt>
                <c:pt idx="26">
                  <c:v>Bulgaria</c:v>
                </c:pt>
                <c:pt idx="27">
                  <c:v>Hungary</c:v>
                </c:pt>
              </c:strCache>
            </c:strRef>
          </c:cat>
          <c:val>
            <c:numRef>
              <c:f>chart_data!$L$5:$L$32</c:f>
              <c:numCache>
                <c:formatCode>0.00</c:formatCode>
                <c:ptCount val="28"/>
                <c:pt idx="0">
                  <c:v>27.22849793088022</c:v>
                </c:pt>
                <c:pt idx="1">
                  <c:v>30.315400961861087</c:v>
                </c:pt>
                <c:pt idx="2">
                  <c:v>23.453752376691646</c:v>
                </c:pt>
                <c:pt idx="3">
                  <c:v>26.0800876621756</c:v>
                </c:pt>
                <c:pt idx="4">
                  <c:v>23.336315848339115</c:v>
                </c:pt>
                <c:pt idx="5">
                  <c:v>25.643104798121019</c:v>
                </c:pt>
                <c:pt idx="6">
                  <c:v>24.208701487529364</c:v>
                </c:pt>
                <c:pt idx="7">
                  <c:v>26.557432054580026</c:v>
                </c:pt>
                <c:pt idx="8">
                  <c:v>17.196063080192374</c:v>
                </c:pt>
                <c:pt idx="9">
                  <c:v>22.405211944972599</c:v>
                </c:pt>
                <c:pt idx="10">
                  <c:v>18.563359803154011</c:v>
                </c:pt>
                <c:pt idx="11">
                  <c:v>21.079856839279724</c:v>
                </c:pt>
                <c:pt idx="12">
                  <c:v>16.231405883010851</c:v>
                </c:pt>
                <c:pt idx="13">
                  <c:v>21.541214629236102</c:v>
                </c:pt>
                <c:pt idx="14">
                  <c:v>19.695783469410582</c:v>
                </c:pt>
                <c:pt idx="15">
                  <c:v>20.987585281288446</c:v>
                </c:pt>
                <c:pt idx="16">
                  <c:v>17.632255899787495</c:v>
                </c:pt>
                <c:pt idx="17">
                  <c:v>14.385974723185328</c:v>
                </c:pt>
                <c:pt idx="18">
                  <c:v>15.266748685829326</c:v>
                </c:pt>
                <c:pt idx="19">
                  <c:v>15.115758863661782</c:v>
                </c:pt>
                <c:pt idx="20">
                  <c:v>18.093613689743879</c:v>
                </c:pt>
                <c:pt idx="21">
                  <c:v>13.278716027290013</c:v>
                </c:pt>
                <c:pt idx="22">
                  <c:v>16.491443910077173</c:v>
                </c:pt>
                <c:pt idx="23">
                  <c:v>12.439883681914775</c:v>
                </c:pt>
                <c:pt idx="24">
                  <c:v>12.129515714125938</c:v>
                </c:pt>
                <c:pt idx="25">
                  <c:v>20.249412817358241</c:v>
                </c:pt>
                <c:pt idx="26">
                  <c:v>10.175036349401633</c:v>
                </c:pt>
                <c:pt idx="27">
                  <c:v>10.778995638071805</c:v>
                </c:pt>
              </c:numCache>
            </c:numRef>
          </c:val>
          <c:extLst>
            <c:ext xmlns:c16="http://schemas.microsoft.com/office/drawing/2014/chart" uri="{C3380CC4-5D6E-409C-BE32-E72D297353CC}">
              <c16:uniqueId val="{0000001A-CE5B-422B-B170-4E3A2930CA3A}"/>
            </c:ext>
          </c:extLst>
        </c:ser>
        <c:dLbls>
          <c:showLegendKey val="0"/>
          <c:showVal val="0"/>
          <c:showCatName val="0"/>
          <c:showSerName val="0"/>
          <c:showPercent val="0"/>
          <c:showBubbleSize val="0"/>
        </c:dLbls>
        <c:gapWidth val="110"/>
        <c:axId val="919574864"/>
        <c:axId val="1"/>
      </c:barChart>
      <c:catAx>
        <c:axId val="919574864"/>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38126127534308E-3"/>
              <c:y val="0.28856914186175153"/>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19574864"/>
        <c:crosses val="autoZero"/>
        <c:crossBetween val="between"/>
      </c:valAx>
      <c:spPr>
        <a:noFill/>
        <a:ln w="25400">
          <a:noFill/>
        </a:ln>
      </c:spPr>
    </c:plotArea>
    <c:legend>
      <c:legendPos val="r"/>
      <c:layout>
        <c:manualLayout>
          <c:xMode val="edge"/>
          <c:yMode val="edge"/>
          <c:x val="0.89067701465546489"/>
          <c:y val="0.22622078866647694"/>
          <c:w val="9.2804100479995877E-2"/>
          <c:h val="0.31165978131657307"/>
        </c:manualLayout>
      </c:layout>
      <c:overlay val="0"/>
      <c:spPr>
        <a:solidFill>
          <a:srgbClr val="FFFFFF"/>
        </a:solidFill>
        <a:ln w="25400">
          <a:noFill/>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301105244248"/>
          <c:y val="2.709358332034191E-2"/>
          <c:w val="0.84772814455885326"/>
          <c:h val="0.86285176767676763"/>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2"/>
            <c:invertIfNegative val="0"/>
            <c:bubble3D val="0"/>
            <c:extLst>
              <c:ext xmlns:c16="http://schemas.microsoft.com/office/drawing/2014/chart" uri="{C3380CC4-5D6E-409C-BE32-E72D297353CC}">
                <c16:uniqueId val="{00000000-821F-4462-B8B1-C69189DF8B6E}"/>
              </c:ext>
            </c:extLst>
          </c:dPt>
          <c:dPt>
            <c:idx val="3"/>
            <c:invertIfNegative val="0"/>
            <c:bubble3D val="0"/>
            <c:extLst>
              <c:ext xmlns:c16="http://schemas.microsoft.com/office/drawing/2014/chart" uri="{C3380CC4-5D6E-409C-BE32-E72D297353CC}">
                <c16:uniqueId val="{00000001-821F-4462-B8B1-C69189DF8B6E}"/>
              </c:ext>
            </c:extLst>
          </c:dPt>
          <c:dPt>
            <c:idx val="4"/>
            <c:invertIfNegative val="0"/>
            <c:bubble3D val="0"/>
            <c:extLst>
              <c:ext xmlns:c16="http://schemas.microsoft.com/office/drawing/2014/chart" uri="{C3380CC4-5D6E-409C-BE32-E72D297353CC}">
                <c16:uniqueId val="{00000002-821F-4462-B8B1-C69189DF8B6E}"/>
              </c:ext>
            </c:extLst>
          </c:dPt>
          <c:dPt>
            <c:idx val="8"/>
            <c:invertIfNegative val="0"/>
            <c:bubble3D val="0"/>
            <c:extLst>
              <c:ext xmlns:c16="http://schemas.microsoft.com/office/drawing/2014/chart" uri="{C3380CC4-5D6E-409C-BE32-E72D297353CC}">
                <c16:uniqueId val="{00000003-821F-4462-B8B1-C69189DF8B6E}"/>
              </c:ext>
            </c:extLst>
          </c:dPt>
          <c:dPt>
            <c:idx val="9"/>
            <c:invertIfNegative val="0"/>
            <c:bubble3D val="0"/>
            <c:extLst>
              <c:ext xmlns:c16="http://schemas.microsoft.com/office/drawing/2014/chart" uri="{C3380CC4-5D6E-409C-BE32-E72D297353CC}">
                <c16:uniqueId val="{00000004-821F-4462-B8B1-C69189DF8B6E}"/>
              </c:ext>
            </c:extLst>
          </c:dPt>
          <c:dPt>
            <c:idx val="10"/>
            <c:invertIfNegative val="0"/>
            <c:bubble3D val="0"/>
            <c:extLst>
              <c:ext xmlns:c16="http://schemas.microsoft.com/office/drawing/2014/chart" uri="{C3380CC4-5D6E-409C-BE32-E72D297353CC}">
                <c16:uniqueId val="{00000005-821F-4462-B8B1-C69189DF8B6E}"/>
              </c:ext>
            </c:extLst>
          </c:dPt>
          <c:dPt>
            <c:idx val="11"/>
            <c:invertIfNegative val="0"/>
            <c:bubble3D val="0"/>
            <c:extLst>
              <c:ext xmlns:c16="http://schemas.microsoft.com/office/drawing/2014/chart" uri="{C3380CC4-5D6E-409C-BE32-E72D297353CC}">
                <c16:uniqueId val="{00000006-821F-4462-B8B1-C69189DF8B6E}"/>
              </c:ext>
            </c:extLst>
          </c:dPt>
          <c:dPt>
            <c:idx val="13"/>
            <c:invertIfNegative val="0"/>
            <c:bubble3D val="0"/>
            <c:extLst>
              <c:ext xmlns:c16="http://schemas.microsoft.com/office/drawing/2014/chart" uri="{C3380CC4-5D6E-409C-BE32-E72D297353CC}">
                <c16:uniqueId val="{00000007-821F-4462-B8B1-C69189DF8B6E}"/>
              </c:ext>
            </c:extLst>
          </c:dPt>
          <c:dLbls>
            <c:dLbl>
              <c:idx val="7"/>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821F-4462-B8B1-C69189DF8B6E}"/>
                </c:ext>
              </c:extLst>
            </c:dLbl>
            <c:dLbl>
              <c:idx val="8"/>
              <c:spPr/>
              <c:txPr>
                <a:bodyPr/>
                <a:lstStyle/>
                <a:p>
                  <a:pPr algn="ctr" rtl="0">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3-821F-4462-B8B1-C69189DF8B6E}"/>
                </c:ext>
              </c:extLst>
            </c:dLbl>
            <c:dLbl>
              <c:idx val="9"/>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4-821F-4462-B8B1-C69189DF8B6E}"/>
                </c:ext>
              </c:extLst>
            </c:dLbl>
            <c:dLbl>
              <c:idx val="10"/>
              <c:spPr>
                <a:noFill/>
                <a:ln w="25400">
                  <a:noFill/>
                </a:ln>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5-821F-4462-B8B1-C69189DF8B6E}"/>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Germany</c:v>
                </c:pt>
                <c:pt idx="1">
                  <c:v>Denmark</c:v>
                </c:pt>
                <c:pt idx="2">
                  <c:v>Ireland</c:v>
                </c:pt>
                <c:pt idx="3">
                  <c:v>United Kingdom</c:v>
                </c:pt>
                <c:pt idx="4">
                  <c:v>Belgium</c:v>
                </c:pt>
                <c:pt idx="5">
                  <c:v>Italy</c:v>
                </c:pt>
                <c:pt idx="6">
                  <c:v>Luxembourg</c:v>
                </c:pt>
                <c:pt idx="7">
                  <c:v>France</c:v>
                </c:pt>
                <c:pt idx="8">
                  <c:v>Finland</c:v>
                </c:pt>
                <c:pt idx="9">
                  <c:v>Austria</c:v>
                </c:pt>
                <c:pt idx="10">
                  <c:v>Portugal</c:v>
                </c:pt>
                <c:pt idx="11">
                  <c:v>Netherlands</c:v>
                </c:pt>
                <c:pt idx="12">
                  <c:v>Spain</c:v>
                </c:pt>
                <c:pt idx="13">
                  <c:v>Sweden</c:v>
                </c:pt>
                <c:pt idx="14">
                  <c:v>Greece</c:v>
                </c:pt>
              </c:strCache>
            </c:strRef>
          </c:cat>
          <c:val>
            <c:numRef>
              <c:f>chart_data!$B$4:$B$18</c:f>
              <c:numCache>
                <c:formatCode>0.00</c:formatCode>
                <c:ptCount val="15"/>
                <c:pt idx="0">
                  <c:v>23.462140700145397</c:v>
                </c:pt>
                <c:pt idx="1">
                  <c:v>16.172687618834583</c:v>
                </c:pt>
                <c:pt idx="2">
                  <c:v>31.028408455430046</c:v>
                </c:pt>
                <c:pt idx="3">
                  <c:v>20.068075364864317</c:v>
                </c:pt>
                <c:pt idx="4">
                  <c:v>20.677217313499611</c:v>
                </c:pt>
                <c:pt idx="5">
                  <c:v>18.722737948775308</c:v>
                </c:pt>
                <c:pt idx="6">
                  <c:v>16.97796667039481</c:v>
                </c:pt>
                <c:pt idx="7">
                  <c:v>18.647243037691535</c:v>
                </c:pt>
                <c:pt idx="8">
                  <c:v>16.415948998993404</c:v>
                </c:pt>
                <c:pt idx="9">
                  <c:v>20.442344256794541</c:v>
                </c:pt>
                <c:pt idx="10">
                  <c:v>14.201431607202775</c:v>
                </c:pt>
                <c:pt idx="11">
                  <c:v>18.07683704283637</c:v>
                </c:pt>
                <c:pt idx="12">
                  <c:v>15.786824739961974</c:v>
                </c:pt>
                <c:pt idx="13">
                  <c:v>12.641203444804832</c:v>
                </c:pt>
                <c:pt idx="14">
                  <c:v>16.189464265742089</c:v>
                </c:pt>
              </c:numCache>
            </c:numRef>
          </c:val>
          <c:extLst>
            <c:ext xmlns:c16="http://schemas.microsoft.com/office/drawing/2014/chart" uri="{C3380CC4-5D6E-409C-BE32-E72D297353CC}">
              <c16:uniqueId val="{00000009-821F-4462-B8B1-C69189DF8B6E}"/>
            </c:ext>
          </c:extLst>
        </c:ser>
        <c:ser>
          <c:idx val="1"/>
          <c:order val="1"/>
          <c:tx>
            <c:strRef>
              <c:f>chart_data!$C$3</c:f>
              <c:strCache>
                <c:ptCount val="1"/>
                <c:pt idx="0">
                  <c:v>Tax Component / subsidy (if outlined)</c:v>
                </c:pt>
              </c:strCache>
            </c:strRef>
          </c:tx>
          <c:spPr>
            <a:solidFill>
              <a:srgbClr val="FC5A3A"/>
            </a:solidFill>
            <a:ln>
              <a:noFill/>
            </a:ln>
          </c:spPr>
          <c:invertIfNegative val="0"/>
          <c:dPt>
            <c:idx val="1"/>
            <c:invertIfNegative val="0"/>
            <c:bubble3D val="0"/>
            <c:spPr>
              <a:solidFill>
                <a:srgbClr val="FC5A3A"/>
              </a:solidFill>
              <a:ln w="22225">
                <a:noFill/>
              </a:ln>
            </c:spPr>
            <c:extLst>
              <c:ext xmlns:c16="http://schemas.microsoft.com/office/drawing/2014/chart" uri="{C3380CC4-5D6E-409C-BE32-E72D297353CC}">
                <c16:uniqueId val="{0000000E-674F-4FF3-97BA-7BB2868CFF6F}"/>
              </c:ext>
            </c:extLst>
          </c:dPt>
          <c:dPt>
            <c:idx val="2"/>
            <c:invertIfNegative val="0"/>
            <c:bubble3D val="0"/>
            <c:spPr>
              <a:solidFill>
                <a:sysClr val="window" lastClr="FFFFFF"/>
              </a:solidFill>
              <a:ln w="22225">
                <a:solidFill>
                  <a:srgbClr val="FC5A3A"/>
                </a:solidFill>
              </a:ln>
            </c:spPr>
            <c:extLst>
              <c:ext xmlns:c16="http://schemas.microsoft.com/office/drawing/2014/chart" uri="{C3380CC4-5D6E-409C-BE32-E72D297353CC}">
                <c16:uniqueId val="{0000000A-821F-4462-B8B1-C69189DF8B6E}"/>
              </c:ext>
            </c:extLst>
          </c:dPt>
          <c:dPt>
            <c:idx val="3"/>
            <c:invertIfNegative val="0"/>
            <c:bubble3D val="0"/>
            <c:extLst>
              <c:ext xmlns:c16="http://schemas.microsoft.com/office/drawing/2014/chart" uri="{C3380CC4-5D6E-409C-BE32-E72D297353CC}">
                <c16:uniqueId val="{0000000B-821F-4462-B8B1-C69189DF8B6E}"/>
              </c:ext>
            </c:extLst>
          </c:dPt>
          <c:dPt>
            <c:idx val="4"/>
            <c:invertIfNegative val="0"/>
            <c:bubble3D val="0"/>
            <c:extLst>
              <c:ext xmlns:c16="http://schemas.microsoft.com/office/drawing/2014/chart" uri="{C3380CC4-5D6E-409C-BE32-E72D297353CC}">
                <c16:uniqueId val="{0000000C-821F-4462-B8B1-C69189DF8B6E}"/>
              </c:ext>
            </c:extLst>
          </c:dPt>
          <c:dPt>
            <c:idx val="6"/>
            <c:invertIfNegative val="0"/>
            <c:bubble3D val="0"/>
            <c:spPr>
              <a:noFill/>
              <a:ln w="22225">
                <a:solidFill>
                  <a:srgbClr val="FC5A3A"/>
                </a:solidFill>
              </a:ln>
            </c:spPr>
            <c:extLst>
              <c:ext xmlns:c16="http://schemas.microsoft.com/office/drawing/2014/chart" uri="{C3380CC4-5D6E-409C-BE32-E72D297353CC}">
                <c16:uniqueId val="{0000000F-674F-4FF3-97BA-7BB2868CFF6F}"/>
              </c:ext>
            </c:extLst>
          </c:dPt>
          <c:dPt>
            <c:idx val="7"/>
            <c:invertIfNegative val="0"/>
            <c:bubble3D val="0"/>
            <c:spPr>
              <a:solidFill>
                <a:srgbClr val="FC5A3A"/>
              </a:solidFill>
              <a:ln w="22225">
                <a:noFill/>
              </a:ln>
            </c:spPr>
            <c:extLst>
              <c:ext xmlns:c16="http://schemas.microsoft.com/office/drawing/2014/chart" uri="{C3380CC4-5D6E-409C-BE32-E72D297353CC}">
                <c16:uniqueId val="{00000010-674F-4FF3-97BA-7BB2868CFF6F}"/>
              </c:ext>
            </c:extLst>
          </c:dPt>
          <c:dPt>
            <c:idx val="8"/>
            <c:invertIfNegative val="0"/>
            <c:bubble3D val="0"/>
            <c:spPr>
              <a:solidFill>
                <a:srgbClr val="FC5A3A"/>
              </a:solidFill>
              <a:ln w="22225">
                <a:noFill/>
              </a:ln>
            </c:spPr>
            <c:extLst>
              <c:ext xmlns:c16="http://schemas.microsoft.com/office/drawing/2014/chart" uri="{C3380CC4-5D6E-409C-BE32-E72D297353CC}">
                <c16:uniqueId val="{00000011-674F-4FF3-97BA-7BB2868CFF6F}"/>
              </c:ext>
            </c:extLst>
          </c:dPt>
          <c:dPt>
            <c:idx val="9"/>
            <c:invertIfNegative val="0"/>
            <c:bubble3D val="0"/>
            <c:spPr>
              <a:solidFill>
                <a:sysClr val="window" lastClr="FFFFFF"/>
              </a:solidFill>
              <a:ln w="22225">
                <a:solidFill>
                  <a:srgbClr val="FC5A3A"/>
                </a:solidFill>
              </a:ln>
            </c:spPr>
            <c:extLst>
              <c:ext xmlns:c16="http://schemas.microsoft.com/office/drawing/2014/chart" uri="{C3380CC4-5D6E-409C-BE32-E72D297353CC}">
                <c16:uniqueId val="{0000000D-821F-4462-B8B1-C69189DF8B6E}"/>
              </c:ext>
            </c:extLst>
          </c:dPt>
          <c:dPt>
            <c:idx val="10"/>
            <c:invertIfNegative val="0"/>
            <c:bubble3D val="0"/>
            <c:extLst>
              <c:ext xmlns:c16="http://schemas.microsoft.com/office/drawing/2014/chart" uri="{C3380CC4-5D6E-409C-BE32-E72D297353CC}">
                <c16:uniqueId val="{0000000E-821F-4462-B8B1-C69189DF8B6E}"/>
              </c:ext>
            </c:extLst>
          </c:dPt>
          <c:dPt>
            <c:idx val="11"/>
            <c:invertIfNegative val="0"/>
            <c:bubble3D val="0"/>
            <c:spPr>
              <a:solidFill>
                <a:sysClr val="window" lastClr="FFFFFF"/>
              </a:solidFill>
              <a:ln w="22225">
                <a:solidFill>
                  <a:srgbClr val="FC5A3A"/>
                </a:solidFill>
              </a:ln>
            </c:spPr>
            <c:extLst>
              <c:ext xmlns:c16="http://schemas.microsoft.com/office/drawing/2014/chart" uri="{C3380CC4-5D6E-409C-BE32-E72D297353CC}">
                <c16:uniqueId val="{0000000F-821F-4462-B8B1-C69189DF8B6E}"/>
              </c:ext>
            </c:extLst>
          </c:dPt>
          <c:cat>
            <c:strRef>
              <c:f>chart_data!$A$4:$A$18</c:f>
              <c:strCache>
                <c:ptCount val="15"/>
                <c:pt idx="0">
                  <c:v>Germany</c:v>
                </c:pt>
                <c:pt idx="1">
                  <c:v>Denmark</c:v>
                </c:pt>
                <c:pt idx="2">
                  <c:v>Ireland</c:v>
                </c:pt>
                <c:pt idx="3">
                  <c:v>United Kingdom</c:v>
                </c:pt>
                <c:pt idx="4">
                  <c:v>Belgium</c:v>
                </c:pt>
                <c:pt idx="5">
                  <c:v>Italy</c:v>
                </c:pt>
                <c:pt idx="6">
                  <c:v>Luxembourg</c:v>
                </c:pt>
                <c:pt idx="7">
                  <c:v>France</c:v>
                </c:pt>
                <c:pt idx="8">
                  <c:v>Finland</c:v>
                </c:pt>
                <c:pt idx="9">
                  <c:v>Austria</c:v>
                </c:pt>
                <c:pt idx="10">
                  <c:v>Portugal</c:v>
                </c:pt>
                <c:pt idx="11">
                  <c:v>Netherlands</c:v>
                </c:pt>
                <c:pt idx="12">
                  <c:v>Spain</c:v>
                </c:pt>
                <c:pt idx="13">
                  <c:v>Sweden</c:v>
                </c:pt>
                <c:pt idx="14">
                  <c:v>Greece</c:v>
                </c:pt>
              </c:strCache>
            </c:strRef>
          </c:cat>
          <c:val>
            <c:numRef>
              <c:f>chart_data!$C$4:$C$18</c:f>
              <c:numCache>
                <c:formatCode>0.00</c:formatCode>
                <c:ptCount val="15"/>
                <c:pt idx="0">
                  <c:v>9.6130186780002305</c:v>
                </c:pt>
                <c:pt idx="1">
                  <c:v>15.392573537635613</c:v>
                </c:pt>
                <c:pt idx="2">
                  <c:v>6.7106587630014758E-2</c:v>
                </c:pt>
                <c:pt idx="3">
                  <c:v>8.6445157714608278</c:v>
                </c:pt>
                <c:pt idx="4">
                  <c:v>7.113298288782012</c:v>
                </c:pt>
                <c:pt idx="5">
                  <c:v>7.3733363158483343</c:v>
                </c:pt>
                <c:pt idx="6">
                  <c:v>8.3463818364836158</c:v>
                </c:pt>
                <c:pt idx="7">
                  <c:v>5.8969913879879208</c:v>
                </c:pt>
                <c:pt idx="8">
                  <c:v>6.4757857062968291</c:v>
                </c:pt>
                <c:pt idx="9">
                  <c:v>2.0215859523543216</c:v>
                </c:pt>
                <c:pt idx="10">
                  <c:v>7.8263057823509676</c:v>
                </c:pt>
                <c:pt idx="11">
                  <c:v>3.3385527345934527</c:v>
                </c:pt>
                <c:pt idx="12">
                  <c:v>4.412258136673751</c:v>
                </c:pt>
                <c:pt idx="13">
                  <c:v>7.0797449949670064</c:v>
                </c:pt>
                <c:pt idx="14">
                  <c:v>3.1959512358796545</c:v>
                </c:pt>
              </c:numCache>
            </c:numRef>
          </c:val>
          <c:extLst>
            <c:ext xmlns:c16="http://schemas.microsoft.com/office/drawing/2014/chart" uri="{C3380CC4-5D6E-409C-BE32-E72D297353CC}">
              <c16:uniqueId val="{00000010-821F-4462-B8B1-C69189DF8B6E}"/>
            </c:ext>
          </c:extLst>
        </c:ser>
        <c:dLbls>
          <c:showLegendKey val="0"/>
          <c:showVal val="0"/>
          <c:showCatName val="0"/>
          <c:showSerName val="0"/>
          <c:showPercent val="0"/>
          <c:showBubbleSize val="0"/>
        </c:dLbls>
        <c:gapWidth val="15"/>
        <c:overlap val="100"/>
        <c:axId val="819578400"/>
        <c:axId val="1"/>
      </c:barChart>
      <c:scatterChart>
        <c:scatterStyle val="lineMarker"/>
        <c:varyColors val="0"/>
        <c:ser>
          <c:idx val="2"/>
          <c:order val="2"/>
          <c:tx>
            <c:strRef>
              <c:f>chart_data!$C$22</c:f>
              <c:strCache>
                <c:ptCount val="1"/>
                <c:pt idx="0">
                  <c:v>EU 14 plus UK Median (inc tax)</c:v>
                </c:pt>
              </c:strCache>
            </c:strRef>
          </c:tx>
          <c:spPr>
            <a:ln w="38100">
              <a:solidFill>
                <a:sysClr val="windowText" lastClr="000000"/>
              </a:solidFill>
            </a:ln>
          </c:spPr>
          <c:marker>
            <c:symbol val="none"/>
          </c:marker>
          <c:xVal>
            <c:numRef>
              <c:f>chart_data!$D$22:$E$22</c:f>
              <c:numCache>
                <c:formatCode>0.00</c:formatCode>
                <c:ptCount val="2"/>
                <c:pt idx="0">
                  <c:v>22.891734705290233</c:v>
                </c:pt>
                <c:pt idx="1">
                  <c:v>22.891734705290233</c:v>
                </c:pt>
              </c:numCache>
            </c:numRef>
          </c:xVal>
          <c:yVal>
            <c:numRef>
              <c:f>chart_data!$D$23:$E$23</c:f>
              <c:numCache>
                <c:formatCode>General</c:formatCode>
                <c:ptCount val="2"/>
                <c:pt idx="0">
                  <c:v>0</c:v>
                </c:pt>
                <c:pt idx="1">
                  <c:v>1</c:v>
                </c:pt>
              </c:numCache>
            </c:numRef>
          </c:yVal>
          <c:smooth val="0"/>
          <c:extLst>
            <c:ext xmlns:c16="http://schemas.microsoft.com/office/drawing/2014/chart" uri="{C3380CC4-5D6E-409C-BE32-E72D297353CC}">
              <c16:uniqueId val="{00000011-821F-4462-B8B1-C69189DF8B6E}"/>
            </c:ext>
          </c:extLst>
        </c:ser>
        <c:dLbls>
          <c:showLegendKey val="0"/>
          <c:showVal val="0"/>
          <c:showCatName val="0"/>
          <c:showSerName val="0"/>
          <c:showPercent val="0"/>
          <c:showBubbleSize val="0"/>
        </c:dLbls>
        <c:axId val="3"/>
        <c:axId val="4"/>
      </c:scatterChart>
      <c:catAx>
        <c:axId val="819578400"/>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85707468384"/>
              <c:y val="0.94982715575187249"/>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19578400"/>
        <c:crosses val="autoZero"/>
        <c:crossBetween val="between"/>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2124940348365543"/>
          <c:y val="5.771052774125561E-2"/>
          <c:w val="0.35442039915465107"/>
          <c:h val="0.32985335576478109"/>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1.8189228629409217E-2"/>
          <c:w val="0.81627777777777777"/>
          <c:h val="0.79232249127847321"/>
        </c:manualLayout>
      </c:layout>
      <c:barChart>
        <c:barDir val="col"/>
        <c:grouping val="clustered"/>
        <c:varyColors val="0"/>
        <c:ser>
          <c:idx val="0"/>
          <c:order val="0"/>
          <c:tx>
            <c:strRef>
              <c:f>chart_data!$J$4</c:f>
              <c:strCache>
                <c:ptCount val="1"/>
                <c:pt idx="0">
                  <c:v>Small</c:v>
                </c:pt>
              </c:strCache>
            </c:strRef>
          </c:tx>
          <c:spPr>
            <a:solidFill>
              <a:srgbClr val="FC5A3A"/>
            </a:solidFill>
            <a:ln>
              <a:noFill/>
            </a:ln>
          </c:spPr>
          <c:invertIfNegative val="0"/>
          <c:dPt>
            <c:idx val="7"/>
            <c:invertIfNegative val="0"/>
            <c:bubble3D val="0"/>
            <c:extLst>
              <c:ext xmlns:c16="http://schemas.microsoft.com/office/drawing/2014/chart" uri="{C3380CC4-5D6E-409C-BE32-E72D297353CC}">
                <c16:uniqueId val="{00000000-DA3A-4894-85C4-CA92B9F3DCC4}"/>
              </c:ext>
            </c:extLst>
          </c:dPt>
          <c:dPt>
            <c:idx val="15"/>
            <c:invertIfNegative val="0"/>
            <c:bubble3D val="0"/>
            <c:extLst>
              <c:ext xmlns:c16="http://schemas.microsoft.com/office/drawing/2014/chart" uri="{C3380CC4-5D6E-409C-BE32-E72D297353CC}">
                <c16:uniqueId val="{00000001-DA3A-4894-85C4-CA92B9F3DCC4}"/>
              </c:ext>
            </c:extLst>
          </c:dPt>
          <c:dPt>
            <c:idx val="16"/>
            <c:invertIfNegative val="0"/>
            <c:bubble3D val="0"/>
            <c:extLst>
              <c:ext xmlns:c16="http://schemas.microsoft.com/office/drawing/2014/chart" uri="{C3380CC4-5D6E-409C-BE32-E72D297353CC}">
                <c16:uniqueId val="{00000002-DA3A-4894-85C4-CA92B9F3DCC4}"/>
              </c:ext>
            </c:extLst>
          </c:dPt>
          <c:dPt>
            <c:idx val="17"/>
            <c:invertIfNegative val="0"/>
            <c:bubble3D val="0"/>
            <c:extLst>
              <c:ext xmlns:c16="http://schemas.microsoft.com/office/drawing/2014/chart" uri="{C3380CC4-5D6E-409C-BE32-E72D297353CC}">
                <c16:uniqueId val="{00000003-DA3A-4894-85C4-CA92B9F3DCC4}"/>
              </c:ext>
            </c:extLst>
          </c:dPt>
          <c:dPt>
            <c:idx val="18"/>
            <c:invertIfNegative val="0"/>
            <c:bubble3D val="0"/>
            <c:extLst>
              <c:ext xmlns:c16="http://schemas.microsoft.com/office/drawing/2014/chart" uri="{C3380CC4-5D6E-409C-BE32-E72D297353CC}">
                <c16:uniqueId val="{00000004-DA3A-4894-85C4-CA92B9F3DCC4}"/>
              </c:ext>
            </c:extLst>
          </c:dPt>
          <c:dPt>
            <c:idx val="23"/>
            <c:invertIfNegative val="0"/>
            <c:bubble3D val="0"/>
            <c:extLst>
              <c:ext xmlns:c16="http://schemas.microsoft.com/office/drawing/2014/chart" uri="{C3380CC4-5D6E-409C-BE32-E72D297353CC}">
                <c16:uniqueId val="{00000005-DA3A-4894-85C4-CA92B9F3DCC4}"/>
              </c:ext>
            </c:extLst>
          </c:dPt>
          <c:dPt>
            <c:idx val="24"/>
            <c:invertIfNegative val="0"/>
            <c:bubble3D val="0"/>
            <c:extLst>
              <c:ext xmlns:c16="http://schemas.microsoft.com/office/drawing/2014/chart" uri="{C3380CC4-5D6E-409C-BE32-E72D297353CC}">
                <c16:uniqueId val="{00000006-DA3A-4894-85C4-CA92B9F3DCC4}"/>
              </c:ext>
            </c:extLst>
          </c:dPt>
          <c:dPt>
            <c:idx val="25"/>
            <c:invertIfNegative val="0"/>
            <c:bubble3D val="0"/>
            <c:extLst>
              <c:ext xmlns:c16="http://schemas.microsoft.com/office/drawing/2014/chart" uri="{C3380CC4-5D6E-409C-BE32-E72D297353CC}">
                <c16:uniqueId val="{00000007-DA3A-4894-85C4-CA92B9F3DCC4}"/>
              </c:ext>
            </c:extLst>
          </c:dPt>
          <c:cat>
            <c:strRef>
              <c:f>chart_data!$I$5:$I$32</c:f>
              <c:strCache>
                <c:ptCount val="28"/>
                <c:pt idx="0">
                  <c:v>Ireland</c:v>
                </c:pt>
                <c:pt idx="1">
                  <c:v>Germany</c:v>
                </c:pt>
                <c:pt idx="2">
                  <c:v>Denmark</c:v>
                </c:pt>
                <c:pt idx="3">
                  <c:v>United Kingdom</c:v>
                </c:pt>
                <c:pt idx="4">
                  <c:v>Czech Republic</c:v>
                </c:pt>
                <c:pt idx="5">
                  <c:v>Belgium</c:v>
                </c:pt>
                <c:pt idx="6">
                  <c:v>Italy</c:v>
                </c:pt>
                <c:pt idx="7">
                  <c:v>Cyprus</c:v>
                </c:pt>
                <c:pt idx="8">
                  <c:v>Finland</c:v>
                </c:pt>
                <c:pt idx="9">
                  <c:v>France</c:v>
                </c:pt>
                <c:pt idx="10">
                  <c:v>Spain</c:v>
                </c:pt>
                <c:pt idx="11">
                  <c:v>Portugal</c:v>
                </c:pt>
                <c:pt idx="12">
                  <c:v>Sweden</c:v>
                </c:pt>
                <c:pt idx="13">
                  <c:v>Austria</c:v>
                </c:pt>
                <c:pt idx="14">
                  <c:v>Greece</c:v>
                </c:pt>
                <c:pt idx="15">
                  <c:v>Poland</c:v>
                </c:pt>
                <c:pt idx="16">
                  <c:v>Estonia</c:v>
                </c:pt>
                <c:pt idx="17">
                  <c:v>Luxembourg</c:v>
                </c:pt>
                <c:pt idx="18">
                  <c:v>Lithuania</c:v>
                </c:pt>
                <c:pt idx="19">
                  <c:v>Slovenia</c:v>
                </c:pt>
                <c:pt idx="20">
                  <c:v>Latvia</c:v>
                </c:pt>
                <c:pt idx="21">
                  <c:v>Slovakia</c:v>
                </c:pt>
                <c:pt idx="22">
                  <c:v>Romania</c:v>
                </c:pt>
                <c:pt idx="23">
                  <c:v>Croatia</c:v>
                </c:pt>
                <c:pt idx="24">
                  <c:v>Malta</c:v>
                </c:pt>
                <c:pt idx="25">
                  <c:v>Netherlands</c:v>
                </c:pt>
                <c:pt idx="26">
                  <c:v>Bulgaria</c:v>
                </c:pt>
                <c:pt idx="27">
                  <c:v>Hungary</c:v>
                </c:pt>
              </c:strCache>
            </c:strRef>
          </c:cat>
          <c:val>
            <c:numRef>
              <c:f>chart_data!$J$5:$J$32</c:f>
              <c:numCache>
                <c:formatCode>0.00</c:formatCode>
                <c:ptCount val="28"/>
                <c:pt idx="0">
                  <c:v>38.326249860194608</c:v>
                </c:pt>
                <c:pt idx="1">
                  <c:v>37.185437870484286</c:v>
                </c:pt>
                <c:pt idx="2">
                  <c:v>33.788166871714573</c:v>
                </c:pt>
                <c:pt idx="3">
                  <c:v>33.752175539980776</c:v>
                </c:pt>
                <c:pt idx="4">
                  <c:v>32.798344704171797</c:v>
                </c:pt>
                <c:pt idx="5">
                  <c:v>30.994855161615032</c:v>
                </c:pt>
                <c:pt idx="6">
                  <c:v>30.223129403869812</c:v>
                </c:pt>
                <c:pt idx="7">
                  <c:v>28.956492562353208</c:v>
                </c:pt>
                <c:pt idx="8">
                  <c:v>28.587406330388099</c:v>
                </c:pt>
                <c:pt idx="9">
                  <c:v>28.277038362599267</c:v>
                </c:pt>
                <c:pt idx="10">
                  <c:v>24.267419751705628</c:v>
                </c:pt>
                <c:pt idx="11">
                  <c:v>24.133206576445591</c:v>
                </c:pt>
                <c:pt idx="12">
                  <c:v>22.08645565373001</c:v>
                </c:pt>
                <c:pt idx="13">
                  <c:v>22.069679006822504</c:v>
                </c:pt>
                <c:pt idx="14">
                  <c:v>21.490884688513589</c:v>
                </c:pt>
                <c:pt idx="15">
                  <c:v>21.33989486634605</c:v>
                </c:pt>
                <c:pt idx="16">
                  <c:v>21.088245162733475</c:v>
                </c:pt>
                <c:pt idx="17">
                  <c:v>20.61849904932334</c:v>
                </c:pt>
                <c:pt idx="18">
                  <c:v>20.257801140811988</c:v>
                </c:pt>
                <c:pt idx="19">
                  <c:v>19.402192148529249</c:v>
                </c:pt>
                <c:pt idx="20">
                  <c:v>17.196063080192374</c:v>
                </c:pt>
                <c:pt idx="21">
                  <c:v>16.516608880438429</c:v>
                </c:pt>
                <c:pt idx="22">
                  <c:v>13.924616933228947</c:v>
                </c:pt>
                <c:pt idx="23">
                  <c:v>13.34582261492003</c:v>
                </c:pt>
                <c:pt idx="24">
                  <c:v>12.288893859747233</c:v>
                </c:pt>
                <c:pt idx="25">
                  <c:v>10.317637848115425</c:v>
                </c:pt>
                <c:pt idx="26">
                  <c:v>10.267307907392908</c:v>
                </c:pt>
                <c:pt idx="27">
                  <c:v>7.356559668940835</c:v>
                </c:pt>
              </c:numCache>
            </c:numRef>
          </c:val>
          <c:extLst>
            <c:ext xmlns:c16="http://schemas.microsoft.com/office/drawing/2014/chart" uri="{C3380CC4-5D6E-409C-BE32-E72D297353CC}">
              <c16:uniqueId val="{00000008-DA3A-4894-85C4-CA92B9F3DCC4}"/>
            </c:ext>
          </c:extLst>
        </c:ser>
        <c:ser>
          <c:idx val="1"/>
          <c:order val="1"/>
          <c:tx>
            <c:strRef>
              <c:f>chart_data!$K$4</c:f>
              <c:strCache>
                <c:ptCount val="1"/>
                <c:pt idx="0">
                  <c:v>Medium</c:v>
                </c:pt>
              </c:strCache>
            </c:strRef>
          </c:tx>
          <c:spPr>
            <a:solidFill>
              <a:srgbClr val="8A001E"/>
            </a:solidFill>
            <a:ln>
              <a:noFill/>
            </a:ln>
          </c:spPr>
          <c:invertIfNegative val="0"/>
          <c:dPt>
            <c:idx val="7"/>
            <c:invertIfNegative val="0"/>
            <c:bubble3D val="0"/>
            <c:extLst>
              <c:ext xmlns:c16="http://schemas.microsoft.com/office/drawing/2014/chart" uri="{C3380CC4-5D6E-409C-BE32-E72D297353CC}">
                <c16:uniqueId val="{00000009-DA3A-4894-85C4-CA92B9F3DCC4}"/>
              </c:ext>
            </c:extLst>
          </c:dPt>
          <c:dPt>
            <c:idx val="15"/>
            <c:invertIfNegative val="0"/>
            <c:bubble3D val="0"/>
            <c:extLst>
              <c:ext xmlns:c16="http://schemas.microsoft.com/office/drawing/2014/chart" uri="{C3380CC4-5D6E-409C-BE32-E72D297353CC}">
                <c16:uniqueId val="{0000000A-DA3A-4894-85C4-CA92B9F3DCC4}"/>
              </c:ext>
            </c:extLst>
          </c:dPt>
          <c:dPt>
            <c:idx val="16"/>
            <c:invertIfNegative val="0"/>
            <c:bubble3D val="0"/>
            <c:extLst>
              <c:ext xmlns:c16="http://schemas.microsoft.com/office/drawing/2014/chart" uri="{C3380CC4-5D6E-409C-BE32-E72D297353CC}">
                <c16:uniqueId val="{0000000B-DA3A-4894-85C4-CA92B9F3DCC4}"/>
              </c:ext>
            </c:extLst>
          </c:dPt>
          <c:dPt>
            <c:idx val="17"/>
            <c:invertIfNegative val="0"/>
            <c:bubble3D val="0"/>
            <c:extLst>
              <c:ext xmlns:c16="http://schemas.microsoft.com/office/drawing/2014/chart" uri="{C3380CC4-5D6E-409C-BE32-E72D297353CC}">
                <c16:uniqueId val="{0000000C-DA3A-4894-85C4-CA92B9F3DCC4}"/>
              </c:ext>
            </c:extLst>
          </c:dPt>
          <c:dPt>
            <c:idx val="18"/>
            <c:invertIfNegative val="0"/>
            <c:bubble3D val="0"/>
            <c:extLst>
              <c:ext xmlns:c16="http://schemas.microsoft.com/office/drawing/2014/chart" uri="{C3380CC4-5D6E-409C-BE32-E72D297353CC}">
                <c16:uniqueId val="{0000000D-DA3A-4894-85C4-CA92B9F3DCC4}"/>
              </c:ext>
            </c:extLst>
          </c:dPt>
          <c:dPt>
            <c:idx val="23"/>
            <c:invertIfNegative val="0"/>
            <c:bubble3D val="0"/>
            <c:extLst>
              <c:ext xmlns:c16="http://schemas.microsoft.com/office/drawing/2014/chart" uri="{C3380CC4-5D6E-409C-BE32-E72D297353CC}">
                <c16:uniqueId val="{0000000E-DA3A-4894-85C4-CA92B9F3DCC4}"/>
              </c:ext>
            </c:extLst>
          </c:dPt>
          <c:dPt>
            <c:idx val="24"/>
            <c:invertIfNegative val="0"/>
            <c:bubble3D val="0"/>
            <c:extLst>
              <c:ext xmlns:c16="http://schemas.microsoft.com/office/drawing/2014/chart" uri="{C3380CC4-5D6E-409C-BE32-E72D297353CC}">
                <c16:uniqueId val="{0000000F-DA3A-4894-85C4-CA92B9F3DCC4}"/>
              </c:ext>
            </c:extLst>
          </c:dPt>
          <c:dPt>
            <c:idx val="25"/>
            <c:invertIfNegative val="0"/>
            <c:bubble3D val="0"/>
            <c:extLst>
              <c:ext xmlns:c16="http://schemas.microsoft.com/office/drawing/2014/chart" uri="{C3380CC4-5D6E-409C-BE32-E72D297353CC}">
                <c16:uniqueId val="{00000010-DA3A-4894-85C4-CA92B9F3DCC4}"/>
              </c:ext>
            </c:extLst>
          </c:dPt>
          <c:cat>
            <c:strRef>
              <c:f>chart_data!$I$5:$I$32</c:f>
              <c:strCache>
                <c:ptCount val="28"/>
                <c:pt idx="0">
                  <c:v>Ireland</c:v>
                </c:pt>
                <c:pt idx="1">
                  <c:v>Germany</c:v>
                </c:pt>
                <c:pt idx="2">
                  <c:v>Denmark</c:v>
                </c:pt>
                <c:pt idx="3">
                  <c:v>United Kingdom</c:v>
                </c:pt>
                <c:pt idx="4">
                  <c:v>Czech Republic</c:v>
                </c:pt>
                <c:pt idx="5">
                  <c:v>Belgium</c:v>
                </c:pt>
                <c:pt idx="6">
                  <c:v>Italy</c:v>
                </c:pt>
                <c:pt idx="7">
                  <c:v>Cyprus</c:v>
                </c:pt>
                <c:pt idx="8">
                  <c:v>Finland</c:v>
                </c:pt>
                <c:pt idx="9">
                  <c:v>France</c:v>
                </c:pt>
                <c:pt idx="10">
                  <c:v>Spain</c:v>
                </c:pt>
                <c:pt idx="11">
                  <c:v>Portugal</c:v>
                </c:pt>
                <c:pt idx="12">
                  <c:v>Sweden</c:v>
                </c:pt>
                <c:pt idx="13">
                  <c:v>Austria</c:v>
                </c:pt>
                <c:pt idx="14">
                  <c:v>Greece</c:v>
                </c:pt>
                <c:pt idx="15">
                  <c:v>Poland</c:v>
                </c:pt>
                <c:pt idx="16">
                  <c:v>Estonia</c:v>
                </c:pt>
                <c:pt idx="17">
                  <c:v>Luxembourg</c:v>
                </c:pt>
                <c:pt idx="18">
                  <c:v>Lithuania</c:v>
                </c:pt>
                <c:pt idx="19">
                  <c:v>Slovenia</c:v>
                </c:pt>
                <c:pt idx="20">
                  <c:v>Latvia</c:v>
                </c:pt>
                <c:pt idx="21">
                  <c:v>Slovakia</c:v>
                </c:pt>
                <c:pt idx="22">
                  <c:v>Romania</c:v>
                </c:pt>
                <c:pt idx="23">
                  <c:v>Croatia</c:v>
                </c:pt>
                <c:pt idx="24">
                  <c:v>Malta</c:v>
                </c:pt>
                <c:pt idx="25">
                  <c:v>Netherlands</c:v>
                </c:pt>
                <c:pt idx="26">
                  <c:v>Bulgaria</c:v>
                </c:pt>
                <c:pt idx="27">
                  <c:v>Hungary</c:v>
                </c:pt>
              </c:strCache>
            </c:strRef>
          </c:cat>
          <c:val>
            <c:numRef>
              <c:f>chart_data!$K$5:$K$32</c:f>
              <c:numCache>
                <c:formatCode>0.00</c:formatCode>
                <c:ptCount val="28"/>
                <c:pt idx="0">
                  <c:v>31.028408455430046</c:v>
                </c:pt>
                <c:pt idx="1">
                  <c:v>33.075159378145628</c:v>
                </c:pt>
                <c:pt idx="2">
                  <c:v>31.565261156470196</c:v>
                </c:pt>
                <c:pt idx="3">
                  <c:v>28.712591136325145</c:v>
                </c:pt>
                <c:pt idx="4">
                  <c:v>27.698244044290348</c:v>
                </c:pt>
                <c:pt idx="5">
                  <c:v>27.790515602281623</c:v>
                </c:pt>
                <c:pt idx="6">
                  <c:v>26.096074264623642</c:v>
                </c:pt>
                <c:pt idx="7">
                  <c:v>27.270439548148978</c:v>
                </c:pt>
                <c:pt idx="8">
                  <c:v>22.891734705290233</c:v>
                </c:pt>
                <c:pt idx="9">
                  <c:v>24.544234425679456</c:v>
                </c:pt>
                <c:pt idx="10">
                  <c:v>20.199082876635725</c:v>
                </c:pt>
                <c:pt idx="11">
                  <c:v>22.027737389553742</c:v>
                </c:pt>
                <c:pt idx="12">
                  <c:v>19.720948439771838</c:v>
                </c:pt>
                <c:pt idx="13">
                  <c:v>20.442344256794541</c:v>
                </c:pt>
                <c:pt idx="14">
                  <c:v>19.385415501621743</c:v>
                </c:pt>
                <c:pt idx="15">
                  <c:v>20.777877194944637</c:v>
                </c:pt>
                <c:pt idx="16">
                  <c:v>18.571748126607766</c:v>
                </c:pt>
                <c:pt idx="17">
                  <c:v>16.97796667039481</c:v>
                </c:pt>
                <c:pt idx="18">
                  <c:v>17.984565484845096</c:v>
                </c:pt>
                <c:pt idx="19">
                  <c:v>16.826976848227268</c:v>
                </c:pt>
                <c:pt idx="20">
                  <c:v>19.116989151101667</c:v>
                </c:pt>
                <c:pt idx="21">
                  <c:v>14.847332513141707</c:v>
                </c:pt>
                <c:pt idx="22">
                  <c:v>15.627446594340677</c:v>
                </c:pt>
                <c:pt idx="23">
                  <c:v>12.448272005368528</c:v>
                </c:pt>
                <c:pt idx="24">
                  <c:v>10.913208813331842</c:v>
                </c:pt>
                <c:pt idx="25">
                  <c:v>18.07683704283637</c:v>
                </c:pt>
                <c:pt idx="26">
                  <c:v>10.208589643216644</c:v>
                </c:pt>
                <c:pt idx="27">
                  <c:v>8.6567498042724544</c:v>
                </c:pt>
              </c:numCache>
            </c:numRef>
          </c:val>
          <c:extLst>
            <c:ext xmlns:c16="http://schemas.microsoft.com/office/drawing/2014/chart" uri="{C3380CC4-5D6E-409C-BE32-E72D297353CC}">
              <c16:uniqueId val="{00000011-DA3A-4894-85C4-CA92B9F3DCC4}"/>
            </c:ext>
          </c:extLst>
        </c:ser>
        <c:ser>
          <c:idx val="2"/>
          <c:order val="2"/>
          <c:tx>
            <c:strRef>
              <c:f>chart_data!$L$4</c:f>
              <c:strCache>
                <c:ptCount val="1"/>
                <c:pt idx="0">
                  <c:v>Large</c:v>
                </c:pt>
              </c:strCache>
            </c:strRef>
          </c:tx>
          <c:spPr>
            <a:solidFill>
              <a:srgbClr val="F79646"/>
            </a:solidFill>
            <a:ln>
              <a:noFill/>
            </a:ln>
          </c:spPr>
          <c:invertIfNegative val="0"/>
          <c:dPt>
            <c:idx val="7"/>
            <c:invertIfNegative val="0"/>
            <c:bubble3D val="0"/>
            <c:extLst>
              <c:ext xmlns:c16="http://schemas.microsoft.com/office/drawing/2014/chart" uri="{C3380CC4-5D6E-409C-BE32-E72D297353CC}">
                <c16:uniqueId val="{00000012-DA3A-4894-85C4-CA92B9F3DCC4}"/>
              </c:ext>
            </c:extLst>
          </c:dPt>
          <c:dPt>
            <c:idx val="15"/>
            <c:invertIfNegative val="0"/>
            <c:bubble3D val="0"/>
            <c:extLst>
              <c:ext xmlns:c16="http://schemas.microsoft.com/office/drawing/2014/chart" uri="{C3380CC4-5D6E-409C-BE32-E72D297353CC}">
                <c16:uniqueId val="{00000013-DA3A-4894-85C4-CA92B9F3DCC4}"/>
              </c:ext>
            </c:extLst>
          </c:dPt>
          <c:dPt>
            <c:idx val="16"/>
            <c:invertIfNegative val="0"/>
            <c:bubble3D val="0"/>
            <c:extLst>
              <c:ext xmlns:c16="http://schemas.microsoft.com/office/drawing/2014/chart" uri="{C3380CC4-5D6E-409C-BE32-E72D297353CC}">
                <c16:uniqueId val="{00000014-DA3A-4894-85C4-CA92B9F3DCC4}"/>
              </c:ext>
            </c:extLst>
          </c:dPt>
          <c:dPt>
            <c:idx val="17"/>
            <c:invertIfNegative val="0"/>
            <c:bubble3D val="0"/>
            <c:extLst>
              <c:ext xmlns:c16="http://schemas.microsoft.com/office/drawing/2014/chart" uri="{C3380CC4-5D6E-409C-BE32-E72D297353CC}">
                <c16:uniqueId val="{00000015-DA3A-4894-85C4-CA92B9F3DCC4}"/>
              </c:ext>
            </c:extLst>
          </c:dPt>
          <c:dPt>
            <c:idx val="18"/>
            <c:invertIfNegative val="0"/>
            <c:bubble3D val="0"/>
            <c:extLst>
              <c:ext xmlns:c16="http://schemas.microsoft.com/office/drawing/2014/chart" uri="{C3380CC4-5D6E-409C-BE32-E72D297353CC}">
                <c16:uniqueId val="{00000016-DA3A-4894-85C4-CA92B9F3DCC4}"/>
              </c:ext>
            </c:extLst>
          </c:dPt>
          <c:dPt>
            <c:idx val="23"/>
            <c:invertIfNegative val="0"/>
            <c:bubble3D val="0"/>
            <c:extLst>
              <c:ext xmlns:c16="http://schemas.microsoft.com/office/drawing/2014/chart" uri="{C3380CC4-5D6E-409C-BE32-E72D297353CC}">
                <c16:uniqueId val="{00000017-DA3A-4894-85C4-CA92B9F3DCC4}"/>
              </c:ext>
            </c:extLst>
          </c:dPt>
          <c:dPt>
            <c:idx val="24"/>
            <c:invertIfNegative val="0"/>
            <c:bubble3D val="0"/>
            <c:extLst>
              <c:ext xmlns:c16="http://schemas.microsoft.com/office/drawing/2014/chart" uri="{C3380CC4-5D6E-409C-BE32-E72D297353CC}">
                <c16:uniqueId val="{00000018-DA3A-4894-85C4-CA92B9F3DCC4}"/>
              </c:ext>
            </c:extLst>
          </c:dPt>
          <c:dPt>
            <c:idx val="25"/>
            <c:invertIfNegative val="0"/>
            <c:bubble3D val="0"/>
            <c:extLst>
              <c:ext xmlns:c16="http://schemas.microsoft.com/office/drawing/2014/chart" uri="{C3380CC4-5D6E-409C-BE32-E72D297353CC}">
                <c16:uniqueId val="{00000019-DA3A-4894-85C4-CA92B9F3DCC4}"/>
              </c:ext>
            </c:extLst>
          </c:dPt>
          <c:cat>
            <c:strRef>
              <c:f>chart_data!$I$5:$I$32</c:f>
              <c:strCache>
                <c:ptCount val="28"/>
                <c:pt idx="0">
                  <c:v>Ireland</c:v>
                </c:pt>
                <c:pt idx="1">
                  <c:v>Germany</c:v>
                </c:pt>
                <c:pt idx="2">
                  <c:v>Denmark</c:v>
                </c:pt>
                <c:pt idx="3">
                  <c:v>United Kingdom</c:v>
                </c:pt>
                <c:pt idx="4">
                  <c:v>Czech Republic</c:v>
                </c:pt>
                <c:pt idx="5">
                  <c:v>Belgium</c:v>
                </c:pt>
                <c:pt idx="6">
                  <c:v>Italy</c:v>
                </c:pt>
                <c:pt idx="7">
                  <c:v>Cyprus</c:v>
                </c:pt>
                <c:pt idx="8">
                  <c:v>Finland</c:v>
                </c:pt>
                <c:pt idx="9">
                  <c:v>France</c:v>
                </c:pt>
                <c:pt idx="10">
                  <c:v>Spain</c:v>
                </c:pt>
                <c:pt idx="11">
                  <c:v>Portugal</c:v>
                </c:pt>
                <c:pt idx="12">
                  <c:v>Sweden</c:v>
                </c:pt>
                <c:pt idx="13">
                  <c:v>Austria</c:v>
                </c:pt>
                <c:pt idx="14">
                  <c:v>Greece</c:v>
                </c:pt>
                <c:pt idx="15">
                  <c:v>Poland</c:v>
                </c:pt>
                <c:pt idx="16">
                  <c:v>Estonia</c:v>
                </c:pt>
                <c:pt idx="17">
                  <c:v>Luxembourg</c:v>
                </c:pt>
                <c:pt idx="18">
                  <c:v>Lithuania</c:v>
                </c:pt>
                <c:pt idx="19">
                  <c:v>Slovenia</c:v>
                </c:pt>
                <c:pt idx="20">
                  <c:v>Latvia</c:v>
                </c:pt>
                <c:pt idx="21">
                  <c:v>Slovakia</c:v>
                </c:pt>
                <c:pt idx="22">
                  <c:v>Romania</c:v>
                </c:pt>
                <c:pt idx="23">
                  <c:v>Croatia</c:v>
                </c:pt>
                <c:pt idx="24">
                  <c:v>Malta</c:v>
                </c:pt>
                <c:pt idx="25">
                  <c:v>Netherlands</c:v>
                </c:pt>
                <c:pt idx="26">
                  <c:v>Bulgaria</c:v>
                </c:pt>
                <c:pt idx="27">
                  <c:v>Hungary</c:v>
                </c:pt>
              </c:strCache>
            </c:strRef>
          </c:cat>
          <c:val>
            <c:numRef>
              <c:f>chart_data!$L$5:$L$32</c:f>
              <c:numCache>
                <c:formatCode>0.00</c:formatCode>
                <c:ptCount val="28"/>
                <c:pt idx="0">
                  <c:v>27.22849793088022</c:v>
                </c:pt>
                <c:pt idx="1">
                  <c:v>30.315400961861087</c:v>
                </c:pt>
                <c:pt idx="2">
                  <c:v>23.453752376691646</c:v>
                </c:pt>
                <c:pt idx="3">
                  <c:v>26.0800876621756</c:v>
                </c:pt>
                <c:pt idx="4">
                  <c:v>23.336315848339115</c:v>
                </c:pt>
                <c:pt idx="5">
                  <c:v>25.643104798121019</c:v>
                </c:pt>
                <c:pt idx="6">
                  <c:v>24.208701487529364</c:v>
                </c:pt>
                <c:pt idx="7">
                  <c:v>26.557432054580026</c:v>
                </c:pt>
                <c:pt idx="8">
                  <c:v>17.196063080192374</c:v>
                </c:pt>
                <c:pt idx="9">
                  <c:v>22.405211944972599</c:v>
                </c:pt>
                <c:pt idx="10">
                  <c:v>18.563359803154011</c:v>
                </c:pt>
                <c:pt idx="11">
                  <c:v>21.079856839279724</c:v>
                </c:pt>
                <c:pt idx="12">
                  <c:v>16.231405883010851</c:v>
                </c:pt>
                <c:pt idx="13">
                  <c:v>21.541214629236102</c:v>
                </c:pt>
                <c:pt idx="14">
                  <c:v>19.695783469410582</c:v>
                </c:pt>
                <c:pt idx="15">
                  <c:v>20.987585281288446</c:v>
                </c:pt>
                <c:pt idx="16">
                  <c:v>17.632255899787495</c:v>
                </c:pt>
                <c:pt idx="17">
                  <c:v>14.385974723185328</c:v>
                </c:pt>
                <c:pt idx="18">
                  <c:v>15.266748685829326</c:v>
                </c:pt>
                <c:pt idx="19">
                  <c:v>15.115758863661782</c:v>
                </c:pt>
                <c:pt idx="20">
                  <c:v>18.093613689743879</c:v>
                </c:pt>
                <c:pt idx="21">
                  <c:v>13.278716027290013</c:v>
                </c:pt>
                <c:pt idx="22">
                  <c:v>16.491443910077173</c:v>
                </c:pt>
                <c:pt idx="23">
                  <c:v>12.439883681914775</c:v>
                </c:pt>
                <c:pt idx="24">
                  <c:v>12.129515714125938</c:v>
                </c:pt>
                <c:pt idx="25">
                  <c:v>20.249412817358241</c:v>
                </c:pt>
                <c:pt idx="26">
                  <c:v>10.175036349401633</c:v>
                </c:pt>
                <c:pt idx="27">
                  <c:v>10.778995638071805</c:v>
                </c:pt>
              </c:numCache>
            </c:numRef>
          </c:val>
          <c:extLst>
            <c:ext xmlns:c16="http://schemas.microsoft.com/office/drawing/2014/chart" uri="{C3380CC4-5D6E-409C-BE32-E72D297353CC}">
              <c16:uniqueId val="{0000001A-DA3A-4894-85C4-CA92B9F3DCC4}"/>
            </c:ext>
          </c:extLst>
        </c:ser>
        <c:dLbls>
          <c:showLegendKey val="0"/>
          <c:showVal val="0"/>
          <c:showCatName val="0"/>
          <c:showSerName val="0"/>
          <c:showPercent val="0"/>
          <c:showBubbleSize val="0"/>
        </c:dLbls>
        <c:gapWidth val="110"/>
        <c:axId val="797455800"/>
        <c:axId val="1"/>
      </c:barChart>
      <c:catAx>
        <c:axId val="797455800"/>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40034219177437E-3"/>
              <c:y val="0.28856914186175153"/>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97455800"/>
        <c:crosses val="autoZero"/>
        <c:crossBetween val="between"/>
      </c:valAx>
      <c:spPr>
        <a:noFill/>
        <a:ln w="25400">
          <a:noFill/>
        </a:ln>
      </c:spPr>
    </c:plotArea>
    <c:legend>
      <c:legendPos val="r"/>
      <c:layout>
        <c:manualLayout>
          <c:xMode val="edge"/>
          <c:yMode val="edge"/>
          <c:x val="0.89029620108896856"/>
          <c:y val="0.24379259206948906"/>
          <c:w val="0.10021102750428779"/>
          <c:h val="0.33182856066758476"/>
        </c:manualLayout>
      </c:layout>
      <c:overlay val="0"/>
      <c:spPr>
        <a:solidFill>
          <a:srgbClr val="FFFFFF"/>
        </a:solidFill>
        <a:ln w="25400">
          <a:noFill/>
        </a:ln>
      </c:spPr>
      <c:txPr>
        <a:bodyPr/>
        <a:lstStyle/>
        <a:p>
          <a:pPr>
            <a:defRPr sz="5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487178</xdr:colOff>
      <xdr:row>3</xdr:row>
      <xdr:rowOff>59310</xdr:rowOff>
    </xdr:to>
    <xdr:pic>
      <xdr:nvPicPr>
        <xdr:cNvPr id="2" name="Picture 1">
          <a:extLst>
            <a:ext uri="{FF2B5EF4-FFF2-40B4-BE49-F238E27FC236}">
              <a16:creationId xmlns:a16="http://schemas.microsoft.com/office/drawing/2014/main" id="{CEAA0EBE-2F7C-4638-8B76-EB407D0955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editAs="oneCell">
    <xdr:from>
      <xdr:col>15</xdr:col>
      <xdr:colOff>0</xdr:colOff>
      <xdr:row>0</xdr:row>
      <xdr:rowOff>0</xdr:rowOff>
    </xdr:from>
    <xdr:to>
      <xdr:col>16</xdr:col>
      <xdr:colOff>284678</xdr:colOff>
      <xdr:row>2</xdr:row>
      <xdr:rowOff>99060</xdr:rowOff>
    </xdr:to>
    <xdr:pic>
      <xdr:nvPicPr>
        <xdr:cNvPr id="5" name="Graphic 35" descr="Accredited Official Statistics logo">
          <a:extLst>
            <a:ext uri="{FF2B5EF4-FFF2-40B4-BE49-F238E27FC236}">
              <a16:creationId xmlns:a16="http://schemas.microsoft.com/office/drawing/2014/main" id="{0B9DC995-2155-4C0F-A28C-B5FDDF5D589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xdr:row>
      <xdr:rowOff>91440</xdr:rowOff>
    </xdr:from>
    <xdr:to>
      <xdr:col>7</xdr:col>
      <xdr:colOff>518775</xdr:colOff>
      <xdr:row>28</xdr:row>
      <xdr:rowOff>53865</xdr:rowOff>
    </xdr:to>
    <xdr:graphicFrame macro="">
      <xdr:nvGraphicFramePr>
        <xdr:cNvPr id="20381289" name="Chart 37">
          <a:extLst>
            <a:ext uri="{FF2B5EF4-FFF2-40B4-BE49-F238E27FC236}">
              <a16:creationId xmlns:a16="http://schemas.microsoft.com/office/drawing/2014/main" id="{066EEE9E-E793-484C-A894-986F27A73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0</xdr:rowOff>
    </xdr:from>
    <xdr:to>
      <xdr:col>27</xdr:col>
      <xdr:colOff>76200</xdr:colOff>
      <xdr:row>30</xdr:row>
      <xdr:rowOff>142875</xdr:rowOff>
    </xdr:to>
    <xdr:graphicFrame macro="">
      <xdr:nvGraphicFramePr>
        <xdr:cNvPr id="5" name="Chart 36">
          <a:extLst>
            <a:ext uri="{FF2B5EF4-FFF2-40B4-BE49-F238E27FC236}">
              <a16:creationId xmlns:a16="http://schemas.microsoft.com/office/drawing/2014/main" id="{12683D47-A459-447D-A662-EC2BB7A9D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0.85123</cdr:x>
      <cdr:y>0.62464</cdr:y>
    </cdr:from>
    <cdr:to>
      <cdr:x>0.91489</cdr:x>
      <cdr:y>0.74717</cdr:y>
    </cdr:to>
    <cdr:sp macro="" textlink="">
      <cdr:nvSpPr>
        <cdr:cNvPr id="3" name="Freeform 80">
          <a:extLst xmlns:a="http://schemas.openxmlformats.org/drawingml/2006/main">
            <a:ext uri="{FF2B5EF4-FFF2-40B4-BE49-F238E27FC236}">
              <a16:creationId xmlns:a16="http://schemas.microsoft.com/office/drawing/2014/main" id="{BE15AF32-D13C-47AB-B9C6-45E9CEC40F48}"/>
            </a:ext>
          </a:extLst>
        </cdr:cNvPr>
        <cdr:cNvSpPr/>
      </cdr:nvSpPr>
      <cdr:spPr bwMode="auto">
        <a:xfrm xmlns:a="http://schemas.openxmlformats.org/drawingml/2006/main">
          <a:off x="3855055" y="2790729"/>
          <a:ext cx="288303" cy="54743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0.92577</cdr:x>
      <cdr:y>0.56426</cdr:y>
    </cdr:from>
    <cdr:to>
      <cdr:x>0.9512</cdr:x>
      <cdr:y>0.65332</cdr:y>
    </cdr:to>
    <cdr:sp macro="" textlink="">
      <cdr:nvSpPr>
        <cdr:cNvPr id="2" name="Freeform 75">
          <a:extLst xmlns:a="http://schemas.openxmlformats.org/drawingml/2006/main">
            <a:ext uri="{FF2B5EF4-FFF2-40B4-BE49-F238E27FC236}">
              <a16:creationId xmlns:a16="http://schemas.microsoft.com/office/drawing/2014/main" id="{EC009185-4211-4B88-8761-9E3AF4133FBD}"/>
            </a:ext>
          </a:extLst>
        </cdr:cNvPr>
        <cdr:cNvSpPr/>
      </cdr:nvSpPr>
      <cdr:spPr bwMode="auto">
        <a:xfrm xmlns:a="http://schemas.openxmlformats.org/drawingml/2006/main">
          <a:off x="9214801" y="2676543"/>
          <a:ext cx="253050" cy="422452"/>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0</xdr:rowOff>
    </xdr:from>
    <xdr:to>
      <xdr:col>5</xdr:col>
      <xdr:colOff>41910</xdr:colOff>
      <xdr:row>49</xdr:row>
      <xdr:rowOff>114300</xdr:rowOff>
    </xdr:to>
    <xdr:graphicFrame macro="">
      <xdr:nvGraphicFramePr>
        <xdr:cNvPr id="2" name="Chart 37">
          <a:extLst>
            <a:ext uri="{FF2B5EF4-FFF2-40B4-BE49-F238E27FC236}">
              <a16:creationId xmlns:a16="http://schemas.microsoft.com/office/drawing/2014/main" id="{53DCCFD1-7BA3-4796-ABF0-C79FE2E91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xdr:row>
      <xdr:rowOff>0</xdr:rowOff>
    </xdr:from>
    <xdr:to>
      <xdr:col>21</xdr:col>
      <xdr:colOff>0</xdr:colOff>
      <xdr:row>24</xdr:row>
      <xdr:rowOff>90895</xdr:rowOff>
    </xdr:to>
    <xdr:graphicFrame macro="">
      <xdr:nvGraphicFramePr>
        <xdr:cNvPr id="3" name="Chart 36">
          <a:extLst>
            <a:ext uri="{FF2B5EF4-FFF2-40B4-BE49-F238E27FC236}">
              <a16:creationId xmlns:a16="http://schemas.microsoft.com/office/drawing/2014/main" id="{871FDC4A-1D0A-4019-B3EE-A2BFC8886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0.80956</cdr:x>
      <cdr:y>0.49362</cdr:y>
    </cdr:from>
    <cdr:to>
      <cdr:x>0.844</cdr:x>
      <cdr:y>0.57923</cdr:y>
    </cdr:to>
    <cdr:sp macro="" textlink="">
      <cdr:nvSpPr>
        <cdr:cNvPr id="3" name="Freeform 80">
          <a:extLst xmlns:a="http://schemas.openxmlformats.org/drawingml/2006/main">
            <a:ext uri="{FF2B5EF4-FFF2-40B4-BE49-F238E27FC236}">
              <a16:creationId xmlns:a16="http://schemas.microsoft.com/office/drawing/2014/main" id="{BE15AF32-D13C-47AB-B9C6-45E9CEC40F48}"/>
            </a:ext>
          </a:extLst>
        </cdr:cNvPr>
        <cdr:cNvSpPr/>
      </cdr:nvSpPr>
      <cdr:spPr bwMode="auto">
        <a:xfrm xmlns:a="http://schemas.openxmlformats.org/drawingml/2006/main">
          <a:off x="3795485" y="2010228"/>
          <a:ext cx="160206" cy="349568"/>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0.93001</cdr:x>
      <cdr:y>0.58354</cdr:y>
    </cdr:from>
    <cdr:to>
      <cdr:x>0.95883</cdr:x>
      <cdr:y>0.67162</cdr:y>
    </cdr:to>
    <cdr:sp macro="" textlink="">
      <cdr:nvSpPr>
        <cdr:cNvPr id="2" name="Freeform 75">
          <a:extLst xmlns:a="http://schemas.openxmlformats.org/drawingml/2006/main">
            <a:ext uri="{FF2B5EF4-FFF2-40B4-BE49-F238E27FC236}">
              <a16:creationId xmlns:a16="http://schemas.microsoft.com/office/drawing/2014/main" id="{EC009185-4211-4B88-8761-9E3AF4133FBD}"/>
            </a:ext>
          </a:extLst>
        </cdr:cNvPr>
        <cdr:cNvSpPr/>
      </cdr:nvSpPr>
      <cdr:spPr bwMode="auto">
        <a:xfrm xmlns:a="http://schemas.openxmlformats.org/drawingml/2006/main">
          <a:off x="6712858" y="2010228"/>
          <a:ext cx="206176" cy="303172"/>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E7109C-D86F-4F96-A847-659DC3F4E996}" name="Annual_Domestic_Electricity_Prices_in_pence_per_kWh_in_the_EU_excluding_taxes_and_levies_and_VAT" displayName="Annual_Domestic_Electricity_Prices_in_pence_per_kWh_in_the_EU_excluding_taxes_and_levies_and_VAT" ref="A16:AJ67" totalsRowShown="0" headerRowDxfId="320" dataDxfId="319" headerRowCellStyle="Normal_table_541">
  <autoFilter ref="A16:AJ67" xr:uid="{C0E7109C-D86F-4F96-A847-659DC3F4E9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681FF62F-6AC0-48FD-87F8-6A9DF6BC7023}" name="Customer Size" dataDxfId="318" dataCellStyle="Normal_table_541"/>
    <tableColumn id="2" xr3:uid="{99955A81-192F-46D0-997F-580BA1C93977}" name="Year" dataDxfId="317"/>
    <tableColumn id="3" xr3:uid="{6C8D6484-4768-4FCA-B535-1FEA011C1F9D}" name="Austria" dataDxfId="316"/>
    <tableColumn id="4" xr3:uid="{C98B0A33-57AE-4277-9254-225B30D9F713}" name="Belgium" dataDxfId="315"/>
    <tableColumn id="5" xr3:uid="{CC43D4C8-8D62-499E-95C6-52DD2B174C9D}" name="Denmark" dataDxfId="314"/>
    <tableColumn id="6" xr3:uid="{85E0EEE2-48A3-446E-8A2F-857E20419749}" name="Finland" dataDxfId="313"/>
    <tableColumn id="7" xr3:uid="{8E4B74A5-6E9C-4157-ACA8-81862E748904}" name="France" dataDxfId="312"/>
    <tableColumn id="8" xr3:uid="{33C08340-8748-42A9-B5F9-75569602D497}" name="Germany" dataDxfId="311"/>
    <tableColumn id="9" xr3:uid="{8401957E-0B0E-499A-95C3-428D9C9A814E}" name="Greece" dataDxfId="310"/>
    <tableColumn id="10" xr3:uid="{57D437FB-7038-49F5-B8CA-456CE34CBFD3}" name="Ireland" dataDxfId="309"/>
    <tableColumn id="11" xr3:uid="{3279AE89-9DB2-4607-A9DC-5DC923F29F0D}" name="Italy" dataDxfId="308"/>
    <tableColumn id="12" xr3:uid="{AB0C6DB6-A5E2-4375-84C6-08AC5F3D5E9D}" name="Luxembourg" dataDxfId="307"/>
    <tableColumn id="13" xr3:uid="{9D41C5A7-A1F6-4F67-AA57-C0303EFFF6C0}" name="Netherlands" dataDxfId="306"/>
    <tableColumn id="14" xr3:uid="{501F61EA-D6C7-4ABA-B46B-1FE0C56F2EFD}" name="Portugal" dataDxfId="305"/>
    <tableColumn id="15" xr3:uid="{045E352C-03B2-4081-A414-E81341285B77}" name="Spain" dataDxfId="304"/>
    <tableColumn id="16" xr3:uid="{AFC50462-E47B-4906-AAB5-343CCD243859}" name="Sweden" dataDxfId="303"/>
    <tableColumn id="17" xr3:uid="{1B604874-45A9-4C92-A195-D799AFD6EBAC}" name="UK" dataDxfId="302"/>
    <tableColumn id="18" xr3:uid="{111DF2EE-641B-4801-82A8-97126626D8BF}" name="EU 14 plus UK Median [Note 1]" dataDxfId="301">
      <calculatedColumnFormula>MEDIAN(C17:Q17)</calculatedColumnFormula>
    </tableColumn>
    <tableColumn id="19" xr3:uid="{8546921E-4AAA-406E-A890-5A7EA98D106A}" name="UK relative to EU 14 plus UK Median(%)" dataDxfId="300">
      <calculatedColumnFormula>(Q17-R17)/R17*100</calculatedColumnFormula>
    </tableColumn>
    <tableColumn id="20" xr3:uid="{52937611-C7A1-47AA-8C12-1382DC38588A}" name="UK relative to EU 14 plus UK Rank [Note 2]" dataDxfId="299">
      <calculatedColumnFormula>RANK(Q17,(C17:Q17),1)</calculatedColumnFormula>
    </tableColumn>
    <tableColumn id="21" xr3:uid="{8EFA4FB5-49AD-4691-8E49-7C0BFC462CDF}" name="Bulgaria" dataDxfId="298"/>
    <tableColumn id="22" xr3:uid="{8257DD8F-77D7-4F2A-A49C-5EB6CBD40849}" name="Croatia" dataDxfId="297"/>
    <tableColumn id="23" xr3:uid="{A91722A7-3DE5-4EB5-BEB3-07DCC438A863}" name="Cyprus" dataDxfId="296"/>
    <tableColumn id="24" xr3:uid="{CB3F9340-537E-473C-828A-7E24E9AFA11E}" name="Czech Republic" dataDxfId="295"/>
    <tableColumn id="25" xr3:uid="{889999A9-18A8-469B-881A-442240D34EE9}" name="Estonia" dataDxfId="294"/>
    <tableColumn id="26" xr3:uid="{F633C4F9-567C-421B-8475-D358DADDAC70}" name="Hungary" dataDxfId="293"/>
    <tableColumn id="27" xr3:uid="{BD09EE37-28FE-4C74-9C2F-C2BCB9749AC2}" name="Latvia" dataDxfId="292"/>
    <tableColumn id="28" xr3:uid="{0A85FF1D-0984-48FF-A935-20DE82A1B76D}" name="Lithuania" dataDxfId="291"/>
    <tableColumn id="29" xr3:uid="{26485921-774E-4DF1-885F-019FF56EB72C}" name="Malta" dataDxfId="290"/>
    <tableColumn id="30" xr3:uid="{36AE0028-1440-40B3-AECA-2B2EF9E948EF}" name="Poland" dataDxfId="289"/>
    <tableColumn id="31" xr3:uid="{A7C8F26B-3DA6-481D-9E02-688DB4C85C96}" name="Romania" dataDxfId="288"/>
    <tableColumn id="32" xr3:uid="{FD8A8EE5-D3EE-4F50-9C1C-0B33E9EFFA32}" name="Slovakia" dataDxfId="287"/>
    <tableColumn id="33" xr3:uid="{A45733E6-1C67-4833-B819-E0E123D1CF6E}" name="Slovenia" dataDxfId="286"/>
    <tableColumn id="34" xr3:uid="{8B993C0E-EB68-4D07-AA71-02CAB6D4FE74}" name="EU 27 plus UK Median [Note 1]" dataDxfId="285">
      <calculatedColumnFormula>MEDIAN(C17:Q17,U17:AG17)</calculatedColumnFormula>
    </tableColumn>
    <tableColumn id="35" xr3:uid="{54DF0AD6-E740-4DC2-98F7-EE8F883DFA01}" name="UK relative to EU 27 plus UK Median(%)" dataDxfId="284">
      <calculatedColumnFormula>(Q17-AH17)/AH17*100</calculatedColumnFormula>
    </tableColumn>
    <tableColumn id="36" xr3:uid="{FF61792C-9B21-46BE-900B-90D8EABFB154}" name="UK relative to EU 27 plus UK Rank [Note 2]" dataDxfId="283">
      <calculatedColumnFormula>RANK(Q17,(C17:Q17,U17:AG17),1)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92025C6-7838-4489-B293-F1B617F7D1BE}" name="_2007_2015_Methodology" displayName="_2007_2015_Methodology" ref="A32:C35" totalsRowShown="0" headerRowDxfId="12" headerRowBorderDxfId="11" tableBorderDxfId="10" headerRowCellStyle="Normal 2">
  <autoFilter ref="A32:C35" xr:uid="{492025C6-7838-4489-B293-F1B617F7D1BE}">
    <filterColumn colId="0" hiddenButton="1"/>
    <filterColumn colId="1" hiddenButton="1"/>
    <filterColumn colId="2" hiddenButton="1"/>
  </autoFilter>
  <tableColumns count="3">
    <tableColumn id="1" xr3:uid="{13869750-FB7E-404B-B327-81E6306B7773}" name="Domestic Electricity" dataDxfId="9" dataCellStyle="Normal 2"/>
    <tableColumn id="2" xr3:uid="{55767197-5FF6-499F-87BB-9038AF548FDD}" name="Eurostat size band" dataDxfId="8" dataCellStyle="Normal 2"/>
    <tableColumn id="3" xr3:uid="{777E7A2F-E4A8-4B64-A8C6-026C703C1210}" name="Annual consumption (kWh)" dataDxfId="7"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79CDDA-A7CE-4EF4-8793-8101C689394E}" name="Annual_Domestic_Electricity_Prices_in_pence_per_kWh_in_the_EU_including_taxes" displayName="Annual_Domestic_Electricity_Prices_in_pence_per_kWh_in_the_EU_including_taxes" ref="A16:AJ67" totalsRowShown="0" headerRowDxfId="282" dataDxfId="281" headerRowCellStyle="Normal_table_541">
  <autoFilter ref="A16:AJ67" xr:uid="{E379CDDA-A7CE-4EF4-8793-8101C689394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3AE1262B-BBC0-4ED2-A0AF-A863F4066AA2}" name="Customer Size" dataDxfId="280" dataCellStyle="Normal_table_541"/>
    <tableColumn id="2" xr3:uid="{7CE298DD-2396-4A3A-9C57-0238C4F5F35F}" name="Year" dataDxfId="279"/>
    <tableColumn id="3" xr3:uid="{D328E160-3CB3-4306-A491-FCA4A0ACF66E}" name="Austria" dataDxfId="278"/>
    <tableColumn id="4" xr3:uid="{7231F6EF-200F-4096-B402-9F684A951CC9}" name="Belgium" dataDxfId="277"/>
    <tableColumn id="5" xr3:uid="{B1E707F6-C863-4FC4-9345-05F3A613FB03}" name="Denmark" dataDxfId="276"/>
    <tableColumn id="6" xr3:uid="{73764D00-DC36-4906-8A84-13EEA797E807}" name="Finland" dataDxfId="275"/>
    <tableColumn id="7" xr3:uid="{37527D24-47D9-44A1-BC13-C720B31CD17F}" name="France" dataDxfId="274"/>
    <tableColumn id="8" xr3:uid="{1ECC4282-07D0-4211-B85D-C45AB059B77C}" name="Germany" dataDxfId="273"/>
    <tableColumn id="9" xr3:uid="{6AECF75B-0A99-4D6F-AC49-2B43A022C3C8}" name="Greece" dataDxfId="272"/>
    <tableColumn id="10" xr3:uid="{A166399E-0CA7-4524-999A-84E25216C223}" name="Ireland" dataDxfId="271"/>
    <tableColumn id="11" xr3:uid="{09D15AEE-C20D-4988-AE07-AA9ED1392E29}" name="Italy" dataDxfId="270"/>
    <tableColumn id="12" xr3:uid="{BD193530-8232-40FE-8D7E-895FE63F8BA1}" name="Luxembourg" dataDxfId="269"/>
    <tableColumn id="13" xr3:uid="{542DCF34-F658-44CE-99C2-E2FE951876CA}" name="Netherlands" dataDxfId="268"/>
    <tableColumn id="14" xr3:uid="{348953AE-D5E8-4F31-A940-AAC923C1A851}" name="Portugal" dataDxfId="267"/>
    <tableColumn id="15" xr3:uid="{CEDBD3AA-9D1A-4E4A-9D38-387E16C42C1F}" name="Spain" dataDxfId="266"/>
    <tableColumn id="16" xr3:uid="{B7860624-6DB5-451F-83CB-9F1AF02A57C1}" name="Sweden" dataDxfId="265"/>
    <tableColumn id="17" xr3:uid="{64BECAB9-5CAA-409E-989B-71FF96700075}" name="UK" dataDxfId="264"/>
    <tableColumn id="18" xr3:uid="{4CAA614B-6194-42A2-9267-D792A80CE8BA}" name="EU 14 plus UK Median [Note 1]" dataDxfId="263">
      <calculatedColumnFormula>MEDIAN(C17:Q17)</calculatedColumnFormula>
    </tableColumn>
    <tableColumn id="19" xr3:uid="{FA9F075D-2001-4AF8-B587-A7AE767D8697}" name="UK relative to EU 14 plus UK Median(%)" dataDxfId="262">
      <calculatedColumnFormula>(Q17-R17)/R17*100</calculatedColumnFormula>
    </tableColumn>
    <tableColumn id="20" xr3:uid="{8BD8917A-E9BD-46F0-BAA1-342EF6C8B1A2}" name="UK relative to EU 14 plus UK Rank [Note 2]" dataDxfId="261">
      <calculatedColumnFormula>RANK(Q17,(C17:Q17),1)</calculatedColumnFormula>
    </tableColumn>
    <tableColumn id="21" xr3:uid="{AF00A009-9869-4860-8F24-D6CD5518CF0B}" name="Bulgaria" dataDxfId="260"/>
    <tableColumn id="22" xr3:uid="{F5B397D9-4E4B-48FB-8597-9B7980B69EAF}" name="Croatia" dataDxfId="259"/>
    <tableColumn id="23" xr3:uid="{BDFA6F83-BB25-4A44-ADDD-609F94FFDCCF}" name="Cyprus" dataDxfId="258"/>
    <tableColumn id="24" xr3:uid="{D42E37D5-C79D-41F3-B677-4C5DE9B65CDD}" name="Czech Republic" dataDxfId="257"/>
    <tableColumn id="25" xr3:uid="{8A863880-F5DE-492C-A31A-2CB6111885A0}" name="Estonia" dataDxfId="256"/>
    <tableColumn id="26" xr3:uid="{B75DACDD-20C3-4524-835D-66B9E0CA7F92}" name="Hungary" dataDxfId="255"/>
    <tableColumn id="27" xr3:uid="{10E76784-2AFD-45CF-802A-0BDC14942878}" name="Latvia" dataDxfId="254"/>
    <tableColumn id="28" xr3:uid="{5A65D1E8-1F4B-4F7E-8B64-F2A34B0B2A2D}" name="Lithuania" dataDxfId="253"/>
    <tableColumn id="29" xr3:uid="{1DAB6FE8-62F8-4180-8102-E10F80EDBC91}" name="Malta" dataDxfId="252"/>
    <tableColumn id="30" xr3:uid="{672D73AB-5727-483D-AE87-CE8C65FF0215}" name="Poland" dataDxfId="251"/>
    <tableColumn id="31" xr3:uid="{1441FD3E-1621-4477-A203-C685685B94D2}" name="Romania" dataDxfId="250"/>
    <tableColumn id="32" xr3:uid="{0C98E74C-6D06-4F70-859D-AC6690A46AEA}" name="Slovakia" dataDxfId="249"/>
    <tableColumn id="33" xr3:uid="{8BE7451C-ACF3-4B20-A80D-92FFAEB73746}" name="Slovenia" dataDxfId="248"/>
    <tableColumn id="34" xr3:uid="{037B7ABB-6122-4689-A688-F86396718C17}" name="EU 27 plus UK Median [Note 1]" dataDxfId="247">
      <calculatedColumnFormula>MEDIAN(C17:Q17,U17:AG17)</calculatedColumnFormula>
    </tableColumn>
    <tableColumn id="35" xr3:uid="{158E4E60-92CF-4D3F-B508-AFA8FFC0217B}" name="UK relative to EU 27 plus UK Median(%)" dataDxfId="246">
      <calculatedColumnFormula>(Q17-AH17)/AH17*100</calculatedColumnFormula>
    </tableColumn>
    <tableColumn id="36" xr3:uid="{AFCE9D17-29B3-4D67-A6BD-E095F74CE7B3}" name="UK relative to EU 27 plus UK Rank [Note 2]" dataDxfId="245">
      <calculatedColumnFormula>RANK(Q17,(C17:Q17,U17:AG17),1)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EA417A-DDD7-4586-9016-B0922FB1DCE0}" name="Domestic_electricity_prices_in_the_EU_for_small_consumers_excluding_taxes_and_levies" displayName="Domestic_electricity_prices_in_the_EU_for_small_consumers_excluding_taxes_and_levies" ref="A14:AK70" totalsRowShown="0" headerRowDxfId="244" dataDxfId="243">
  <autoFilter ref="A14:AK70" xr:uid="{E5EA417A-DDD7-4586-9016-B0922FB1DCE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7BC1585D-A015-4E71-8752-909831066CB9}" name="Year"/>
    <tableColumn id="2" xr3:uid="{D1F453E7-3D7E-4989-B6A2-5F0222033B17}" name="Period" dataDxfId="242"/>
    <tableColumn id="3" xr3:uid="{628A94CE-C313-42E3-A326-B58C6E9EFDF8}" name="Methodology" dataDxfId="241"/>
    <tableColumn id="4" xr3:uid="{DA41FAA2-39C6-46A4-977A-8D2C49FF091D}" name="Austria" dataDxfId="240"/>
    <tableColumn id="5" xr3:uid="{4EB97842-2651-4BB3-8CA2-ECC7D1ECE26F}" name="Belgium" dataDxfId="239"/>
    <tableColumn id="6" xr3:uid="{A8539849-CA79-4C35-8DA7-C55F94156ED9}" name="Denmark" dataDxfId="238"/>
    <tableColumn id="7" xr3:uid="{0DA62C81-E498-4C86-BF8A-4B2AEFD2887E}" name="Finland" dataDxfId="237"/>
    <tableColumn id="8" xr3:uid="{79CCFBE3-A5F7-4822-A817-02718DA1B103}" name="France" dataDxfId="236"/>
    <tableColumn id="9" xr3:uid="{E8202831-0885-4D92-970E-14BE590A548B}" name="Germany" dataDxfId="235"/>
    <tableColumn id="10" xr3:uid="{F8DC64A4-13B2-4CC3-BFA0-FC4E2A89DBB0}" name="Greece" dataDxfId="234"/>
    <tableColumn id="11" xr3:uid="{022A3C89-59AE-49CC-8744-468EDAB829AC}" name="Ireland" dataDxfId="233"/>
    <tableColumn id="12" xr3:uid="{F1A5529C-D30C-4390-920E-BBF32149ACFA}" name="Italy" dataDxfId="232"/>
    <tableColumn id="13" xr3:uid="{10139F00-F226-4594-8669-A2986D711270}" name="Luxembourg" dataDxfId="231"/>
    <tableColumn id="14" xr3:uid="{EB23B81C-7F1E-4740-B606-CC14B93E606B}" name="Netherlands" dataDxfId="230"/>
    <tableColumn id="15" xr3:uid="{97B00E0D-7028-4023-B462-2E0FF5A8B1AE}" name="Portugal" dataDxfId="229"/>
    <tableColumn id="16" xr3:uid="{1A428BB2-EA92-4A33-A4CD-A7800DF94B32}" name="Spain" dataDxfId="228"/>
    <tableColumn id="17" xr3:uid="{4E6EA05A-93C4-4150-A456-ACF4833862BD}" name="Sweden" dataDxfId="227"/>
    <tableColumn id="18" xr3:uid="{A2B023CD-4CE9-419F-8644-4776278C28A4}" name="United Kingdom" dataDxfId="226"/>
    <tableColumn id="19" xr3:uid="{AFFB0B40-3140-4C2D-9E6F-5EF5319887F0}" name="EU 14 plus UK Median [Note 1]" dataDxfId="225">
      <calculatedColumnFormula>MEDIAN(D15:R15)</calculatedColumnFormula>
    </tableColumn>
    <tableColumn id="20" xr3:uid="{7BF5D2FF-FBC5-45CE-8F9F-7958E9CBF92A}" name="UK relative to EU 14 plus UK Median(%)" dataDxfId="224">
      <calculatedColumnFormula>(R15-S15)/S15*100</calculatedColumnFormula>
    </tableColumn>
    <tableColumn id="21" xr3:uid="{4A3B1808-2E66-4717-955C-0978FCD8333D}" name="UK relative to EU 14 plus UK Rank_x000a_[Note 2]" dataDxfId="223">
      <calculatedColumnFormula>RANK(R15,D15:R15,1)</calculatedColumnFormula>
    </tableColumn>
    <tableColumn id="22" xr3:uid="{AE0C2AEA-80D7-4252-96DC-2736FB756D6A}" name="Bulgaria" dataDxfId="222"/>
    <tableColumn id="23" xr3:uid="{7381F654-995B-4D98-A731-F14CB1804E8A}" name="Croatia" dataDxfId="221"/>
    <tableColumn id="24" xr3:uid="{AC5EC719-FED7-495A-B7BB-DDA10382929D}" name="Cyprus" dataDxfId="220"/>
    <tableColumn id="25" xr3:uid="{921B579C-7580-4D55-8A1F-CABA9471DB52}" name="Czech Republic" dataDxfId="219"/>
    <tableColumn id="26" xr3:uid="{0527A058-505F-4B6C-B443-389F13474032}" name="Estonia" dataDxfId="218"/>
    <tableColumn id="27" xr3:uid="{1C17ACC0-5AD4-43C8-A5BC-2A5EB17FD511}" name="Hungary" dataDxfId="217"/>
    <tableColumn id="28" xr3:uid="{A1DAE828-081B-4109-A531-E810ED50A317}" name="Latvia" dataDxfId="216"/>
    <tableColumn id="29" xr3:uid="{C08CC6FC-A182-4DC5-82F1-A685852DC42F}" name="Lithuania" dataDxfId="215"/>
    <tableColumn id="30" xr3:uid="{1A342B4E-6743-4DB2-BFE1-E21855F54662}" name="Malta" dataDxfId="214"/>
    <tableColumn id="31" xr3:uid="{9194819F-476D-4A35-942C-91E654BE6614}" name="Poland" dataDxfId="213"/>
    <tableColumn id="32" xr3:uid="{E035CCE3-3EBF-4759-ABB7-9D81FFCF1CD4}" name="Romania" dataDxfId="212"/>
    <tableColumn id="33" xr3:uid="{DA018891-362A-4CA8-A6D7-B9EC0207C11A}" name="Slovakia" dataDxfId="211"/>
    <tableColumn id="34" xr3:uid="{32FFC260-393F-4C85-875E-93E1A42649FA}" name="Slovenia" dataDxfId="210"/>
    <tableColumn id="35" xr3:uid="{6779960A-5AB6-47A6-8EA1-C539F7893CB0}" name="EU 27 plus UK Median [Note 1]" dataDxfId="209">
      <calculatedColumnFormula>MEDIAN(D15:R15,V15:AH15)</calculatedColumnFormula>
    </tableColumn>
    <tableColumn id="36" xr3:uid="{D6C4D027-E925-4255-812F-E19600F601B2}" name="UK relative to EU 27 plus UK Median(%)" dataDxfId="208">
      <calculatedColumnFormula>(R15-AI15)/AI15*100</calculatedColumnFormula>
    </tableColumn>
    <tableColumn id="37" xr3:uid="{CCA5280C-EA46-4F70-ACE7-2C065F9C919E}" name="UK relative to EU 27 plus UK Rank_x000a_[Note 2]" dataDxfId="207">
      <calculatedColumnFormula>RANK(R15,(D15:R15,V15:AH15),1)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0342B5-3744-4487-AC43-3027969863AC}" name="Domestic_electricity_prices_in_the_EU_for_small_consumers_including_all_taxes_and_levies" displayName="Domestic_electricity_prices_in_the_EU_for_small_consumers_including_all_taxes_and_levies" ref="A14:AK70" totalsRowShown="0" headerRowDxfId="206" dataDxfId="205">
  <autoFilter ref="A14:AK70" xr:uid="{DA0342B5-3744-4487-AC43-3027969863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6F17C18-F8DB-466E-B05A-80CC5922616B}" name="Year"/>
    <tableColumn id="2" xr3:uid="{DF52E451-6094-4BB1-BBC6-DA1904027028}" name="Period" dataDxfId="204"/>
    <tableColumn id="3" xr3:uid="{A22F4AB7-69A6-4B84-93FD-CF016C214FDD}" name="Methodology" dataDxfId="203"/>
    <tableColumn id="4" xr3:uid="{D7B0B994-0E9B-46DB-8B1C-ED6D0B767D56}" name="Austria" dataDxfId="202"/>
    <tableColumn id="5" xr3:uid="{FA40D0BB-17C0-4F60-A30F-F98D67B647AD}" name="Belgium" dataDxfId="201"/>
    <tableColumn id="6" xr3:uid="{A448A98E-A0EF-43BF-A062-4AEE93EC7844}" name="Denmark" dataDxfId="200"/>
    <tableColumn id="7" xr3:uid="{F3685567-4F34-4CEB-B0A0-20701122F937}" name="Finland" dataDxfId="199"/>
    <tableColumn id="8" xr3:uid="{A5C27B94-CF0E-412B-BA1C-1C074F282234}" name="France" dataDxfId="198"/>
    <tableColumn id="9" xr3:uid="{D5A1FB57-62EC-42AB-A668-41338044504E}" name="Germany" dataDxfId="197"/>
    <tableColumn id="10" xr3:uid="{A6FED5BA-148E-4CAA-B639-6E0A3A904BFB}" name="Greece" dataDxfId="196"/>
    <tableColumn id="11" xr3:uid="{4E238A1E-59AB-42C3-9A4D-9790CDADCF0C}" name="Ireland" dataDxfId="195"/>
    <tableColumn id="12" xr3:uid="{5D265475-20D8-4E4F-BF69-C53299F4850E}" name="Italy" dataDxfId="194"/>
    <tableColumn id="13" xr3:uid="{935C8705-D3D9-41C1-A458-6C2E83440BB7}" name="Luxembourg" dataDxfId="193"/>
    <tableColumn id="14" xr3:uid="{5300CA52-2197-47BE-93CE-E117C4117FF7}" name="Netherlands" dataDxfId="192"/>
    <tableColumn id="15" xr3:uid="{07E0C801-649E-4A24-9D00-4B244BF9832F}" name="Portugal" dataDxfId="191"/>
    <tableColumn id="16" xr3:uid="{D9498429-FF08-4BA1-A071-21C079F80E3D}" name="Spain" dataDxfId="190"/>
    <tableColumn id="17" xr3:uid="{99997D07-41B6-46C1-87AF-203E9AFFC32D}" name="Sweden" dataDxfId="189"/>
    <tableColumn id="18" xr3:uid="{06AC4291-4350-407E-AE53-55A009D6B5CC}" name="United Kingdom" dataDxfId="188"/>
    <tableColumn id="19" xr3:uid="{D47A58A9-2202-4E78-8978-CF79493DFEED}" name="EU 14 plus UK Median [Note 1]" dataDxfId="187">
      <calculatedColumnFormula>MEDIAN(D15:R15)</calculatedColumnFormula>
    </tableColumn>
    <tableColumn id="20" xr3:uid="{95D475DB-F03A-4459-811E-D722CD7742FF}" name="UK relative to EU 14 plus UK Median(%)" dataDxfId="186">
      <calculatedColumnFormula>(R15-S15)/S15*100</calculatedColumnFormula>
    </tableColumn>
    <tableColumn id="21" xr3:uid="{AACE07DC-D692-4BC0-B47B-3AD6C08ABDF5}" name="UK relative to EU 14 plus UK Rank_x000a_[Note 2]" dataDxfId="185">
      <calculatedColumnFormula>RANK(R15,D15:R15,1)</calculatedColumnFormula>
    </tableColumn>
    <tableColumn id="22" xr3:uid="{B2B7DF4E-DC66-4F03-96A4-872792288DE6}" name="Bulgaria" dataDxfId="184"/>
    <tableColumn id="23" xr3:uid="{47689381-668A-4C1E-AE0F-3F2E0197A9EE}" name="Croatia" dataDxfId="183"/>
    <tableColumn id="24" xr3:uid="{4EF5C3A1-7521-44D2-9F0A-65414A937467}" name="Cyprus" dataDxfId="182"/>
    <tableColumn id="25" xr3:uid="{EF6530D1-220A-4C14-B0E6-40A2EF504581}" name="Czech Republic" dataDxfId="181"/>
    <tableColumn id="26" xr3:uid="{CB50F319-07A3-43C2-986D-570700A56994}" name="Estonia" dataDxfId="180"/>
    <tableColumn id="27" xr3:uid="{DA8EB37F-8862-420D-87C4-9BABBA712C29}" name="Hungary" dataDxfId="179"/>
    <tableColumn id="28" xr3:uid="{7338B2D4-0D99-4EA0-B2FD-30AA7D7C3E73}" name="Latvia" dataDxfId="178"/>
    <tableColumn id="29" xr3:uid="{538B00EE-29C9-44EE-B42F-99D3051B9386}" name="Lithuania" dataDxfId="177"/>
    <tableColumn id="30" xr3:uid="{696937FE-E0A0-47FE-8CF8-CD6AC7BB1E95}" name="Malta" dataDxfId="176"/>
    <tableColumn id="31" xr3:uid="{094ABE80-2294-4AD3-BB23-FBE69CA5BAB1}" name="Poland" dataDxfId="175"/>
    <tableColumn id="32" xr3:uid="{F78F6B4F-2544-4F7F-91E1-638975F8807D}" name="Romania" dataDxfId="174"/>
    <tableColumn id="33" xr3:uid="{4935B876-8474-4E49-99D8-4C15A2E75D2D}" name="Slovakia" dataDxfId="173"/>
    <tableColumn id="34" xr3:uid="{7A2A56E2-F0F2-44A1-B6DB-49749B08E2F6}" name="Slovenia" dataDxfId="172"/>
    <tableColumn id="35" xr3:uid="{FCC48BA1-0927-4E3C-9362-CB359CEAA96F}" name="EU 27 plus UK Median [Note 1]" dataDxfId="171">
      <calculatedColumnFormula>MEDIAN(D15:R15,V15:AH15)</calculatedColumnFormula>
    </tableColumn>
    <tableColumn id="36" xr3:uid="{38ADEEF9-BFC7-45DC-8E9E-84A4F898D2DD}" name="UK relative to EU 27 plus UK Median(%)" dataDxfId="170">
      <calculatedColumnFormula>(R15-AI15)/AI15*100</calculatedColumnFormula>
    </tableColumn>
    <tableColumn id="37" xr3:uid="{328570CC-58D5-4DEF-AA53-CB4BE7C417B9}" name="UK relative to EU 27 plus UK Rank_x000a_[Note 2]" dataDxfId="169">
      <calculatedColumnFormula>RANK(R15,(D15:R15,V15:AH15),1)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704BB6-3056-4E89-BE11-8AA38C7BE76B}" name="Domestic_electricity_prices_in_the_EU_for_medium_consumers_excluding_taxes_and_levies" displayName="Domestic_electricity_prices_in_the_EU_for_medium_consumers_excluding_taxes_and_levies" ref="A14:AK70" totalsRowShown="0" headerRowDxfId="168" dataDxfId="167">
  <autoFilter ref="A14:AK70" xr:uid="{3F704BB6-3056-4E89-BE11-8AA38C7BE76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F378AAD-F927-43B1-95E8-2453CF8AECF2}" name="Year"/>
    <tableColumn id="2" xr3:uid="{BB58BDC4-5C59-4AAC-9DBF-1D111F9592A1}" name="Period" dataDxfId="166"/>
    <tableColumn id="3" xr3:uid="{C7844CED-9640-4FB2-9FE6-D140B64EC8F1}" name="Methodology" dataDxfId="165"/>
    <tableColumn id="4" xr3:uid="{9B923CE1-DA1C-4958-A173-D2845A2AFA28}" name="Austria" dataDxfId="164"/>
    <tableColumn id="5" xr3:uid="{C8762041-09D4-4783-AF87-CC0CF9DCFA0C}" name="Belgium" dataDxfId="163"/>
    <tableColumn id="6" xr3:uid="{8C4F38E6-BD98-4F01-844E-56C53C337C0A}" name="Denmark" dataDxfId="162"/>
    <tableColumn id="7" xr3:uid="{E33CE9DA-AA75-4617-836F-5D83E5F5166E}" name="Finland" dataDxfId="161"/>
    <tableColumn id="8" xr3:uid="{A3C55521-4509-4399-B32D-47DFCE86CEB7}" name="France" dataDxfId="160"/>
    <tableColumn id="9" xr3:uid="{F7804827-C905-4D17-A332-E18659000A7A}" name="Germany" dataDxfId="159"/>
    <tableColumn id="10" xr3:uid="{F0580347-7458-4393-859F-9BE12C7C0E7E}" name="Greece" dataDxfId="158"/>
    <tableColumn id="11" xr3:uid="{86FE503B-418C-4425-A4E4-E1E4914206F9}" name="Ireland" dataDxfId="157"/>
    <tableColumn id="12" xr3:uid="{01736481-8DA4-4E42-91DC-3FD26258F934}" name="Italy" dataDxfId="156"/>
    <tableColumn id="13" xr3:uid="{249A8E75-A683-4806-B049-5B2740C02288}" name="Luxembourg" dataDxfId="155"/>
    <tableColumn id="14" xr3:uid="{75AC3737-6F99-4C8C-8287-67C5A9B41DDE}" name="Netherlands" dataDxfId="154"/>
    <tableColumn id="15" xr3:uid="{9DDE81AC-04F2-442E-B982-C1B40B5FDBFE}" name="Portugal" dataDxfId="153"/>
    <tableColumn id="16" xr3:uid="{2877083B-3500-4D7D-BC0B-F7DBF6082324}" name="Spain" dataDxfId="152"/>
    <tableColumn id="17" xr3:uid="{0A9413F7-777F-4D4E-8023-3612F2426643}" name="Sweden" dataDxfId="151"/>
    <tableColumn id="18" xr3:uid="{4EB4414F-0387-47DF-B2E5-B16293DF3067}" name="United Kingdom" dataDxfId="150"/>
    <tableColumn id="19" xr3:uid="{B85A4840-986C-4175-9D00-11D8C988BA40}" name="EU 14 plus UK Median [Note 1]" dataDxfId="149">
      <calculatedColumnFormula>MEDIAN(D15:R15)</calculatedColumnFormula>
    </tableColumn>
    <tableColumn id="20" xr3:uid="{B2F44A4A-238B-4D64-ACD0-81C96F7B0366}" name="UK relative to EU 14 plus UK Median(%)" dataDxfId="148">
      <calculatedColumnFormula>(R15-S15)/S15*100</calculatedColumnFormula>
    </tableColumn>
    <tableColumn id="21" xr3:uid="{27561888-9E89-4D2A-9B20-D006D08246BE}" name="UK relative to EU 14 plus UK Rank_x000a_[Note 2]" dataDxfId="147">
      <calculatedColumnFormula>RANK(R15,D15:R15,1)</calculatedColumnFormula>
    </tableColumn>
    <tableColumn id="22" xr3:uid="{32BB084E-CB74-457B-AB7E-25E7C7B49257}" name="Bulgaria" dataDxfId="146"/>
    <tableColumn id="23" xr3:uid="{4333ACEF-2DA5-44FE-AFE8-85443EFF2875}" name="Croatia" dataDxfId="145"/>
    <tableColumn id="24" xr3:uid="{D182C767-0DBC-40B5-AEB7-7C6F564A64C9}" name="Cyprus" dataDxfId="144"/>
    <tableColumn id="25" xr3:uid="{D05D2FC5-7637-4A88-9408-DE964F8AA28F}" name="Czech Republic" dataDxfId="143"/>
    <tableColumn id="26" xr3:uid="{6DB01490-040C-48AC-A976-9DAE57C65EFE}" name="Estonia" dataDxfId="142"/>
    <tableColumn id="27" xr3:uid="{F36A88D8-ADD9-471C-8A42-370A3760274C}" name="Hungary" dataDxfId="141"/>
    <tableColumn id="28" xr3:uid="{6419988D-433D-485B-B4D4-A11A79C91D64}" name="Latvia" dataDxfId="140"/>
    <tableColumn id="29" xr3:uid="{9E0EF9FD-C044-451B-A884-A1F59B9A614E}" name="Lithuania" dataDxfId="139"/>
    <tableColumn id="30" xr3:uid="{ED3DB087-D96D-4E0B-ADD4-DE4C8E805BA9}" name="Malta" dataDxfId="138"/>
    <tableColumn id="31" xr3:uid="{82464688-43E4-4069-8B87-21029B6A7759}" name="Poland" dataDxfId="137"/>
    <tableColumn id="32" xr3:uid="{8B6742ED-3162-4670-ADF6-FAE7AA04D5FC}" name="Romania" dataDxfId="136"/>
    <tableColumn id="33" xr3:uid="{B4EADB6C-808C-41BA-A0A1-9F09E75881DE}" name="Slovakia" dataDxfId="135"/>
    <tableColumn id="34" xr3:uid="{D6B9C8C3-7900-4D7E-8D81-1A9A0E2441F1}" name="Slovenia" dataDxfId="134"/>
    <tableColumn id="35" xr3:uid="{E5F5D921-D9C6-43F3-9D80-46BA11D7F1D5}" name="EU 27 plus UK Median [Note 1]" dataDxfId="133">
      <calculatedColumnFormula>MEDIAN(D15:R15,V15:AH15)</calculatedColumnFormula>
    </tableColumn>
    <tableColumn id="36" xr3:uid="{B78F18B9-1D7B-4EA4-AF47-05754A2FD864}" name="UK relative to EU 27 plus UK Median(%)" dataDxfId="132">
      <calculatedColumnFormula>(R15-AI15)/AI15*100</calculatedColumnFormula>
    </tableColumn>
    <tableColumn id="37" xr3:uid="{F844C20B-03A1-4624-AAE2-0293E68220D7}" name="UK relative to EU 27 plus UK Rank_x000a_[Note 2]" dataDxfId="131">
      <calculatedColumnFormula>RANK(R15,(D15:R15,V15:AH15),1)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86C75E-5424-4D27-937A-A36EA6EB729B}" name="Domestic_electricity_prices_in_the_EU_for_medium_consumers_including_all_taxes_and_levies" displayName="Domestic_electricity_prices_in_the_EU_for_medium_consumers_including_all_taxes_and_levies" ref="A14:AK70" totalsRowShown="0" headerRowDxfId="130" dataDxfId="129">
  <autoFilter ref="A14:AK70" xr:uid="{AA86C75E-5424-4D27-937A-A36EA6EB729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5ECF061-547A-4999-B672-A44423C68CD3}" name="Year"/>
    <tableColumn id="2" xr3:uid="{975F7E14-3AA2-4EA2-808D-54CB8784F9C1}" name="Period" dataDxfId="128"/>
    <tableColumn id="3" xr3:uid="{6FD36277-2338-4D88-9E68-5397734CDB52}" name="Methodology" dataDxfId="127"/>
    <tableColumn id="4" xr3:uid="{6622E051-6308-439F-9225-2FCF8381AB13}" name="Austria" dataDxfId="126"/>
    <tableColumn id="5" xr3:uid="{3F20FCF1-64A7-4DEF-B74F-2B2F1C700713}" name="Belgium" dataDxfId="125"/>
    <tableColumn id="6" xr3:uid="{F9A9A7C9-A4E4-4C9C-88DD-4D7F68FB6253}" name="Denmark" dataDxfId="124"/>
    <tableColumn id="7" xr3:uid="{8F094EA3-491D-42D6-86E0-7007BB81FDD2}" name="Finland" dataDxfId="123"/>
    <tableColumn id="8" xr3:uid="{4A14F096-78E8-4551-9512-7C726C0570C8}" name="France" dataDxfId="122"/>
    <tableColumn id="9" xr3:uid="{5E09BF22-7BF7-4FAC-99C4-816E2F862BC0}" name="Germany" dataDxfId="121"/>
    <tableColumn id="10" xr3:uid="{A46F1B14-32E5-4249-B56E-A4B8D898F499}" name="Greece" dataDxfId="120"/>
    <tableColumn id="11" xr3:uid="{7F042F7B-01E9-4DF3-9835-537E3FB9E299}" name="Ireland" dataDxfId="119"/>
    <tableColumn id="12" xr3:uid="{8EF82698-B739-4623-BA44-9BD061A5F88F}" name="Italy" dataDxfId="118"/>
    <tableColumn id="13" xr3:uid="{27719A6D-59D7-4B15-A267-2E88F3D41FA9}" name="Luxembourg" dataDxfId="117"/>
    <tableColumn id="14" xr3:uid="{C805B8BE-56FD-41D5-857D-8F46A82317F2}" name="Netherlands" dataDxfId="116"/>
    <tableColumn id="15" xr3:uid="{C188945F-019B-4622-B5CD-D2DB295A59B9}" name="Portugal" dataDxfId="115"/>
    <tableColumn id="16" xr3:uid="{9BBA7DA5-3D13-414E-828A-CE9AEF4A3373}" name="Spain" dataDxfId="114"/>
    <tableColumn id="17" xr3:uid="{67862EA0-893D-444A-A99C-7C8331005BDB}" name="Sweden" dataDxfId="113"/>
    <tableColumn id="18" xr3:uid="{851AD33F-F158-4DD5-A07E-71DDD6064F33}" name="United Kingdom" dataDxfId="112"/>
    <tableColumn id="19" xr3:uid="{648F9731-0365-4209-AE57-CC301F30E008}" name="EU 14 plus UK Median [Note 1]" dataDxfId="111">
      <calculatedColumnFormula>MEDIAN(D15:R15)</calculatedColumnFormula>
    </tableColumn>
    <tableColumn id="20" xr3:uid="{10A7B452-0728-42AC-9CAA-6A735E4F22EE}" name="UK relative to EU 14 plus UK Median(%)" dataDxfId="110">
      <calculatedColumnFormula>(R15-S15)/S15*100</calculatedColumnFormula>
    </tableColumn>
    <tableColumn id="21" xr3:uid="{E29A2A4E-8A0A-4822-8F68-2C4A3616E4FD}" name="UK relative to EU 14 plus UK Rank_x000a_[Note 2]" dataDxfId="109">
      <calculatedColumnFormula>RANK(R15,D15:R15,1)</calculatedColumnFormula>
    </tableColumn>
    <tableColumn id="22" xr3:uid="{5028B504-2E1A-4321-AD22-134A60943405}" name="Bulgaria" dataDxfId="108"/>
    <tableColumn id="23" xr3:uid="{B666C96E-3470-4478-9F4D-9CFBC5679AB3}" name="Croatia" dataDxfId="107"/>
    <tableColumn id="24" xr3:uid="{5C70CFA4-03CD-495E-8081-B574DDF692A7}" name="Cyprus" dataDxfId="106"/>
    <tableColumn id="25" xr3:uid="{ECCE6643-F792-4362-9452-ABCBAABEC4EC}" name="Czech Republic" dataDxfId="105"/>
    <tableColumn id="26" xr3:uid="{5A9232A4-0764-473D-9BE5-847C4AB7F244}" name="Estonia" dataDxfId="104"/>
    <tableColumn id="27" xr3:uid="{31AC3390-C052-4843-B8F9-578563BDB305}" name="Hungary" dataDxfId="103"/>
    <tableColumn id="28" xr3:uid="{8A5C3278-EDA8-4533-A983-0DDD9C2E34B3}" name="Latvia" dataDxfId="102"/>
    <tableColumn id="29" xr3:uid="{4B21CEB3-77C2-4E2A-A73A-AB0B053E85E6}" name="Lithuania" dataDxfId="101"/>
    <tableColumn id="30" xr3:uid="{E9FF4F83-BD93-4781-A249-B86E69D98D59}" name="Malta" dataDxfId="100"/>
    <tableColumn id="31" xr3:uid="{B496DA46-4B5C-49F4-81F4-550BF4C3C586}" name="Poland" dataDxfId="99"/>
    <tableColumn id="32" xr3:uid="{BE4F3EC4-E6B9-4F7B-968A-FCA7CA149650}" name="Romania" dataDxfId="98"/>
    <tableColumn id="33" xr3:uid="{D655AE46-35E8-45AE-BAF2-B2CD1638A0AE}" name="Slovakia" dataDxfId="97"/>
    <tableColumn id="34" xr3:uid="{F744498E-1EBC-49AF-920D-7E242F77CC63}" name="Slovenia" dataDxfId="96"/>
    <tableColumn id="35" xr3:uid="{8A4F332C-5579-4D4F-9552-8B97AB79B5B3}" name="EU 27 plus UK Median [Note 1]" dataDxfId="95">
      <calculatedColumnFormula>MEDIAN(D15:R15,V15:AH15)</calculatedColumnFormula>
    </tableColumn>
    <tableColumn id="36" xr3:uid="{D94CF747-B614-4EA3-9CBC-3E065CF44E61}" name="UK relative to EU 27 plus UK Median(%)" dataDxfId="94">
      <calculatedColumnFormula>(R15-AI15)/AI15*100</calculatedColumnFormula>
    </tableColumn>
    <tableColumn id="37" xr3:uid="{AB2F20B3-026D-4703-BA0A-14B9BBC5E984}" name="UK relative to EU 27 plus UK Rank_x000a_[Note 2]" dataDxfId="93">
      <calculatedColumnFormula>RANK(R15,(D15:R15,V15:AH15),1)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BE507EA-E3A7-487A-817A-23E77EFE51E7}" name="Domestic_electricity_prices_in_the_EU_for_large_consumers_excluding_taxes_and_levies" displayName="Domestic_electricity_prices_in_the_EU_for_large_consumers_excluding_taxes_and_levies" ref="A14:AK70" totalsRowShown="0" headerRowDxfId="92" dataDxfId="91">
  <autoFilter ref="A14:AK70" xr:uid="{DBE507EA-E3A7-487A-817A-23E77EFE51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AA5DD3E8-AEB3-437C-91B4-C6D17250689A}" name="Year"/>
    <tableColumn id="2" xr3:uid="{D861D669-78C0-4070-9A6F-AD766520CDF4}" name="Period" dataDxfId="90"/>
    <tableColumn id="3" xr3:uid="{EA47520E-B9B4-417F-998B-06F24CDAF8FE}" name="Methodology" dataDxfId="89"/>
    <tableColumn id="4" xr3:uid="{3D5F01F7-E1E5-4269-BDBD-CFF3122E595D}" name="Austria" dataDxfId="88"/>
    <tableColumn id="5" xr3:uid="{D7B91567-08D7-4D19-B55F-CE8CDFA9A2EA}" name="Belgium" dataDxfId="87"/>
    <tableColumn id="6" xr3:uid="{C94E43E0-3EB6-437A-8F8F-9DCDB047D641}" name="Denmark" dataDxfId="86"/>
    <tableColumn id="7" xr3:uid="{8827E489-5353-4431-A5EC-FD99A882B29A}" name="Finland" dataDxfId="85"/>
    <tableColumn id="8" xr3:uid="{2469ECD2-FBC1-4579-8D12-BF9F3ACA300B}" name="France" dataDxfId="84"/>
    <tableColumn id="9" xr3:uid="{EF89F377-B507-4E3B-B1FD-ADF243BEBF53}" name="Germany" dataDxfId="83"/>
    <tableColumn id="10" xr3:uid="{8DE51502-1036-42D0-A0DD-4CEE2A702EA4}" name="Greece" dataDxfId="82"/>
    <tableColumn id="11" xr3:uid="{030E08D9-1D99-40F8-B9D9-A613B31B884D}" name="Ireland" dataDxfId="81"/>
    <tableColumn id="12" xr3:uid="{AAC013BE-7342-40F2-91DA-B45B7862F00D}" name="Italy" dataDxfId="80"/>
    <tableColumn id="13" xr3:uid="{9D2F6B43-09EC-414F-833D-E79E0B2F4B60}" name="Luxembourg" dataDxfId="79"/>
    <tableColumn id="14" xr3:uid="{05736059-1090-475D-B7C6-755F03F4A7AA}" name="Netherlands" dataDxfId="78"/>
    <tableColumn id="15" xr3:uid="{99BBC67D-66CC-488C-8922-95F5D521E3C0}" name="Portugal" dataDxfId="77"/>
    <tableColumn id="16" xr3:uid="{698E209E-9402-4FC8-B348-351EAD2FF89F}" name="Spain" dataDxfId="76"/>
    <tableColumn id="17" xr3:uid="{68F281E5-A57B-47E9-A6D4-68AFF3905C6F}" name="Sweden" dataDxfId="75"/>
    <tableColumn id="18" xr3:uid="{5085BB27-1090-4085-8D3C-1D2F5A1BC3CB}" name="United Kingdom" dataDxfId="74"/>
    <tableColumn id="19" xr3:uid="{7E0D2FFF-308D-4FEF-8ED7-C8C75F797FCF}" name="EU 14 plus UK Median [Note 1]" dataDxfId="73">
      <calculatedColumnFormula>MEDIAN(D15:R15)</calculatedColumnFormula>
    </tableColumn>
    <tableColumn id="20" xr3:uid="{D38FC965-C49A-405C-8157-D20A2314F9CD}" name="UK relative to EU 14 plus UK Median(%)" dataDxfId="72">
      <calculatedColumnFormula>(R15-S15)/S15*100</calculatedColumnFormula>
    </tableColumn>
    <tableColumn id="21" xr3:uid="{C75C5CC2-0960-4E16-A6E3-079C53E3ADB4}" name="UK relative to EU 14 plus UK Rank_x000a_[Note 2]" dataDxfId="71">
      <calculatedColumnFormula>RANK(R15,D15:R15,1)</calculatedColumnFormula>
    </tableColumn>
    <tableColumn id="22" xr3:uid="{B8BCF3AA-4D3B-48DE-8784-68ADC6A91458}" name="Bulgaria" dataDxfId="70"/>
    <tableColumn id="23" xr3:uid="{FA98CBA5-A94C-4AB2-AD6A-7BA8DCDDA3A4}" name="Croatia" dataDxfId="69"/>
    <tableColumn id="24" xr3:uid="{1BE8A32A-7387-4924-A7A5-E929D52DB9D9}" name="Cyprus" dataDxfId="68"/>
    <tableColumn id="25" xr3:uid="{76A67724-A72C-4169-B863-0339B659F38D}" name="Czech Republic" dataDxfId="67"/>
    <tableColumn id="26" xr3:uid="{D37C6592-A879-4708-AC1D-5618E8740DA6}" name="Estonia" dataDxfId="66"/>
    <tableColumn id="27" xr3:uid="{5DDC410D-F6E4-46BF-95B1-D7821B577BC7}" name="Hungary" dataDxfId="65"/>
    <tableColumn id="28" xr3:uid="{A4F6CB95-D02E-4BA9-8DCA-027BD814E923}" name="Latvia" dataDxfId="64"/>
    <tableColumn id="29" xr3:uid="{E05C90C1-AD3D-4618-AAF8-93A155945A87}" name="Lithuania" dataDxfId="63"/>
    <tableColumn id="30" xr3:uid="{736864AE-426E-4E0D-A420-B3C8E9054CEF}" name="Malta" dataDxfId="62"/>
    <tableColumn id="31" xr3:uid="{0046C4FE-285A-4A53-8BAC-40820C9B69A2}" name="Poland" dataDxfId="61"/>
    <tableColumn id="32" xr3:uid="{80E78435-98B0-48B9-AD21-4A0B7D156E51}" name="Romania" dataDxfId="60"/>
    <tableColumn id="33" xr3:uid="{DE8AB9CE-A6BC-429F-946B-AEA45B7C39FD}" name="Slovakia" dataDxfId="59"/>
    <tableColumn id="34" xr3:uid="{5B6B768E-680F-4415-8DA5-52B8D6C07D30}" name="Slovenia" dataDxfId="58"/>
    <tableColumn id="35" xr3:uid="{FA475D5B-DCF3-4659-B2CF-7EB42CE0ED25}" name="EU 27 plus UK Median [Note 1]" dataDxfId="57">
      <calculatedColumnFormula>MEDIAN(D15:R15,V15:AH15)</calculatedColumnFormula>
    </tableColumn>
    <tableColumn id="36" xr3:uid="{34F7546C-5FD2-4BA1-871D-9A6D2CC21002}" name="UK relative to EU 27 plus UK Median(%)" dataDxfId="56">
      <calculatedColumnFormula>(R15-AI15)/AI15*100</calculatedColumnFormula>
    </tableColumn>
    <tableColumn id="37" xr3:uid="{555499C1-42D2-4EAE-8D45-8DBA00C8EA5D}" name="UK relative to EU 27 plus UK Rank_x000a_[Note 2]" dataDxfId="55">
      <calculatedColumnFormula>RANK(R15,(D15:R15,V15:AH15),1)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8FD73A-F337-4AEE-8DE3-0E294B3A0E78}" name="Domestic_electricity_prices_in_the_EU_for_large_consumers_including_all_taxes_and_levies" displayName="Domestic_electricity_prices_in_the_EU_for_large_consumers_including_all_taxes_and_levies" ref="A14:AK70" totalsRowShown="0" headerRowDxfId="54" dataDxfId="53">
  <autoFilter ref="A14:AK70" xr:uid="{058FD73A-F337-4AEE-8DE3-0E294B3A0E7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E8A7B19-3FB7-4A34-B30A-6351E5585CA8}" name="Year"/>
    <tableColumn id="2" xr3:uid="{8AD79FFA-E6F6-4298-A1D5-69843FA41B26}" name="Period" dataDxfId="52"/>
    <tableColumn id="3" xr3:uid="{809A56BF-9D2C-436F-8DF4-1CE8B9765031}" name="Methodology" dataDxfId="51"/>
    <tableColumn id="4" xr3:uid="{8F05B6FE-D7B0-492E-911B-5A8FFB161393}" name="Austria" dataDxfId="50"/>
    <tableColumn id="5" xr3:uid="{187E9095-EF49-45A7-B187-03478C2B5587}" name="Belgium" dataDxfId="49"/>
    <tableColumn id="6" xr3:uid="{3F705C57-6F98-4769-AADE-847393E95B66}" name="Denmark" dataDxfId="48"/>
    <tableColumn id="7" xr3:uid="{4AE2DD61-A404-44E2-A26F-51DB7F635CA5}" name="Finland" dataDxfId="47"/>
    <tableColumn id="8" xr3:uid="{C3D5E1C7-9264-4746-8A3E-B8744C55ED89}" name="France" dataDxfId="46"/>
    <tableColumn id="9" xr3:uid="{1EB8447C-BDA6-4037-97EA-79565FEEC57C}" name="Germany" dataDxfId="45"/>
    <tableColumn id="10" xr3:uid="{A6FEF364-399E-4C29-9B17-8B3A1D09B17E}" name="Greece" dataDxfId="44"/>
    <tableColumn id="11" xr3:uid="{AE54E182-4826-4E4F-84E9-B1370553905E}" name="Ireland" dataDxfId="43"/>
    <tableColumn id="12" xr3:uid="{DCE4E1F3-C005-410F-8790-0B58687D4509}" name="Italy" dataDxfId="42"/>
    <tableColumn id="13" xr3:uid="{1AC22702-B26C-4844-A635-564F2028622B}" name="Luxembourg" dataDxfId="41"/>
    <tableColumn id="14" xr3:uid="{164DD9B3-1265-4E83-9C7D-AD123DEA8EA6}" name="Netherlands" dataDxfId="40"/>
    <tableColumn id="15" xr3:uid="{0A02BD2F-B322-41C1-B522-653383CC5927}" name="Portugal" dataDxfId="39"/>
    <tableColumn id="16" xr3:uid="{720FC3F5-BED9-45CA-9399-AAD8A8363B79}" name="Spain" dataDxfId="38"/>
    <tableColumn id="17" xr3:uid="{BA5D1DB6-E4F4-4296-8FEF-8529FDEAAC4C}" name="Sweden" dataDxfId="37"/>
    <tableColumn id="18" xr3:uid="{7DB0BABD-2C7F-4D3D-9E3D-07CAE229982F}" name="United Kingdom" dataDxfId="36"/>
    <tableColumn id="19" xr3:uid="{7278D700-6A58-40CC-97CA-D7FDB3021B42}" name="EU 14 plus UK Median [Note 1]" dataDxfId="35">
      <calculatedColumnFormula>MEDIAN(D15:R15)</calculatedColumnFormula>
    </tableColumn>
    <tableColumn id="20" xr3:uid="{AB81EAB0-D928-4774-B2E2-E3E8B5E0663E}" name="UK relative to EU 14 plus UK Median(%)" dataDxfId="34">
      <calculatedColumnFormula>(R15-S15)/S15*100</calculatedColumnFormula>
    </tableColumn>
    <tableColumn id="21" xr3:uid="{681CD9A4-22C6-402E-B4CF-CDE393950FD6}" name="UK relative to EU 14 plus UK Rank_x000a_[Note 2]" dataDxfId="33">
      <calculatedColumnFormula>RANK(R15,D15:R15,1)</calculatedColumnFormula>
    </tableColumn>
    <tableColumn id="22" xr3:uid="{7458EA01-3C36-4D5C-B980-F427D5549DD3}" name="Bulgaria" dataDxfId="32"/>
    <tableColumn id="23" xr3:uid="{D52FF792-2121-400B-9E33-6DB536AF2787}" name="Croatia" dataDxfId="31"/>
    <tableColumn id="24" xr3:uid="{E75AC14B-5560-4656-9850-7801FA2E42D2}" name="Cyprus" dataDxfId="30"/>
    <tableColumn id="25" xr3:uid="{67880607-F49D-4547-BB7A-DCD3BC2BF854}" name="Czech Republic" dataDxfId="29"/>
    <tableColumn id="26" xr3:uid="{96852E90-0025-4610-8CD7-B87859E2BC66}" name="Estonia" dataDxfId="28"/>
    <tableColumn id="27" xr3:uid="{9A5A4251-A4DF-4224-AA94-5DD0FDFB75B6}" name="Hungary" dataDxfId="27"/>
    <tableColumn id="28" xr3:uid="{85B3DBAE-53D6-425D-B322-3AAF57A02F66}" name="Latvia" dataDxfId="26"/>
    <tableColumn id="29" xr3:uid="{994DEE34-69AC-49BC-99DE-C80C0749206D}" name="Lithuania" dataDxfId="25"/>
    <tableColumn id="30" xr3:uid="{7AA12C7E-394E-471B-89BE-3506B5B2D195}" name="Malta" dataDxfId="24"/>
    <tableColumn id="31" xr3:uid="{943CD218-AE43-4B70-BC31-A2B0E0C45281}" name="Poland" dataDxfId="23"/>
    <tableColumn id="32" xr3:uid="{61140C75-1E0E-43B9-B1AC-A7672035F0A2}" name="Romania" dataDxfId="22"/>
    <tableColumn id="33" xr3:uid="{8C20AF77-CD7A-4A17-985F-2BC84219222B}" name="Slovakia" dataDxfId="21"/>
    <tableColumn id="34" xr3:uid="{A7520038-0988-45C9-BFFC-7A41A279DC66}" name="Slovenia" dataDxfId="20"/>
    <tableColumn id="35" xr3:uid="{AA22FBCC-AA53-4844-B231-3272E61EDC1D}" name="EU 27 plus UK Median [Note 1]" dataDxfId="19">
      <calculatedColumnFormula>MEDIAN(D15:R15,V15:AH15)</calculatedColumnFormula>
    </tableColumn>
    <tableColumn id="36" xr3:uid="{D1EE751E-D6D2-4B45-AF07-20BB77A5BB6B}" name="UK relative to EU 27 plus UK Median(%)" dataDxfId="18">
      <calculatedColumnFormula>(R15-AI15)/AI15*100</calculatedColumnFormula>
    </tableColumn>
    <tableColumn id="37" xr3:uid="{7C9905ED-92BB-4B4E-B0E6-97BC69031446}" name="UK relative to EU 27 plus UK Rank_x000a_[Note 2]" dataDxfId="17">
      <calculatedColumnFormula>RANK(R15,(D15:R15,V15:AH15),1)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89935C4-AC7C-49D2-8E88-FF56D4BD2DF1}" name="_1998_2007_Methodology" displayName="_1998_2007_Methodology" ref="A22:D25" totalsRowShown="0" tableBorderDxfId="16">
  <autoFilter ref="A22:D25" xr:uid="{389935C4-AC7C-49D2-8E88-FF56D4BD2DF1}">
    <filterColumn colId="0" hiddenButton="1"/>
    <filterColumn colId="1" hiddenButton="1"/>
    <filterColumn colId="2" hiddenButton="1"/>
    <filterColumn colId="3" hiddenButton="1"/>
  </autoFilter>
  <tableColumns count="4">
    <tableColumn id="1" xr3:uid="{6DFF3B76-AF4D-44FB-9B8C-BB3D703C3FCF}" name="Domestic Electricity" dataDxfId="15" dataCellStyle="Normal 2"/>
    <tableColumn id="2" xr3:uid="{41F9CC04-FA86-4053-84A5-01BC1BE2062E}" name="Eurostat size band"/>
    <tableColumn id="3" xr3:uid="{68E1A1B5-929D-4DCD-BB24-592E863173D8}" name="Annual consumption (MWh): Total" dataDxfId="14" dataCellStyle="Normal 2"/>
    <tableColumn id="4" xr3:uid="{DE467240-3C46-4ED3-9DEF-3101B6533271}" name="Annual consumption (MWh): of which at night:" dataDxfId="13"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ternational-comparison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international-domestic-energy-price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eurostat/cache/metadata/en/nrg_pc_204_sims.htm" TargetMode="External"/><Relationship Id="rId2" Type="http://schemas.openxmlformats.org/officeDocument/2006/relationships/hyperlink" Target="https://ec.europa.eu/eurostat/data/database" TargetMode="External"/><Relationship Id="rId1" Type="http://schemas.openxmlformats.org/officeDocument/2006/relationships/hyperlink" Target="https://ec.europa.eu/eurostat/data/database" TargetMode="Externa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Z22"/>
  <sheetViews>
    <sheetView showGridLines="0" tabSelected="1" zoomScaleNormal="100" workbookViewId="0"/>
  </sheetViews>
  <sheetFormatPr defaultColWidth="8.81640625" defaultRowHeight="12.5" x14ac:dyDescent="0.25"/>
  <cols>
    <col min="1" max="2" width="8.7265625" customWidth="1"/>
    <col min="3" max="3" width="9.7265625" customWidth="1"/>
    <col min="4" max="4" width="16.7265625" customWidth="1"/>
    <col min="5" max="25" width="8.7265625" customWidth="1"/>
  </cols>
  <sheetData>
    <row r="1" spans="1:26" ht="36" customHeight="1" x14ac:dyDescent="0.25">
      <c r="A1" s="82" t="s">
        <v>131</v>
      </c>
      <c r="B1" s="55"/>
      <c r="C1" s="55"/>
      <c r="D1" s="55"/>
      <c r="E1" s="55"/>
      <c r="F1" s="55"/>
      <c r="G1" s="55"/>
      <c r="H1" s="55"/>
      <c r="I1" s="55"/>
      <c r="J1" s="55"/>
      <c r="K1" s="16"/>
      <c r="L1" s="16"/>
      <c r="M1" s="16"/>
      <c r="N1" s="16"/>
      <c r="O1" s="16"/>
      <c r="P1" s="16"/>
      <c r="Q1" s="16"/>
      <c r="R1" s="16"/>
      <c r="S1" s="16"/>
      <c r="T1" s="16"/>
      <c r="U1" s="16"/>
      <c r="V1" s="16"/>
      <c r="W1" s="16"/>
    </row>
    <row r="2" spans="1:26" ht="24" customHeight="1" x14ac:dyDescent="0.25">
      <c r="A2" s="83" t="s">
        <v>60</v>
      </c>
      <c r="B2" s="84"/>
      <c r="C2" s="84"/>
      <c r="D2" s="84"/>
      <c r="E2" s="84"/>
      <c r="F2" s="84"/>
      <c r="G2" s="84"/>
      <c r="H2" s="84"/>
      <c r="I2" s="84"/>
      <c r="J2" s="84"/>
      <c r="K2" s="85"/>
      <c r="L2" s="85"/>
      <c r="M2" s="85"/>
      <c r="N2" s="85"/>
      <c r="O2" s="85"/>
      <c r="P2" s="85"/>
      <c r="Q2" s="85"/>
      <c r="R2" s="85"/>
      <c r="S2" s="85"/>
      <c r="T2" s="85"/>
      <c r="U2" s="85"/>
      <c r="V2" s="85"/>
      <c r="W2" s="85"/>
    </row>
    <row r="3" spans="1:26" ht="18" customHeight="1" x14ac:dyDescent="0.25">
      <c r="A3" s="86" t="s">
        <v>204</v>
      </c>
      <c r="B3" s="87"/>
      <c r="C3" s="88"/>
      <c r="D3" s="88"/>
      <c r="E3" s="88"/>
      <c r="F3" s="88"/>
      <c r="G3" s="88"/>
      <c r="H3" s="88"/>
      <c r="I3" s="88"/>
      <c r="J3" s="16"/>
      <c r="K3" s="16"/>
      <c r="L3" s="16"/>
      <c r="M3" s="16"/>
      <c r="N3" s="16"/>
      <c r="O3" s="16"/>
      <c r="P3" s="16"/>
      <c r="Q3" s="16"/>
      <c r="R3" s="16"/>
      <c r="S3" s="16"/>
      <c r="T3" s="16"/>
      <c r="U3" s="16"/>
      <c r="V3" s="16"/>
      <c r="W3" s="16"/>
      <c r="X3" s="16"/>
      <c r="Y3" s="16"/>
      <c r="Z3" s="16"/>
    </row>
    <row r="4" spans="1:26" ht="18" customHeight="1" x14ac:dyDescent="0.25">
      <c r="A4" s="89" t="s">
        <v>205</v>
      </c>
      <c r="B4" s="88"/>
      <c r="C4" s="88"/>
      <c r="D4" s="88"/>
      <c r="E4" s="88"/>
      <c r="F4" s="88"/>
      <c r="G4" s="88"/>
      <c r="H4" s="88"/>
      <c r="I4" s="88"/>
      <c r="J4" s="16"/>
      <c r="K4" s="16"/>
      <c r="L4" s="16"/>
      <c r="M4" s="16"/>
      <c r="N4" s="16"/>
      <c r="O4" s="16"/>
      <c r="P4" s="16"/>
      <c r="Q4" s="16"/>
      <c r="R4" s="16"/>
      <c r="S4" s="16"/>
      <c r="T4" s="16"/>
      <c r="U4" s="16"/>
      <c r="V4" s="16"/>
      <c r="W4" s="16"/>
      <c r="X4" s="16"/>
      <c r="Y4" s="16"/>
      <c r="Z4" s="16"/>
    </row>
    <row r="5" spans="1:26" ht="18" customHeight="1" x14ac:dyDescent="0.25">
      <c r="A5" s="89" t="s">
        <v>206</v>
      </c>
      <c r="B5" s="90"/>
      <c r="C5" s="88"/>
      <c r="D5" s="88"/>
      <c r="E5" s="88"/>
      <c r="F5" s="88"/>
      <c r="G5" s="88"/>
      <c r="H5" s="88"/>
      <c r="I5" s="88"/>
      <c r="J5" s="16"/>
      <c r="K5" s="16"/>
      <c r="L5" s="16"/>
      <c r="M5" s="16"/>
      <c r="N5" s="16"/>
      <c r="O5" s="16"/>
      <c r="P5" s="16"/>
      <c r="Q5" s="16"/>
      <c r="R5" s="16"/>
      <c r="S5" s="16"/>
      <c r="T5" s="16"/>
      <c r="U5" s="16"/>
      <c r="V5" s="16"/>
      <c r="W5" s="16"/>
      <c r="X5" s="16"/>
      <c r="Y5" s="16"/>
      <c r="Z5" s="16"/>
    </row>
    <row r="6" spans="1:26" ht="36" customHeight="1" x14ac:dyDescent="0.35">
      <c r="A6" s="91" t="s">
        <v>89</v>
      </c>
      <c r="B6" s="88"/>
      <c r="C6" s="88"/>
      <c r="D6" s="88"/>
      <c r="E6" s="88"/>
      <c r="F6" s="88"/>
      <c r="G6" s="88"/>
      <c r="H6" s="88"/>
      <c r="I6" s="88"/>
      <c r="J6" s="16"/>
      <c r="K6" s="16"/>
      <c r="L6" s="16"/>
      <c r="M6" s="16"/>
      <c r="N6" s="16"/>
      <c r="O6" s="16"/>
      <c r="P6" s="16"/>
      <c r="Q6" s="16"/>
      <c r="R6" s="16"/>
      <c r="S6" s="16"/>
      <c r="T6" s="16"/>
      <c r="U6" s="16"/>
      <c r="V6" s="16"/>
      <c r="W6" s="16"/>
    </row>
    <row r="7" spans="1:26" ht="16" customHeight="1" x14ac:dyDescent="0.25">
      <c r="A7" s="92" t="s">
        <v>147</v>
      </c>
      <c r="B7" s="88"/>
      <c r="C7" s="88"/>
      <c r="D7" s="88"/>
      <c r="E7" s="88"/>
      <c r="F7" s="88"/>
      <c r="G7" s="88"/>
      <c r="H7" s="88"/>
      <c r="I7" s="88"/>
      <c r="J7" s="16"/>
      <c r="K7" s="16"/>
      <c r="L7" s="16"/>
      <c r="M7" s="16"/>
      <c r="N7" s="16"/>
      <c r="O7" s="16"/>
      <c r="P7" s="16"/>
      <c r="Q7" s="16"/>
      <c r="R7" s="16"/>
      <c r="S7" s="16"/>
      <c r="T7" s="16"/>
      <c r="U7" s="16"/>
      <c r="V7" s="16"/>
      <c r="W7" s="16"/>
    </row>
    <row r="8" spans="1:26" ht="16" customHeight="1" x14ac:dyDescent="0.3">
      <c r="A8" s="93" t="s">
        <v>145</v>
      </c>
      <c r="B8" s="88"/>
      <c r="C8" s="88"/>
      <c r="D8" s="88"/>
      <c r="E8" s="88"/>
      <c r="F8" s="88"/>
      <c r="G8" s="88"/>
      <c r="H8" s="88"/>
      <c r="I8" s="88"/>
      <c r="J8" s="16"/>
      <c r="K8" s="16"/>
      <c r="L8" s="16"/>
      <c r="M8" s="16"/>
      <c r="N8" s="16"/>
      <c r="O8" s="16"/>
      <c r="P8" s="16"/>
      <c r="Q8" s="16"/>
      <c r="R8" s="16"/>
      <c r="S8" s="16"/>
      <c r="T8" s="16"/>
      <c r="U8" s="16"/>
      <c r="V8" s="16"/>
      <c r="W8" s="16"/>
    </row>
    <row r="9" spans="1:26" ht="16" customHeight="1" x14ac:dyDescent="0.25">
      <c r="A9" s="92" t="s">
        <v>146</v>
      </c>
      <c r="B9" s="88"/>
      <c r="C9" s="88"/>
      <c r="D9" s="88"/>
      <c r="E9" s="88"/>
      <c r="F9" s="88"/>
      <c r="G9" s="88"/>
      <c r="H9" s="88"/>
      <c r="I9" s="88"/>
      <c r="J9" s="16"/>
      <c r="K9" s="16"/>
      <c r="L9" s="16"/>
      <c r="M9" s="16"/>
      <c r="N9" s="16"/>
      <c r="O9" s="16"/>
      <c r="P9" s="16"/>
      <c r="Q9" s="16"/>
      <c r="R9" s="16"/>
      <c r="S9" s="16"/>
      <c r="T9" s="16"/>
      <c r="U9" s="16"/>
      <c r="V9" s="16"/>
      <c r="W9" s="16"/>
    </row>
    <row r="10" spans="1:26" ht="36" customHeight="1" x14ac:dyDescent="0.35">
      <c r="A10" s="91" t="s">
        <v>52</v>
      </c>
      <c r="B10" s="88"/>
      <c r="C10" s="88"/>
      <c r="D10" s="88"/>
      <c r="E10" s="88"/>
      <c r="F10" s="88"/>
      <c r="G10" s="88"/>
      <c r="H10" s="88"/>
      <c r="I10" s="88"/>
      <c r="J10" s="16"/>
      <c r="K10" s="16"/>
      <c r="L10" s="16"/>
      <c r="M10" s="16"/>
      <c r="N10" s="16"/>
      <c r="O10" s="16"/>
      <c r="P10" s="16"/>
      <c r="Q10" s="16"/>
      <c r="R10" s="16"/>
      <c r="S10" s="16"/>
      <c r="T10" s="16"/>
      <c r="U10" s="16"/>
      <c r="V10" s="16"/>
      <c r="W10" s="16"/>
    </row>
    <row r="11" spans="1:26" ht="16" customHeight="1" x14ac:dyDescent="0.25">
      <c r="A11" s="94" t="s">
        <v>132</v>
      </c>
      <c r="B11" s="94"/>
      <c r="C11" s="88"/>
      <c r="D11" s="88"/>
      <c r="E11" s="88"/>
      <c r="F11" s="88"/>
      <c r="G11" s="88"/>
      <c r="H11" s="88"/>
      <c r="I11" s="16"/>
      <c r="J11" s="16"/>
      <c r="K11" s="16"/>
      <c r="L11" s="16"/>
      <c r="M11" s="16"/>
      <c r="N11" s="16"/>
      <c r="O11" s="16"/>
      <c r="P11" s="16"/>
      <c r="Q11" s="16"/>
      <c r="R11" s="16"/>
      <c r="S11" s="16"/>
      <c r="T11" s="16"/>
      <c r="U11" s="16"/>
      <c r="V11" s="16"/>
    </row>
    <row r="12" spans="1:26" ht="16" customHeight="1" x14ac:dyDescent="0.25">
      <c r="A12" s="94" t="s">
        <v>133</v>
      </c>
      <c r="B12" s="94"/>
      <c r="C12" s="88"/>
      <c r="D12" s="88"/>
      <c r="E12" s="88"/>
      <c r="F12" s="88"/>
      <c r="G12" s="88"/>
      <c r="H12" s="88"/>
      <c r="I12" s="16"/>
      <c r="J12" s="16"/>
      <c r="K12" s="16"/>
      <c r="L12" s="16"/>
      <c r="M12" s="16"/>
      <c r="N12" s="16"/>
      <c r="O12" s="16"/>
      <c r="P12" s="16"/>
      <c r="Q12" s="16"/>
      <c r="R12" s="16"/>
      <c r="S12" s="16"/>
      <c r="T12" s="16"/>
      <c r="U12" s="16"/>
      <c r="V12" s="16"/>
    </row>
    <row r="13" spans="1:26" ht="16" customHeight="1" x14ac:dyDescent="0.25">
      <c r="A13" s="94" t="s">
        <v>134</v>
      </c>
      <c r="B13" s="94"/>
      <c r="C13" s="88"/>
      <c r="D13" s="88"/>
      <c r="E13" s="88"/>
      <c r="F13" s="88"/>
      <c r="G13" s="88"/>
      <c r="H13" s="88"/>
      <c r="I13" s="16"/>
      <c r="J13" s="16"/>
      <c r="K13" s="16"/>
      <c r="L13" s="16"/>
      <c r="M13" s="16"/>
      <c r="N13" s="16"/>
      <c r="O13" s="16"/>
      <c r="P13" s="16"/>
      <c r="Q13" s="16"/>
      <c r="R13" s="16"/>
      <c r="S13" s="16"/>
      <c r="T13" s="16"/>
      <c r="U13" s="16"/>
      <c r="V13" s="16"/>
    </row>
    <row r="14" spans="1:26" ht="16" customHeight="1" x14ac:dyDescent="0.25">
      <c r="A14" s="94" t="s">
        <v>152</v>
      </c>
      <c r="B14" s="94"/>
      <c r="C14" s="88"/>
      <c r="D14" s="88"/>
      <c r="E14" s="88"/>
      <c r="F14" s="88"/>
      <c r="G14" s="88"/>
      <c r="H14" s="88"/>
      <c r="I14" s="16"/>
      <c r="J14" s="16"/>
      <c r="K14" s="16"/>
      <c r="L14" s="16"/>
      <c r="M14" s="16"/>
      <c r="N14" s="16"/>
      <c r="O14" s="16"/>
      <c r="P14" s="16"/>
      <c r="Q14" s="16"/>
      <c r="R14" s="16"/>
      <c r="S14" s="16"/>
      <c r="T14" s="16"/>
      <c r="U14" s="16"/>
      <c r="V14" s="16"/>
    </row>
    <row r="15" spans="1:26" ht="16" customHeight="1" x14ac:dyDescent="0.35">
      <c r="A15" s="95" t="s">
        <v>135</v>
      </c>
      <c r="B15" s="95"/>
      <c r="C15" s="43"/>
      <c r="D15" s="43"/>
    </row>
    <row r="16" spans="1:26" ht="36" customHeight="1" x14ac:dyDescent="0.35">
      <c r="A16" s="91" t="s">
        <v>53</v>
      </c>
      <c r="B16" s="88"/>
      <c r="C16" s="88"/>
      <c r="D16" s="88"/>
      <c r="E16" s="88"/>
      <c r="F16" s="88"/>
      <c r="G16" s="88"/>
      <c r="H16" s="88"/>
      <c r="I16" s="88"/>
      <c r="J16" s="16"/>
      <c r="K16" s="16"/>
      <c r="L16" s="16"/>
      <c r="M16" s="16"/>
      <c r="N16" s="16"/>
      <c r="O16" s="16"/>
      <c r="P16" s="16"/>
      <c r="Q16" s="16"/>
      <c r="R16" s="16"/>
      <c r="S16" s="16"/>
      <c r="T16" s="16"/>
      <c r="U16" s="16"/>
      <c r="V16" s="16"/>
      <c r="W16" s="16"/>
    </row>
    <row r="17" spans="1:23" ht="16" customHeight="1" x14ac:dyDescent="0.3">
      <c r="A17" s="96" t="s">
        <v>136</v>
      </c>
    </row>
    <row r="18" spans="1:23" ht="16" customHeight="1" x14ac:dyDescent="0.25">
      <c r="A18" s="97" t="s">
        <v>202</v>
      </c>
      <c r="B18" s="16"/>
      <c r="C18" s="16"/>
      <c r="D18" s="16"/>
      <c r="E18" s="16"/>
      <c r="F18" s="16"/>
      <c r="G18" s="16"/>
      <c r="H18" s="16"/>
      <c r="I18" s="16"/>
      <c r="J18" s="16"/>
      <c r="K18" s="16"/>
      <c r="L18" s="16"/>
      <c r="M18" s="16"/>
      <c r="N18" s="16"/>
      <c r="O18" s="16"/>
      <c r="P18" s="16"/>
      <c r="Q18" s="16"/>
      <c r="R18" s="16"/>
      <c r="S18" s="16"/>
      <c r="T18" s="16"/>
      <c r="U18" s="16"/>
      <c r="V18" s="16"/>
      <c r="W18" s="16"/>
    </row>
    <row r="19" spans="1:23" ht="16" customHeight="1" x14ac:dyDescent="0.25">
      <c r="A19" s="98" t="s">
        <v>197</v>
      </c>
      <c r="B19" s="16"/>
      <c r="C19" s="16"/>
      <c r="D19" s="16"/>
      <c r="E19" s="16"/>
      <c r="F19" s="16"/>
      <c r="G19" s="16"/>
      <c r="H19" s="16"/>
      <c r="I19" s="16"/>
      <c r="J19" s="16"/>
      <c r="K19" s="16"/>
      <c r="L19" s="16"/>
      <c r="M19" s="16"/>
      <c r="N19" s="16"/>
      <c r="O19" s="16"/>
      <c r="P19" s="16"/>
      <c r="Q19" s="16"/>
      <c r="R19" s="16"/>
      <c r="S19" s="16"/>
      <c r="T19" s="16"/>
      <c r="U19" s="16"/>
      <c r="V19" s="16"/>
      <c r="W19" s="16"/>
    </row>
    <row r="20" spans="1:23" ht="36" customHeight="1" x14ac:dyDescent="0.3">
      <c r="A20" s="93" t="s">
        <v>151</v>
      </c>
    </row>
    <row r="21" spans="1:23" ht="16" customHeight="1" x14ac:dyDescent="0.25">
      <c r="A21" s="97" t="s">
        <v>137</v>
      </c>
    </row>
    <row r="22" spans="1:23" ht="16" customHeight="1" x14ac:dyDescent="0.25">
      <c r="A22" s="98" t="s">
        <v>198</v>
      </c>
    </row>
  </sheetData>
  <hyperlinks>
    <hyperlink ref="A11" r:id="rId1" xr:uid="{1D9ED4EB-5ACD-4ACB-BF91-F8EF5E96FFB3}"/>
    <hyperlink ref="A12" r:id="rId2" xr:uid="{2DCF21DB-B06F-4156-9BD6-50EA4E192B1C}"/>
    <hyperlink ref="A13" r:id="rId3" xr:uid="{809C6D7D-E11B-405A-91BC-150E4C77BFE4}"/>
    <hyperlink ref="A15" r:id="rId4" xr:uid="{BC5C68C1-C7BB-4998-90E5-271449A24E29}"/>
    <hyperlink ref="A14" r:id="rId5" display="Revisions policy BEIS standards for official statistics (opens in a new window) " xr:uid="{C56B6D9D-87D6-4600-8DE6-34691B080624}"/>
    <hyperlink ref="A22" r:id="rId6" xr:uid="{5540C992-E23E-4F28-9F11-BA3B93D1617B}"/>
    <hyperlink ref="A19" r:id="rId7" xr:uid="{4B9C71A5-859B-4F04-B07B-D3014509DFD2}"/>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9BA99-5E95-4406-BE3A-704B2323222F}">
  <sheetPr>
    <tabColor theme="4"/>
  </sheetPr>
  <dimension ref="A1:AK70"/>
  <sheetViews>
    <sheetView showGridLines="0" zoomScaleNormal="100" workbookViewId="0">
      <pane ySplit="14" topLeftCell="A57" activePane="bottomLeft" state="frozen"/>
      <selection activeCell="A35" sqref="A35"/>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7" t="s">
        <v>109</v>
      </c>
    </row>
    <row r="2" spans="1:37" ht="15.5" x14ac:dyDescent="0.35">
      <c r="A2" s="43" t="s">
        <v>103</v>
      </c>
    </row>
    <row r="3" spans="1:37" ht="15.5" x14ac:dyDescent="0.35">
      <c r="A3" s="43" t="s">
        <v>110</v>
      </c>
    </row>
    <row r="4" spans="1:37" ht="15.5" x14ac:dyDescent="0.35">
      <c r="A4" s="43" t="s">
        <v>120</v>
      </c>
    </row>
    <row r="5" spans="1:37" ht="15.5" x14ac:dyDescent="0.35">
      <c r="A5" s="43" t="s">
        <v>118</v>
      </c>
    </row>
    <row r="6" spans="1:37" ht="15.5" x14ac:dyDescent="0.35">
      <c r="A6" s="43" t="s">
        <v>113</v>
      </c>
    </row>
    <row r="7" spans="1:37" ht="15.5" x14ac:dyDescent="0.35">
      <c r="A7" s="43" t="s">
        <v>154</v>
      </c>
    </row>
    <row r="8" spans="1:37" ht="15.5" x14ac:dyDescent="0.35">
      <c r="A8" s="43" t="s">
        <v>114</v>
      </c>
    </row>
    <row r="9" spans="1:37" ht="15.5" x14ac:dyDescent="0.35">
      <c r="A9" s="43" t="s">
        <v>115</v>
      </c>
    </row>
    <row r="10" spans="1:37" ht="15.5" x14ac:dyDescent="0.25">
      <c r="A10" s="44" t="s">
        <v>116</v>
      </c>
    </row>
    <row r="11" spans="1:37" ht="15.5" x14ac:dyDescent="0.35">
      <c r="A11" s="45" t="s">
        <v>117</v>
      </c>
    </row>
    <row r="12" spans="1:37" ht="15.5" x14ac:dyDescent="0.35">
      <c r="A12" s="45" t="s">
        <v>121</v>
      </c>
    </row>
    <row r="13" spans="1:37" ht="15.5" x14ac:dyDescent="0.35">
      <c r="A13" s="43" t="s">
        <v>64</v>
      </c>
    </row>
    <row r="14" spans="1:37" ht="64" customHeight="1" x14ac:dyDescent="0.25">
      <c r="A14" s="99" t="s">
        <v>97</v>
      </c>
      <c r="B14" s="99" t="s">
        <v>98</v>
      </c>
      <c r="C14" s="100" t="s">
        <v>62</v>
      </c>
      <c r="D14" s="101" t="s">
        <v>0</v>
      </c>
      <c r="E14" s="101" t="s">
        <v>1</v>
      </c>
      <c r="F14" s="101" t="s">
        <v>2</v>
      </c>
      <c r="G14" s="101" t="s">
        <v>3</v>
      </c>
      <c r="H14" s="101" t="s">
        <v>4</v>
      </c>
      <c r="I14" s="101" t="s">
        <v>5</v>
      </c>
      <c r="J14" s="101" t="s">
        <v>6</v>
      </c>
      <c r="K14" s="101" t="s">
        <v>7</v>
      </c>
      <c r="L14" s="101" t="s">
        <v>8</v>
      </c>
      <c r="M14" s="101" t="s">
        <v>9</v>
      </c>
      <c r="N14" s="101" t="s">
        <v>10</v>
      </c>
      <c r="O14" s="101" t="s">
        <v>11</v>
      </c>
      <c r="P14" s="101" t="s">
        <v>12</v>
      </c>
      <c r="Q14" s="101" t="s">
        <v>13</v>
      </c>
      <c r="R14" s="101" t="s">
        <v>148</v>
      </c>
      <c r="S14" s="101" t="s">
        <v>126</v>
      </c>
      <c r="T14" s="101" t="s">
        <v>101</v>
      </c>
      <c r="U14" s="101" t="s">
        <v>149</v>
      </c>
      <c r="V14" s="101" t="s">
        <v>28</v>
      </c>
      <c r="W14" s="101" t="s">
        <v>47</v>
      </c>
      <c r="X14" s="102" t="s">
        <v>17</v>
      </c>
      <c r="Y14" s="102" t="s">
        <v>18</v>
      </c>
      <c r="Z14" s="102" t="s">
        <v>19</v>
      </c>
      <c r="AA14" s="103" t="s">
        <v>20</v>
      </c>
      <c r="AB14" s="103" t="s">
        <v>21</v>
      </c>
      <c r="AC14" s="103" t="s">
        <v>22</v>
      </c>
      <c r="AD14" s="103" t="s">
        <v>23</v>
      </c>
      <c r="AE14" s="103" t="s">
        <v>24</v>
      </c>
      <c r="AF14" s="103" t="s">
        <v>29</v>
      </c>
      <c r="AG14" s="103" t="s">
        <v>25</v>
      </c>
      <c r="AH14" s="103" t="s">
        <v>26</v>
      </c>
      <c r="AI14" s="101" t="s">
        <v>128</v>
      </c>
      <c r="AJ14" s="101" t="s">
        <v>102</v>
      </c>
      <c r="AK14" s="101" t="s">
        <v>150</v>
      </c>
    </row>
    <row r="15" spans="1:37" ht="12.75" customHeight="1" x14ac:dyDescent="0.25">
      <c r="A15">
        <v>1998</v>
      </c>
      <c r="B15" s="34">
        <v>35796</v>
      </c>
      <c r="C15" s="42" t="s">
        <v>99</v>
      </c>
      <c r="D15" s="35">
        <v>8.4210526315789487</v>
      </c>
      <c r="E15" s="35">
        <v>8.8105726872246706</v>
      </c>
      <c r="F15" s="35">
        <v>8.3557317073170729</v>
      </c>
      <c r="G15" s="35">
        <v>5.3625300600533805</v>
      </c>
      <c r="H15" s="35">
        <v>8.2478993285892344</v>
      </c>
      <c r="I15" s="35">
        <v>8.6502860989565793</v>
      </c>
      <c r="J15" s="35">
        <v>5.5392344701324134</v>
      </c>
      <c r="K15" s="35">
        <v>5.7186337504227254</v>
      </c>
      <c r="L15" s="35">
        <v>13.800273597811216</v>
      </c>
      <c r="M15" s="35">
        <v>7.260564529286996</v>
      </c>
      <c r="N15" s="35">
        <v>7.550776583034648</v>
      </c>
      <c r="O15" s="35">
        <v>7.7586206896551708</v>
      </c>
      <c r="P15" s="35">
        <v>7.0407433881343824</v>
      </c>
      <c r="Q15" s="35">
        <v>6.6870239969488932</v>
      </c>
      <c r="R15" s="35">
        <v>6.7889999999999997</v>
      </c>
      <c r="S15" s="36">
        <f t="shared" ref="S15:S33" si="0">MEDIAN(D15:R15)</f>
        <v>7.550776583034648</v>
      </c>
      <c r="T15" s="37">
        <f t="shared" ref="T15:T33" si="1">(R15-S15)/S15*100</f>
        <v>-10.088718354430389</v>
      </c>
      <c r="U15" s="38">
        <f t="shared" ref="U15:U33" si="2">RANK(R15,D15:R15,1)</f>
        <v>5</v>
      </c>
      <c r="V15" s="36"/>
      <c r="W15" s="36"/>
      <c r="X15" s="41"/>
      <c r="Y15" s="41"/>
      <c r="Z15" s="41"/>
      <c r="AA15" s="41"/>
      <c r="AB15" s="41"/>
      <c r="AC15" s="41"/>
      <c r="AD15" s="41"/>
      <c r="AE15" s="41"/>
      <c r="AF15" s="41"/>
      <c r="AG15" s="41"/>
      <c r="AH15" s="41"/>
      <c r="AI15" s="35"/>
      <c r="AJ15" s="40"/>
      <c r="AK15" s="39"/>
    </row>
    <row r="16" spans="1:37" ht="12.75" customHeight="1" x14ac:dyDescent="0.25">
      <c r="A16">
        <v>1998</v>
      </c>
      <c r="B16" s="34">
        <v>35977</v>
      </c>
      <c r="C16" s="42" t="s">
        <v>99</v>
      </c>
      <c r="D16" s="35">
        <v>8.4110671936758887</v>
      </c>
      <c r="E16" s="35">
        <v>8.9223630968438083</v>
      </c>
      <c r="F16" s="35">
        <v>8.3363995095606498</v>
      </c>
      <c r="G16" s="35">
        <v>5.3411698200765167</v>
      </c>
      <c r="H16" s="35">
        <v>8.1178762884516367</v>
      </c>
      <c r="I16" s="35">
        <v>8.7779282329045358</v>
      </c>
      <c r="J16" s="35">
        <v>5.2821903171953251</v>
      </c>
      <c r="K16" s="35">
        <v>5.7437318435754197</v>
      </c>
      <c r="L16" s="35">
        <v>13.85238585650532</v>
      </c>
      <c r="M16" s="35">
        <v>7.2986242244402479</v>
      </c>
      <c r="N16" s="35">
        <v>7.5767538233843119</v>
      </c>
      <c r="O16" s="35">
        <v>7.795889070146818</v>
      </c>
      <c r="P16" s="35">
        <v>7.0707876370887339</v>
      </c>
      <c r="Q16" s="35">
        <v>6.2806847591489356</v>
      </c>
      <c r="R16" s="35">
        <v>6.4130000000000003</v>
      </c>
      <c r="S16" s="36">
        <f t="shared" si="0"/>
        <v>7.5767538233843119</v>
      </c>
      <c r="T16" s="37">
        <f t="shared" si="1"/>
        <v>-15.359530618410632</v>
      </c>
      <c r="U16" s="38">
        <f t="shared" si="2"/>
        <v>5</v>
      </c>
      <c r="V16" s="36"/>
      <c r="W16" s="36"/>
      <c r="X16" s="41"/>
      <c r="Y16" s="41"/>
      <c r="Z16" s="41"/>
      <c r="AA16" s="41"/>
      <c r="AB16" s="41"/>
      <c r="AC16" s="41"/>
      <c r="AD16" s="41"/>
      <c r="AE16" s="41"/>
      <c r="AF16" s="41"/>
      <c r="AG16" s="41"/>
      <c r="AH16" s="41"/>
      <c r="AI16" s="35"/>
      <c r="AJ16" s="40"/>
      <c r="AK16" s="39"/>
    </row>
    <row r="17" spans="1:37" ht="12.75" customHeight="1" x14ac:dyDescent="0.25">
      <c r="A17">
        <v>1999</v>
      </c>
      <c r="B17" s="34">
        <v>36161</v>
      </c>
      <c r="C17" s="42" t="s">
        <v>99</v>
      </c>
      <c r="D17" s="35">
        <v>8.9024221855628145</v>
      </c>
      <c r="E17" s="35">
        <v>9.2315548625554342</v>
      </c>
      <c r="F17" s="35">
        <v>9.0082717741935472</v>
      </c>
      <c r="G17" s="35">
        <v>5.2779999999999996</v>
      </c>
      <c r="H17" s="35">
        <v>8.3546634916618014</v>
      </c>
      <c r="I17" s="35">
        <v>9.2804589355925611</v>
      </c>
      <c r="J17" s="35">
        <v>5.3342652997825413</v>
      </c>
      <c r="K17" s="35">
        <v>6.011955853746489</v>
      </c>
      <c r="L17" s="35">
        <v>13.558078160587106</v>
      </c>
      <c r="M17" s="35">
        <v>7.7565883901546586</v>
      </c>
      <c r="N17" s="35">
        <v>8.6399753143562439</v>
      </c>
      <c r="O17" s="35">
        <v>7.845592122983609</v>
      </c>
      <c r="P17" s="35">
        <v>7.2698424146262308</v>
      </c>
      <c r="Q17" s="35">
        <v>6.2384604872597214</v>
      </c>
      <c r="R17" s="35">
        <v>6.4130000000000003</v>
      </c>
      <c r="S17" s="36">
        <f t="shared" si="0"/>
        <v>7.845592122983609</v>
      </c>
      <c r="T17" s="37">
        <f t="shared" si="1"/>
        <v>-18.259834318774228</v>
      </c>
      <c r="U17" s="38">
        <f t="shared" si="2"/>
        <v>5</v>
      </c>
      <c r="V17" s="36"/>
      <c r="W17" s="36"/>
      <c r="X17" s="41"/>
      <c r="Y17" s="41"/>
      <c r="Z17" s="41"/>
      <c r="AA17" s="41"/>
      <c r="AB17" s="41"/>
      <c r="AC17" s="41"/>
      <c r="AD17" s="41"/>
      <c r="AE17" s="41"/>
      <c r="AF17" s="41"/>
      <c r="AG17" s="41"/>
      <c r="AH17" s="41"/>
      <c r="AI17" s="35"/>
      <c r="AJ17" s="40"/>
      <c r="AK17" s="39"/>
    </row>
    <row r="18" spans="1:37" ht="12.75" customHeight="1" x14ac:dyDescent="0.25">
      <c r="A18">
        <v>1999</v>
      </c>
      <c r="B18" s="34">
        <v>36342</v>
      </c>
      <c r="C18" s="42" t="s">
        <v>99</v>
      </c>
      <c r="D18" s="35">
        <v>8.9024221855628145</v>
      </c>
      <c r="E18" s="35">
        <v>9.19684976908718</v>
      </c>
      <c r="F18" s="35">
        <v>9.3369027217741927</v>
      </c>
      <c r="G18" s="35">
        <v>5.2569999999999997</v>
      </c>
      <c r="H18" s="35">
        <v>8.1689805886666349</v>
      </c>
      <c r="I18" s="35">
        <v>10.941134965717879</v>
      </c>
      <c r="J18" s="35">
        <v>5.2526766595289081</v>
      </c>
      <c r="K18" s="35">
        <v>6.0084005871268866</v>
      </c>
      <c r="L18" s="35">
        <v>13.613752214308953</v>
      </c>
      <c r="M18" s="35">
        <v>7.7218832966864062</v>
      </c>
      <c r="N18" s="35">
        <v>6.9786859432502446</v>
      </c>
      <c r="O18" s="35">
        <v>7.845592122983609</v>
      </c>
      <c r="P18" s="35">
        <v>7.1604582116283817</v>
      </c>
      <c r="Q18" s="35">
        <v>6.3035753404691413</v>
      </c>
      <c r="R18" s="35">
        <v>6.41</v>
      </c>
      <c r="S18" s="36">
        <f t="shared" si="0"/>
        <v>7.7218832966864062</v>
      </c>
      <c r="T18" s="37">
        <f t="shared" si="1"/>
        <v>-16.98916243980737</v>
      </c>
      <c r="U18" s="38">
        <f t="shared" si="2"/>
        <v>5</v>
      </c>
      <c r="V18" s="36"/>
      <c r="W18" s="36"/>
      <c r="X18" s="41"/>
      <c r="Y18" s="41"/>
      <c r="Z18" s="41"/>
      <c r="AA18" s="41"/>
      <c r="AB18" s="41"/>
      <c r="AC18" s="41"/>
      <c r="AD18" s="41"/>
      <c r="AE18" s="41"/>
      <c r="AF18" s="41"/>
      <c r="AG18" s="41"/>
      <c r="AH18" s="41"/>
      <c r="AI18" s="35"/>
      <c r="AJ18" s="40"/>
      <c r="AK18" s="39"/>
    </row>
    <row r="19" spans="1:37" ht="12.75" customHeight="1" x14ac:dyDescent="0.25">
      <c r="A19">
        <v>2000</v>
      </c>
      <c r="B19" s="34">
        <v>36526</v>
      </c>
      <c r="C19" s="42" t="s">
        <v>99</v>
      </c>
      <c r="D19" s="35">
        <v>7.6597167212924129</v>
      </c>
      <c r="E19" s="35">
        <v>8.1918894196564693</v>
      </c>
      <c r="F19" s="35">
        <v>8.4994593749999989</v>
      </c>
      <c r="G19" s="35">
        <v>4.6376000000000008</v>
      </c>
      <c r="H19" s="35">
        <v>7.2353828071047337</v>
      </c>
      <c r="I19" s="35">
        <v>7.8774740135901391</v>
      </c>
      <c r="J19" s="35">
        <v>4.25293744525327</v>
      </c>
      <c r="K19" s="35">
        <v>5.3217262343123863</v>
      </c>
      <c r="L19" s="35">
        <v>11.457833876473838</v>
      </c>
      <c r="M19" s="35">
        <v>6.73179655874209</v>
      </c>
      <c r="N19" s="35">
        <v>6.4169999999999998</v>
      </c>
      <c r="O19" s="35">
        <v>6.9087499127103671</v>
      </c>
      <c r="P19" s="35">
        <v>6.207974228600964</v>
      </c>
      <c r="Q19" s="35">
        <v>5.5839660390697681</v>
      </c>
      <c r="R19" s="35">
        <v>6.41</v>
      </c>
      <c r="S19" s="36">
        <f t="shared" si="0"/>
        <v>6.73179655874209</v>
      </c>
      <c r="T19" s="37">
        <f t="shared" si="1"/>
        <v>-4.7802478273678126</v>
      </c>
      <c r="U19" s="38">
        <f t="shared" si="2"/>
        <v>6</v>
      </c>
      <c r="V19" s="36"/>
      <c r="W19" s="36"/>
      <c r="X19" s="41"/>
      <c r="Y19" s="41"/>
      <c r="Z19" s="41"/>
      <c r="AA19" s="41"/>
      <c r="AB19" s="41"/>
      <c r="AC19" s="41"/>
      <c r="AD19" s="41"/>
      <c r="AE19" s="41"/>
      <c r="AF19" s="41"/>
      <c r="AG19" s="41"/>
      <c r="AH19" s="41"/>
      <c r="AI19" s="35"/>
      <c r="AJ19" s="40"/>
      <c r="AK19" s="39"/>
    </row>
    <row r="20" spans="1:37" ht="12.75" customHeight="1" x14ac:dyDescent="0.25">
      <c r="A20">
        <v>2000</v>
      </c>
      <c r="B20" s="34">
        <v>36708</v>
      </c>
      <c r="C20" s="42" t="s">
        <v>99</v>
      </c>
      <c r="D20" s="35">
        <v>8.2454597646853625</v>
      </c>
      <c r="E20" s="35">
        <v>8.2994752094080546</v>
      </c>
      <c r="F20" s="35">
        <v>8.4649123592493289</v>
      </c>
      <c r="G20" s="35">
        <v>4.6252000000000004</v>
      </c>
      <c r="H20" s="35">
        <v>7.0803726463777341</v>
      </c>
      <c r="I20" s="35">
        <v>7.8774740135901391</v>
      </c>
      <c r="J20" s="35">
        <v>4.1798373211423145</v>
      </c>
      <c r="K20" s="35">
        <v>5.3248751847468903</v>
      </c>
      <c r="L20" s="35">
        <v>12.046047297122819</v>
      </c>
      <c r="M20" s="35">
        <v>6.6703189645983265</v>
      </c>
      <c r="N20" s="35">
        <v>7.4028000000000009</v>
      </c>
      <c r="O20" s="35">
        <v>6.9087499127103671</v>
      </c>
      <c r="P20" s="35">
        <v>6.207974228600964</v>
      </c>
      <c r="Q20" s="35">
        <v>5.7812870325802619</v>
      </c>
      <c r="R20" s="35">
        <v>6.08</v>
      </c>
      <c r="S20" s="36">
        <f t="shared" si="0"/>
        <v>6.9087499127103671</v>
      </c>
      <c r="T20" s="37">
        <f t="shared" si="1"/>
        <v>-11.995656568573644</v>
      </c>
      <c r="U20" s="38">
        <f t="shared" si="2"/>
        <v>5</v>
      </c>
      <c r="V20" s="36"/>
      <c r="W20" s="36"/>
      <c r="X20" s="41"/>
      <c r="Y20" s="41"/>
      <c r="Z20" s="41"/>
      <c r="AA20" s="41"/>
      <c r="AB20" s="41"/>
      <c r="AC20" s="41"/>
      <c r="AD20" s="41"/>
      <c r="AE20" s="41"/>
      <c r="AF20" s="41"/>
      <c r="AG20" s="41"/>
      <c r="AH20" s="41"/>
      <c r="AI20" s="35"/>
      <c r="AJ20" s="40"/>
      <c r="AK20" s="39"/>
    </row>
    <row r="21" spans="1:37" ht="12.75" customHeight="1" x14ac:dyDescent="0.25">
      <c r="A21">
        <v>2001</v>
      </c>
      <c r="B21" s="34">
        <v>36892</v>
      </c>
      <c r="C21" s="42" t="s">
        <v>99</v>
      </c>
      <c r="D21" s="35">
        <v>8.3784510512125454</v>
      </c>
      <c r="E21" s="35">
        <v>8.5895106333927433</v>
      </c>
      <c r="F21" s="35">
        <v>9.1215801977211779</v>
      </c>
      <c r="G21" s="35">
        <v>4.6431000000000004</v>
      </c>
      <c r="H21" s="35">
        <v>7.194572205190279</v>
      </c>
      <c r="I21" s="35">
        <v>8.3427496254786977</v>
      </c>
      <c r="J21" s="35">
        <v>4.3669476934037874</v>
      </c>
      <c r="K21" s="35">
        <v>5.4075605284141988</v>
      </c>
      <c r="L21" s="35">
        <v>12.427750262101876</v>
      </c>
      <c r="M21" s="35">
        <v>7.1371024717463358</v>
      </c>
      <c r="N21" s="35">
        <v>10.684800000000001</v>
      </c>
      <c r="O21" s="35">
        <v>7.0516056304306618</v>
      </c>
      <c r="P21" s="35">
        <v>6.0544156359309076</v>
      </c>
      <c r="Q21" s="35">
        <v>5.7782131179775273</v>
      </c>
      <c r="R21" s="35">
        <v>6.06</v>
      </c>
      <c r="S21" s="36">
        <f t="shared" si="0"/>
        <v>7.1371024717463358</v>
      </c>
      <c r="T21" s="37">
        <f t="shared" si="1"/>
        <v>-15.091593206210282</v>
      </c>
      <c r="U21" s="38">
        <f t="shared" si="2"/>
        <v>6</v>
      </c>
      <c r="V21" s="36"/>
      <c r="W21" s="36"/>
      <c r="X21" s="41"/>
      <c r="Y21" s="41"/>
      <c r="Z21" s="41"/>
      <c r="AA21" s="41"/>
      <c r="AB21" s="41"/>
      <c r="AC21" s="41"/>
      <c r="AD21" s="41"/>
      <c r="AE21" s="41"/>
      <c r="AF21" s="41"/>
      <c r="AG21" s="41"/>
      <c r="AH21" s="41"/>
      <c r="AI21" s="35"/>
      <c r="AJ21" s="40"/>
      <c r="AK21" s="39"/>
    </row>
    <row r="22" spans="1:37" ht="12.75" customHeight="1" x14ac:dyDescent="0.25">
      <c r="A22">
        <v>2001</v>
      </c>
      <c r="B22" s="34">
        <v>37073</v>
      </c>
      <c r="C22" s="42" t="s">
        <v>99</v>
      </c>
      <c r="D22" s="35">
        <v>8.3784510512125454</v>
      </c>
      <c r="E22" s="35">
        <v>8.6363625095748873</v>
      </c>
      <c r="F22" s="35">
        <v>9.3178108411528147</v>
      </c>
      <c r="G22" s="35">
        <v>4.7880000000000003</v>
      </c>
      <c r="H22" s="35">
        <v>7.1916909187644915</v>
      </c>
      <c r="I22" s="35">
        <v>8.2396731822295397</v>
      </c>
      <c r="J22" s="35">
        <v>4.5520987947515277</v>
      </c>
      <c r="K22" s="35">
        <v>5.4075605284141988</v>
      </c>
      <c r="L22" s="35">
        <v>12.041213260547341</v>
      </c>
      <c r="M22" s="35">
        <v>7.2464235161713324</v>
      </c>
      <c r="N22" s="35">
        <v>9.9917999999999996</v>
      </c>
      <c r="O22" s="35">
        <v>7.0516056304306618</v>
      </c>
      <c r="P22" s="35">
        <v>6.0544156359309076</v>
      </c>
      <c r="Q22" s="35">
        <v>6.3268921375280884</v>
      </c>
      <c r="R22" s="35">
        <v>6.08</v>
      </c>
      <c r="S22" s="36">
        <f t="shared" si="0"/>
        <v>7.1916909187644915</v>
      </c>
      <c r="T22" s="37">
        <f t="shared" si="1"/>
        <v>-15.457990774657432</v>
      </c>
      <c r="U22" s="38">
        <f t="shared" si="2"/>
        <v>5</v>
      </c>
      <c r="V22" s="36"/>
      <c r="W22" s="36"/>
      <c r="X22" s="41"/>
      <c r="Y22" s="41"/>
      <c r="Z22" s="41"/>
      <c r="AA22" s="41"/>
      <c r="AB22" s="41"/>
      <c r="AC22" s="41"/>
      <c r="AD22" s="41"/>
      <c r="AE22" s="41"/>
      <c r="AF22" s="41"/>
      <c r="AG22" s="41"/>
      <c r="AH22" s="41"/>
      <c r="AI22" s="35"/>
      <c r="AJ22" s="40"/>
      <c r="AK22" s="39"/>
    </row>
    <row r="23" spans="1:37" ht="12.75" customHeight="1" x14ac:dyDescent="0.25">
      <c r="A23">
        <v>2002</v>
      </c>
      <c r="B23" s="34">
        <v>37257</v>
      </c>
      <c r="C23" s="42" t="s">
        <v>99</v>
      </c>
      <c r="D23" s="35">
        <v>8.2769999999999992</v>
      </c>
      <c r="E23" s="35">
        <v>8.3265999999999991</v>
      </c>
      <c r="F23" s="35">
        <v>12.865625841184388</v>
      </c>
      <c r="G23" s="35">
        <v>4.891799999999999</v>
      </c>
      <c r="H23" s="35">
        <v>7.1485999999999992</v>
      </c>
      <c r="I23" s="35">
        <v>8.2893999999999988</v>
      </c>
      <c r="J23" s="35">
        <v>4.4019999999999992</v>
      </c>
      <c r="K23" s="35">
        <v>5.8031999999999995</v>
      </c>
      <c r="L23" s="35">
        <v>11.4762</v>
      </c>
      <c r="M23" s="35">
        <v>7.3283999999999994</v>
      </c>
      <c r="N23" s="35">
        <v>9.8331999999999997</v>
      </c>
      <c r="O23" s="35">
        <v>7.0865999999999989</v>
      </c>
      <c r="P23" s="35">
        <v>5.9581999999999988</v>
      </c>
      <c r="Q23" s="35">
        <v>6.5150379198266508</v>
      </c>
      <c r="R23" s="35">
        <v>6.06</v>
      </c>
      <c r="S23" s="36">
        <f t="shared" si="0"/>
        <v>7.1485999999999992</v>
      </c>
      <c r="T23" s="37">
        <f t="shared" si="1"/>
        <v>-15.228156562124049</v>
      </c>
      <c r="U23" s="38">
        <f t="shared" si="2"/>
        <v>5</v>
      </c>
      <c r="V23" s="36"/>
      <c r="W23" s="36"/>
      <c r="X23" s="41"/>
      <c r="Y23" s="41"/>
      <c r="Z23" s="41"/>
      <c r="AA23" s="41"/>
      <c r="AB23" s="41"/>
      <c r="AC23" s="41"/>
      <c r="AD23" s="41"/>
      <c r="AE23" s="41"/>
      <c r="AF23" s="41"/>
      <c r="AG23" s="41"/>
      <c r="AH23" s="41"/>
      <c r="AI23" s="35"/>
      <c r="AJ23" s="40"/>
      <c r="AK23" s="39"/>
    </row>
    <row r="24" spans="1:37" ht="12.75" customHeight="1" x14ac:dyDescent="0.25">
      <c r="A24">
        <v>2002</v>
      </c>
      <c r="B24" s="34">
        <v>37438</v>
      </c>
      <c r="C24" s="42" t="s">
        <v>99</v>
      </c>
      <c r="D24" s="35">
        <v>8.2920090000000002</v>
      </c>
      <c r="E24" s="35">
        <v>8.4010300000000004</v>
      </c>
      <c r="F24" s="35">
        <v>13.138669251167736</v>
      </c>
      <c r="G24" s="35">
        <v>5.0983350000000005</v>
      </c>
      <c r="H24" s="35">
        <v>7.3941889999999999</v>
      </c>
      <c r="I24" s="35">
        <v>8.5741809999999994</v>
      </c>
      <c r="J24" s="35">
        <v>4.5532300000000001</v>
      </c>
      <c r="K24" s="35">
        <v>6.0000027999999999</v>
      </c>
      <c r="L24" s="35">
        <v>12.210351999999999</v>
      </c>
      <c r="M24" s="35">
        <v>7.599405</v>
      </c>
      <c r="N24" s="35">
        <v>10.895686999999999</v>
      </c>
      <c r="O24" s="35">
        <v>7.3300589999999994</v>
      </c>
      <c r="P24" s="35">
        <v>6.1628929999999995</v>
      </c>
      <c r="Q24" s="35">
        <v>6.6711857142857145</v>
      </c>
      <c r="R24" s="35">
        <v>6.08</v>
      </c>
      <c r="S24" s="36">
        <f t="shared" si="0"/>
        <v>7.3941889999999999</v>
      </c>
      <c r="T24" s="37">
        <f t="shared" si="1"/>
        <v>-17.773267629485801</v>
      </c>
      <c r="U24" s="38">
        <f t="shared" si="2"/>
        <v>4</v>
      </c>
      <c r="V24" s="36"/>
      <c r="W24" s="36"/>
      <c r="X24" s="41"/>
      <c r="Y24" s="41"/>
      <c r="Z24" s="41"/>
      <c r="AA24" s="41"/>
      <c r="AB24" s="41"/>
      <c r="AC24" s="41"/>
      <c r="AD24" s="41"/>
      <c r="AE24" s="41"/>
      <c r="AF24" s="41"/>
      <c r="AG24" s="41"/>
      <c r="AH24" s="41"/>
      <c r="AI24" s="35"/>
      <c r="AJ24" s="40"/>
      <c r="AK24" s="39"/>
    </row>
    <row r="25" spans="1:37" ht="12.75" customHeight="1" x14ac:dyDescent="0.25">
      <c r="A25">
        <v>2003</v>
      </c>
      <c r="B25" s="34">
        <v>37622</v>
      </c>
      <c r="C25" s="42" t="s">
        <v>99</v>
      </c>
      <c r="D25" s="35">
        <v>8.5095615500000008</v>
      </c>
      <c r="E25" s="35">
        <v>8.7001231600000004</v>
      </c>
      <c r="F25" s="35">
        <v>14.269544765305561</v>
      </c>
      <c r="G25" s="35">
        <v>5.4934312400000005</v>
      </c>
      <c r="H25" s="35">
        <v>7.333336440000001</v>
      </c>
      <c r="I25" s="35">
        <v>9.3046634400000006</v>
      </c>
      <c r="J25" s="35">
        <v>4.8757487800000003</v>
      </c>
      <c r="K25" s="35">
        <v>7.157888337000001</v>
      </c>
      <c r="L25" s="35">
        <v>12.715059150000002</v>
      </c>
      <c r="M25" s="35">
        <v>8.0364430700000007</v>
      </c>
      <c r="N25" s="35">
        <v>11.321988070000002</v>
      </c>
      <c r="O25" s="35">
        <v>7.7407440200000002</v>
      </c>
      <c r="P25" s="35">
        <v>6.4133838400000007</v>
      </c>
      <c r="Q25" s="35">
        <v>8.1360070443185979</v>
      </c>
      <c r="R25" s="35">
        <v>6.02</v>
      </c>
      <c r="S25" s="36">
        <f t="shared" si="0"/>
        <v>8.0364430700000007</v>
      </c>
      <c r="T25" s="37">
        <f t="shared" si="1"/>
        <v>-25.091238156434809</v>
      </c>
      <c r="U25" s="38">
        <f t="shared" si="2"/>
        <v>3</v>
      </c>
      <c r="V25" s="36"/>
      <c r="W25" s="36"/>
      <c r="X25" s="41"/>
      <c r="Y25" s="41"/>
      <c r="Z25" s="41"/>
      <c r="AA25" s="41"/>
      <c r="AB25" s="41"/>
      <c r="AC25" s="41"/>
      <c r="AD25" s="41"/>
      <c r="AE25" s="41"/>
      <c r="AF25" s="41"/>
      <c r="AG25" s="41"/>
      <c r="AH25" s="41"/>
      <c r="AI25" s="35"/>
      <c r="AJ25" s="40"/>
      <c r="AK25" s="39"/>
    </row>
    <row r="26" spans="1:37" ht="12.75" customHeight="1" x14ac:dyDescent="0.25">
      <c r="A26">
        <v>2003</v>
      </c>
      <c r="B26" s="34">
        <v>37803</v>
      </c>
      <c r="C26" s="42" t="s">
        <v>99</v>
      </c>
      <c r="D26" s="35">
        <v>9.0294650000000001</v>
      </c>
      <c r="E26" s="35">
        <v>9.2810600000000001</v>
      </c>
      <c r="F26" s="35">
        <v>14.574904621243725</v>
      </c>
      <c r="G26" s="35">
        <v>6.29686375</v>
      </c>
      <c r="H26" s="35">
        <v>7.7994450000000137</v>
      </c>
      <c r="I26" s="35">
        <v>9.93101375</v>
      </c>
      <c r="J26" s="35">
        <v>5.1856525000000087</v>
      </c>
      <c r="K26" s="35">
        <v>7.6107487500000008</v>
      </c>
      <c r="L26" s="35">
        <v>13.481298749999999</v>
      </c>
      <c r="M26" s="35">
        <v>8.5472412500000008</v>
      </c>
      <c r="N26" s="35">
        <v>12.18838</v>
      </c>
      <c r="O26" s="35">
        <v>8.2117812499999996</v>
      </c>
      <c r="P26" s="35">
        <v>6.8210199999999999</v>
      </c>
      <c r="Q26" s="35">
        <v>8.8626613540425279</v>
      </c>
      <c r="R26" s="35">
        <v>5.98</v>
      </c>
      <c r="S26" s="36">
        <f t="shared" si="0"/>
        <v>8.5472412500000008</v>
      </c>
      <c r="T26" s="37">
        <f t="shared" si="1"/>
        <v>-30.035904859945305</v>
      </c>
      <c r="U26" s="38">
        <f t="shared" si="2"/>
        <v>2</v>
      </c>
      <c r="V26" s="36"/>
      <c r="W26" s="36"/>
      <c r="X26" s="41"/>
      <c r="Y26" s="41"/>
      <c r="Z26" s="41"/>
      <c r="AA26" s="41"/>
      <c r="AB26" s="41"/>
      <c r="AC26" s="41"/>
      <c r="AD26" s="41"/>
      <c r="AE26" s="41"/>
      <c r="AF26" s="41"/>
      <c r="AG26" s="41"/>
      <c r="AH26" s="41"/>
      <c r="AI26" s="35"/>
      <c r="AJ26" s="40"/>
      <c r="AK26" s="39"/>
    </row>
    <row r="27" spans="1:37" ht="12.75" customHeight="1" x14ac:dyDescent="0.25">
      <c r="A27">
        <v>2004</v>
      </c>
      <c r="B27" s="34">
        <v>37987</v>
      </c>
      <c r="C27" s="42" t="s">
        <v>99</v>
      </c>
      <c r="D27" s="35">
        <v>9.1010999999999989</v>
      </c>
      <c r="E27" s="35">
        <v>9.4529999999999976</v>
      </c>
      <c r="F27" s="35">
        <v>14.770630872483219</v>
      </c>
      <c r="G27" s="35">
        <v>6.2927999999999988</v>
      </c>
      <c r="H27" s="35">
        <v>7.84</v>
      </c>
      <c r="I27" s="35">
        <v>10.826099999999999</v>
      </c>
      <c r="J27" s="35">
        <v>5.2439999999999989</v>
      </c>
      <c r="K27" s="35">
        <v>7.8935999999999984</v>
      </c>
      <c r="L27" s="35">
        <v>13.116899999999999</v>
      </c>
      <c r="M27" s="35">
        <v>8.638799999999998</v>
      </c>
      <c r="N27" s="35">
        <v>12.385499999999997</v>
      </c>
      <c r="O27" s="35">
        <v>8.2730999999999995</v>
      </c>
      <c r="P27" s="35">
        <v>6.8309999999999995</v>
      </c>
      <c r="Q27" s="35">
        <v>9.2515864332603925</v>
      </c>
      <c r="R27" s="35">
        <v>5.79</v>
      </c>
      <c r="S27" s="36">
        <f t="shared" si="0"/>
        <v>8.638799999999998</v>
      </c>
      <c r="T27" s="37">
        <f t="shared" si="1"/>
        <v>-32.976802333657432</v>
      </c>
      <c r="U27" s="38">
        <f t="shared" si="2"/>
        <v>2</v>
      </c>
      <c r="V27" s="36"/>
      <c r="W27" s="36"/>
      <c r="X27" s="41"/>
      <c r="Y27" s="41"/>
      <c r="Z27" s="41"/>
      <c r="AA27" s="41"/>
      <c r="AB27" s="41"/>
      <c r="AC27" s="41"/>
      <c r="AD27" s="41"/>
      <c r="AE27" s="41"/>
      <c r="AF27" s="41"/>
      <c r="AG27" s="41"/>
      <c r="AH27" s="41"/>
      <c r="AI27" s="35"/>
      <c r="AJ27" s="40"/>
      <c r="AK27" s="39"/>
    </row>
    <row r="28" spans="1:37" ht="12.75" customHeight="1" x14ac:dyDescent="0.25">
      <c r="A28">
        <v>2004</v>
      </c>
      <c r="B28" s="34">
        <v>38169</v>
      </c>
      <c r="C28" s="42" t="s">
        <v>99</v>
      </c>
      <c r="D28" s="35">
        <v>9.2105200000000007</v>
      </c>
      <c r="E28" s="35">
        <v>9.874839999999999</v>
      </c>
      <c r="F28" s="35">
        <v>14.741922147651007</v>
      </c>
      <c r="G28" s="35">
        <v>6.1795599999999995</v>
      </c>
      <c r="H28" s="35">
        <v>7.8611199999999997</v>
      </c>
      <c r="I28" s="35">
        <v>10.898999999999999</v>
      </c>
      <c r="J28" s="35">
        <v>5.2591999999999999</v>
      </c>
      <c r="K28" s="35">
        <v>7.9164799999999991</v>
      </c>
      <c r="L28" s="35">
        <v>12.691279999999999</v>
      </c>
      <c r="M28" s="35">
        <v>8.6707599999999996</v>
      </c>
      <c r="N28" s="35">
        <v>12.46292</v>
      </c>
      <c r="O28" s="35">
        <v>8.2970799999999993</v>
      </c>
      <c r="P28" s="35">
        <v>6.8507999999999996</v>
      </c>
      <c r="Q28" s="35">
        <v>8.8748621444201312</v>
      </c>
      <c r="R28" s="35">
        <v>5.85</v>
      </c>
      <c r="S28" s="36">
        <f t="shared" si="0"/>
        <v>8.6707599999999996</v>
      </c>
      <c r="T28" s="37">
        <f t="shared" si="1"/>
        <v>-32.531865718806657</v>
      </c>
      <c r="U28" s="38">
        <f t="shared" si="2"/>
        <v>2</v>
      </c>
      <c r="V28" s="36"/>
      <c r="W28" s="36"/>
      <c r="X28" s="41"/>
      <c r="Y28" s="41"/>
      <c r="Z28" s="41"/>
      <c r="AA28" s="41"/>
      <c r="AB28" s="41"/>
      <c r="AC28" s="41"/>
      <c r="AD28" s="41"/>
      <c r="AE28" s="41"/>
      <c r="AF28" s="41"/>
      <c r="AG28" s="41"/>
      <c r="AH28" s="41"/>
      <c r="AI28" s="35"/>
      <c r="AJ28" s="40"/>
      <c r="AK28" s="39"/>
    </row>
    <row r="29" spans="1:37" ht="12.75" customHeight="1" x14ac:dyDescent="0.25">
      <c r="A29">
        <v>2005</v>
      </c>
      <c r="B29" s="34">
        <v>38353</v>
      </c>
      <c r="C29" s="42" t="s">
        <v>99</v>
      </c>
      <c r="D29" s="35">
        <v>9.3272444999999991</v>
      </c>
      <c r="E29" s="35">
        <v>9.6486327000000003</v>
      </c>
      <c r="F29" s="35">
        <v>15.05889495329615</v>
      </c>
      <c r="G29" s="35">
        <v>6.2181629999999997</v>
      </c>
      <c r="H29" s="35">
        <v>8.2512927000000005</v>
      </c>
      <c r="I29" s="35">
        <v>11.562988499999999</v>
      </c>
      <c r="J29" s="35">
        <v>5.4496259999999994</v>
      </c>
      <c r="K29" s="35">
        <v>8.9779094999999991</v>
      </c>
      <c r="L29" s="35">
        <v>13.0092354</v>
      </c>
      <c r="M29" s="35">
        <v>9.4460183999999998</v>
      </c>
      <c r="N29" s="35">
        <v>13.435424100000001</v>
      </c>
      <c r="O29" s="35">
        <v>8.5796675999999987</v>
      </c>
      <c r="P29" s="35">
        <v>7.0356069000000003</v>
      </c>
      <c r="Q29" s="35">
        <v>9.1082857884963975</v>
      </c>
      <c r="R29" s="35">
        <v>6.15</v>
      </c>
      <c r="S29" s="36">
        <f t="shared" si="0"/>
        <v>9.1082857884963975</v>
      </c>
      <c r="T29" s="37">
        <f t="shared" si="1"/>
        <v>-32.479062001245715</v>
      </c>
      <c r="U29" s="38">
        <f t="shared" si="2"/>
        <v>2</v>
      </c>
      <c r="V29" s="36"/>
      <c r="W29" s="36"/>
      <c r="X29" s="41">
        <v>7.5236767241379319</v>
      </c>
      <c r="Y29" s="41">
        <v>5.1015365106551167</v>
      </c>
      <c r="Z29" s="41">
        <v>4.6512357317244648</v>
      </c>
      <c r="AA29" s="41">
        <v>7.7268171268018566</v>
      </c>
      <c r="AB29" s="41">
        <v>4.7224475875933374</v>
      </c>
      <c r="AC29" s="41">
        <v>5.1884390929101034</v>
      </c>
      <c r="AD29" s="41">
        <v>6.5163754949918484</v>
      </c>
      <c r="AE29" s="41">
        <v>7.3788235149850401</v>
      </c>
      <c r="AF29" s="41"/>
      <c r="AG29" s="41">
        <v>7.373476911136982</v>
      </c>
      <c r="AH29" s="41">
        <v>6.533316998915673</v>
      </c>
      <c r="AI29" s="35">
        <f>MEDIAN(D29:R29,V29:AH29)</f>
        <v>7.5236767241379319</v>
      </c>
      <c r="AJ29" s="40">
        <f>(R29-AI29)/AI29*100</f>
        <v>-18.258050877316613</v>
      </c>
      <c r="AK29" s="39">
        <f>RANK(R29,(D29:R29,X29:AH29),1)</f>
        <v>6</v>
      </c>
    </row>
    <row r="30" spans="1:37" ht="12.75" customHeight="1" x14ac:dyDescent="0.25">
      <c r="A30">
        <v>2005</v>
      </c>
      <c r="B30" s="34">
        <v>38534</v>
      </c>
      <c r="C30" s="42" t="s">
        <v>99</v>
      </c>
      <c r="D30" s="35">
        <v>8.9208349999999985</v>
      </c>
      <c r="E30" s="35">
        <v>9.3024750000000012</v>
      </c>
      <c r="F30" s="35">
        <v>15.066755648468281</v>
      </c>
      <c r="G30" s="35">
        <v>5.9426799999999993</v>
      </c>
      <c r="H30" s="35">
        <v>7.9190299999999993</v>
      </c>
      <c r="I30" s="35">
        <v>11.401495000000001</v>
      </c>
      <c r="J30" s="35">
        <v>5.3634050000000002</v>
      </c>
      <c r="K30" s="35">
        <v>8.7572749999999999</v>
      </c>
      <c r="L30" s="35">
        <v>12.96213</v>
      </c>
      <c r="M30" s="35">
        <v>9.295659999999998</v>
      </c>
      <c r="N30" s="35">
        <v>13.125689999999999</v>
      </c>
      <c r="O30" s="35">
        <v>8.3824500000000004</v>
      </c>
      <c r="P30" s="35">
        <v>6.8627049999999992</v>
      </c>
      <c r="Q30" s="35">
        <v>8.4707394993635976</v>
      </c>
      <c r="R30" s="35">
        <v>6.41</v>
      </c>
      <c r="S30" s="36">
        <f t="shared" si="0"/>
        <v>8.7572749999999999</v>
      </c>
      <c r="T30" s="37">
        <f t="shared" si="1"/>
        <v>-26.80371462583966</v>
      </c>
      <c r="U30" s="38">
        <f t="shared" si="2"/>
        <v>3</v>
      </c>
      <c r="V30" s="36"/>
      <c r="W30" s="36"/>
      <c r="X30" s="41">
        <v>8.0745945945945952</v>
      </c>
      <c r="Y30" s="41">
        <v>4.9583527842614208</v>
      </c>
      <c r="Z30" s="41">
        <v>4.678089808648525</v>
      </c>
      <c r="AA30" s="41">
        <v>8.0938209536166088</v>
      </c>
      <c r="AB30" s="41">
        <v>4.5351192186153408</v>
      </c>
      <c r="AC30" s="41">
        <v>4.9811949721964783</v>
      </c>
      <c r="AD30" s="41">
        <v>6.5163754949918484</v>
      </c>
      <c r="AE30" s="41">
        <v>7.1793453135485796</v>
      </c>
      <c r="AF30" s="41"/>
      <c r="AG30" s="41">
        <v>7.1594936708860759</v>
      </c>
      <c r="AH30" s="41">
        <v>6.3802463979954069</v>
      </c>
      <c r="AI30" s="35">
        <f>MEDIAN(D30:R30,V30:AH30)</f>
        <v>7.9190299999999993</v>
      </c>
      <c r="AJ30" s="40">
        <f>(R30-AI30)/AI30*100</f>
        <v>-19.055742938213381</v>
      </c>
      <c r="AK30" s="39">
        <f>RANK(R30,(D30:R30,X30:AH30),1)</f>
        <v>8</v>
      </c>
    </row>
    <row r="31" spans="1:37" ht="12.75" customHeight="1" x14ac:dyDescent="0.25">
      <c r="A31">
        <v>2006</v>
      </c>
      <c r="B31" s="34">
        <v>38718</v>
      </c>
      <c r="C31" s="42" t="s">
        <v>99</v>
      </c>
      <c r="D31" s="35">
        <v>8.7645239999999998</v>
      </c>
      <c r="E31" s="35">
        <v>9.4503240000000002</v>
      </c>
      <c r="F31" s="35">
        <v>15.298926474924276</v>
      </c>
      <c r="G31" s="35">
        <v>6.24078</v>
      </c>
      <c r="H31" s="35">
        <v>8.0444340000000008</v>
      </c>
      <c r="I31" s="35">
        <v>11.631168000000001</v>
      </c>
      <c r="J31" s="35">
        <v>5.5618379999999998</v>
      </c>
      <c r="K31" s="35">
        <v>9.2308679999999992</v>
      </c>
      <c r="L31" s="35">
        <v>13.716000000000001</v>
      </c>
      <c r="M31" s="35">
        <v>10.019538000000001</v>
      </c>
      <c r="N31" s="35">
        <v>14.086331999999999</v>
      </c>
      <c r="O31" s="35">
        <v>8.6410799999999988</v>
      </c>
      <c r="P31" s="35">
        <v>7.2146160000000004</v>
      </c>
      <c r="Q31" s="35">
        <v>9.0778160363671532</v>
      </c>
      <c r="R31" s="35">
        <v>7.07</v>
      </c>
      <c r="S31" s="36">
        <f t="shared" si="0"/>
        <v>9.0778160363671532</v>
      </c>
      <c r="T31" s="37">
        <f t="shared" si="1"/>
        <v>-22.117831296905859</v>
      </c>
      <c r="U31" s="38">
        <f t="shared" si="2"/>
        <v>3</v>
      </c>
      <c r="V31" s="36"/>
      <c r="W31" s="36"/>
      <c r="X31" s="41">
        <v>9.72197733217088</v>
      </c>
      <c r="Y31" s="41">
        <v>5.3389872545642429</v>
      </c>
      <c r="Z31" s="41">
        <v>4.7775363337721934</v>
      </c>
      <c r="AA31" s="41">
        <v>7.5639107206458513</v>
      </c>
      <c r="AB31" s="41">
        <v>4.5805372019534616</v>
      </c>
      <c r="AC31" s="41">
        <v>5.031080282669139</v>
      </c>
      <c r="AD31" s="41">
        <v>8.243018867924528</v>
      </c>
      <c r="AE31" s="41">
        <v>7.8894048881417298</v>
      </c>
      <c r="AF31" s="41"/>
      <c r="AG31" s="41">
        <v>7.4982490426515236</v>
      </c>
      <c r="AH31" s="41">
        <v>6.4427974947807929</v>
      </c>
      <c r="AI31" s="35">
        <f>MEDIAN(D31:R31,V31:AH31)</f>
        <v>8.0444340000000008</v>
      </c>
      <c r="AJ31" s="40">
        <f>(R31-AI31)/AI31*100</f>
        <v>-12.113145561266341</v>
      </c>
      <c r="AK31" s="39">
        <f>RANK(R31,(D31:R31,X31:AH31),1)</f>
        <v>8</v>
      </c>
    </row>
    <row r="32" spans="1:37" ht="12.75" customHeight="1" x14ac:dyDescent="0.25">
      <c r="A32">
        <v>2006</v>
      </c>
      <c r="B32" s="34">
        <v>38899</v>
      </c>
      <c r="C32" s="42" t="s">
        <v>99</v>
      </c>
      <c r="D32" s="35">
        <v>9.2464560000000002</v>
      </c>
      <c r="E32" s="35">
        <v>9.7032419999999995</v>
      </c>
      <c r="F32" s="35">
        <v>16.023926158301162</v>
      </c>
      <c r="G32" s="35">
        <v>6.4296090000000001</v>
      </c>
      <c r="H32" s="35">
        <v>8.0214389999999991</v>
      </c>
      <c r="I32" s="35">
        <v>11.994092999999999</v>
      </c>
      <c r="J32" s="35">
        <v>5.6129310000000006</v>
      </c>
      <c r="K32" s="35">
        <v>9.3156660000000002</v>
      </c>
      <c r="L32" s="35">
        <v>13.842000000000002</v>
      </c>
      <c r="M32" s="35">
        <v>10.111580999999999</v>
      </c>
      <c r="N32" s="35">
        <v>14.46489</v>
      </c>
      <c r="O32" s="35">
        <v>8.720460000000001</v>
      </c>
      <c r="P32" s="35">
        <v>7.3501019999999997</v>
      </c>
      <c r="Q32" s="35">
        <v>9.9913813930832944</v>
      </c>
      <c r="R32" s="35">
        <v>7.53</v>
      </c>
      <c r="S32" s="36">
        <f t="shared" si="0"/>
        <v>9.3156660000000002</v>
      </c>
      <c r="T32" s="37">
        <f t="shared" si="1"/>
        <v>-19.16842016448421</v>
      </c>
      <c r="U32" s="38">
        <f t="shared" si="2"/>
        <v>4</v>
      </c>
      <c r="V32" s="36"/>
      <c r="W32" s="36"/>
      <c r="X32" s="41">
        <v>9.7736556521739146</v>
      </c>
      <c r="Y32" s="41">
        <v>5.4895798968167622</v>
      </c>
      <c r="Z32" s="41">
        <v>5.0204740966088481</v>
      </c>
      <c r="AA32" s="41">
        <v>6.807420857596612</v>
      </c>
      <c r="AB32" s="41">
        <v>4.9414408849303264</v>
      </c>
      <c r="AC32" s="41">
        <v>5.0772975556070454</v>
      </c>
      <c r="AD32" s="41">
        <v>9.1087002096436045</v>
      </c>
      <c r="AE32" s="41">
        <v>7.592514181423569</v>
      </c>
      <c r="AF32" s="41"/>
      <c r="AG32" s="41">
        <v>7.4894784876140816</v>
      </c>
      <c r="AH32" s="41">
        <v>6.4984559529274302</v>
      </c>
      <c r="AI32" s="35">
        <f>MEDIAN(D32:R32,V32:AH32)</f>
        <v>8.0214389999999991</v>
      </c>
      <c r="AJ32" s="40">
        <f>(R32-AI32)/AI32*100</f>
        <v>-6.1265690607383396</v>
      </c>
      <c r="AK32" s="39">
        <f>RANK(R32,(D32:R32,X32:AH32),1)</f>
        <v>11</v>
      </c>
    </row>
    <row r="33" spans="1:37" ht="12.75" customHeight="1" x14ac:dyDescent="0.25">
      <c r="A33">
        <v>2007</v>
      </c>
      <c r="B33" s="34">
        <v>39083</v>
      </c>
      <c r="C33" s="42" t="s">
        <v>99</v>
      </c>
      <c r="D33" s="35">
        <v>9.3444880000000001</v>
      </c>
      <c r="E33" s="35">
        <v>9.8551520000000004</v>
      </c>
      <c r="F33" s="35">
        <v>16.309509914406075</v>
      </c>
      <c r="G33" s="35">
        <v>6.5855759999999997</v>
      </c>
      <c r="H33" s="35">
        <v>7.7859680000000004</v>
      </c>
      <c r="I33" s="35">
        <v>11.977392</v>
      </c>
      <c r="J33" s="35">
        <v>5.6570959999999992</v>
      </c>
      <c r="K33" s="35">
        <v>10.027584000000001</v>
      </c>
      <c r="L33" s="35">
        <v>14.570504000000001</v>
      </c>
      <c r="M33" s="35">
        <v>10.292864</v>
      </c>
      <c r="N33" s="35">
        <v>14.789359999999999</v>
      </c>
      <c r="O33" s="35">
        <v>8.8205600000000004</v>
      </c>
      <c r="P33" s="35">
        <v>7.5007920000000006</v>
      </c>
      <c r="Q33" s="35">
        <v>10.470902383967404</v>
      </c>
      <c r="R33" s="35">
        <v>8.74</v>
      </c>
      <c r="S33" s="36">
        <f t="shared" si="0"/>
        <v>9.8551520000000004</v>
      </c>
      <c r="T33" s="37">
        <f t="shared" si="1"/>
        <v>-11.315421619067875</v>
      </c>
      <c r="U33" s="38">
        <f t="shared" si="2"/>
        <v>5</v>
      </c>
      <c r="V33" s="36"/>
      <c r="W33" s="36"/>
      <c r="X33" s="41">
        <v>9.0378458559524208</v>
      </c>
      <c r="Y33" s="41">
        <v>5.7428811063218399</v>
      </c>
      <c r="Z33" s="41">
        <v>4.8123576368028846</v>
      </c>
      <c r="AA33" s="41">
        <v>8.3488063258232241</v>
      </c>
      <c r="AB33" s="41">
        <v>4.5654021505376345</v>
      </c>
      <c r="AC33" s="41">
        <v>5.253020563021316</v>
      </c>
      <c r="AD33" s="41">
        <v>8.3138732820871191</v>
      </c>
      <c r="AE33" s="41">
        <v>7.6900496713494011</v>
      </c>
      <c r="AF33" s="41"/>
      <c r="AG33" s="41">
        <v>8.0370524589220462</v>
      </c>
      <c r="AH33" s="41">
        <v>6.4197759999999988</v>
      </c>
      <c r="AI33" s="35">
        <f>MEDIAN(D33:R33,V33:AH33)</f>
        <v>8.3488063258232241</v>
      </c>
      <c r="AJ33" s="40">
        <f>(R33-AI33)/AI33*100</f>
        <v>4.6856240150977859</v>
      </c>
      <c r="AK33" s="39">
        <f>RANK(R33,(D33:R33,X33:AH33),1)</f>
        <v>14</v>
      </c>
    </row>
    <row r="34" spans="1:37" ht="12.75" customHeight="1" x14ac:dyDescent="0.25">
      <c r="A34">
        <v>2007</v>
      </c>
      <c r="B34" s="34">
        <v>39264</v>
      </c>
      <c r="C34" s="42" t="s">
        <v>99</v>
      </c>
      <c r="D34" s="35">
        <v>9.6144749999999988</v>
      </c>
      <c r="E34" s="35">
        <v>9.9855599999999995</v>
      </c>
      <c r="F34" s="35">
        <v>15.567000766036365</v>
      </c>
      <c r="G34" s="35">
        <v>6.5918190000000001</v>
      </c>
      <c r="H34" s="35">
        <v>7.9142310000000009</v>
      </c>
      <c r="I34" s="35" t="s">
        <v>130</v>
      </c>
      <c r="J34" s="35">
        <v>5.8226610000000001</v>
      </c>
      <c r="K34" s="35">
        <v>10.201464</v>
      </c>
      <c r="L34" s="35">
        <v>15.045810000000001</v>
      </c>
      <c r="M34" s="35" t="s">
        <v>130</v>
      </c>
      <c r="N34" s="35" t="s">
        <v>130</v>
      </c>
      <c r="O34" s="35">
        <v>8.973510000000001</v>
      </c>
      <c r="P34" s="35">
        <v>7.6308570000000007</v>
      </c>
      <c r="Q34" s="35"/>
      <c r="R34" s="35">
        <v>8.6</v>
      </c>
      <c r="S34" s="36" t="s">
        <v>130</v>
      </c>
      <c r="T34" s="37" t="s">
        <v>130</v>
      </c>
      <c r="U34" s="38" t="s">
        <v>130</v>
      </c>
      <c r="V34" s="36"/>
      <c r="W34" s="36"/>
      <c r="X34" s="41">
        <v>8.9362733684859279</v>
      </c>
      <c r="Y34" s="41">
        <v>5.7311752882682736</v>
      </c>
      <c r="Z34" s="41">
        <v>4.8705277823936193</v>
      </c>
      <c r="AA34" s="41">
        <v>9.1859343863912528</v>
      </c>
      <c r="AB34" s="41">
        <v>4.935342229875161</v>
      </c>
      <c r="AC34" s="41">
        <v>5.340041705282669</v>
      </c>
      <c r="AD34" s="41">
        <v>7.9646121593291399</v>
      </c>
      <c r="AE34" s="41">
        <v>8.2756371742476507</v>
      </c>
      <c r="AF34" s="41"/>
      <c r="AG34" s="41">
        <v>8.5195463001860414</v>
      </c>
      <c r="AH34" s="41">
        <v>6.9763980000000005</v>
      </c>
      <c r="AI34" s="35" t="s">
        <v>130</v>
      </c>
      <c r="AJ34" s="40"/>
      <c r="AK34" s="39"/>
    </row>
    <row r="35" spans="1:37" ht="12.75" customHeight="1" x14ac:dyDescent="0.25">
      <c r="A35">
        <v>2007</v>
      </c>
      <c r="B35" s="34" t="s">
        <v>179</v>
      </c>
      <c r="C35" s="42" t="s">
        <v>100</v>
      </c>
      <c r="D35" s="35"/>
      <c r="E35" s="35"/>
      <c r="F35" s="35"/>
      <c r="G35" s="35"/>
      <c r="H35" s="35"/>
      <c r="I35" s="35">
        <v>12.73752416</v>
      </c>
      <c r="J35" s="35"/>
      <c r="K35" s="35"/>
      <c r="L35" s="35"/>
      <c r="M35" s="35">
        <v>10.470676640000001</v>
      </c>
      <c r="N35" s="35">
        <v>13.2232772</v>
      </c>
      <c r="O35" s="35"/>
      <c r="P35" s="35"/>
      <c r="Q35" s="35">
        <v>9.3699994026085509</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5">
      <c r="A36">
        <v>2007</v>
      </c>
      <c r="B36" s="34" t="s">
        <v>163</v>
      </c>
      <c r="C36" s="42" t="s">
        <v>100</v>
      </c>
      <c r="D36" s="35">
        <v>11.208342299999998</v>
      </c>
      <c r="E36" s="35">
        <v>11.256953449999999</v>
      </c>
      <c r="F36" s="35">
        <v>14.750011800000001</v>
      </c>
      <c r="G36" s="35">
        <v>6.888894399999999</v>
      </c>
      <c r="H36" s="35">
        <v>7.4652837500000002</v>
      </c>
      <c r="I36" s="35">
        <v>13.8333444</v>
      </c>
      <c r="J36" s="35">
        <v>8.3541733499999999</v>
      </c>
      <c r="K36" s="35">
        <v>12.041676299999999</v>
      </c>
      <c r="L36" s="35"/>
      <c r="M36" s="35">
        <v>10.256952649999999</v>
      </c>
      <c r="N36" s="35">
        <v>13.326399549999998</v>
      </c>
      <c r="O36" s="35">
        <v>10.375008300000001</v>
      </c>
      <c r="P36" s="35">
        <v>8.9375071500000001</v>
      </c>
      <c r="Q36" s="35">
        <v>10.2083415</v>
      </c>
      <c r="R36" s="35">
        <v>9.3055629999999994</v>
      </c>
      <c r="S36" s="36">
        <f t="shared" ref="S36:S62" si="3">MEDIAN(D36:R36)</f>
        <v>10.315980475</v>
      </c>
      <c r="T36" s="37">
        <f t="shared" ref="T36:T62" si="4">(R36-S36)/S36*100</f>
        <v>-9.7946819252776898</v>
      </c>
      <c r="U36" s="38">
        <f t="shared" ref="U36:U62" si="5">RANK(R36,D36:R36,1)</f>
        <v>5</v>
      </c>
      <c r="V36" s="36">
        <v>4.93750395</v>
      </c>
      <c r="W36" s="36">
        <v>6.4513940499999993</v>
      </c>
      <c r="X36" s="41">
        <v>10.9444532</v>
      </c>
      <c r="Y36" s="41">
        <v>5.7569490500000002</v>
      </c>
      <c r="Z36" s="41">
        <v>5.28472645</v>
      </c>
      <c r="AA36" s="41">
        <v>9.2569518500000001</v>
      </c>
      <c r="AB36" s="41">
        <v>5.0000039999999997</v>
      </c>
      <c r="AC36" s="41">
        <v>5.7430601499999998</v>
      </c>
      <c r="AD36" s="41">
        <v>8.8958404499999997</v>
      </c>
      <c r="AE36" s="41">
        <v>7.2430613500000005</v>
      </c>
      <c r="AF36" s="41">
        <v>7.9791730500000009</v>
      </c>
      <c r="AG36" s="41">
        <v>7.6250060999999993</v>
      </c>
      <c r="AH36" s="41">
        <v>7.0902834499999994</v>
      </c>
      <c r="AI36" s="35">
        <f t="shared" ref="AI36:AI62" si="6">MEDIAN(D36:R36,V36:AH36)</f>
        <v>8.8958404499999997</v>
      </c>
      <c r="AJ36" s="40">
        <f t="shared" ref="AJ36:AJ62" si="7">(R36-AI36)/AI36*100</f>
        <v>4.605776736924275</v>
      </c>
      <c r="AK36" s="39">
        <f>RANK(R36,(D36:R36,V36:AH36),1)</f>
        <v>17</v>
      </c>
    </row>
    <row r="37" spans="1:37" ht="12.75" customHeight="1" x14ac:dyDescent="0.25">
      <c r="A37">
        <v>2008</v>
      </c>
      <c r="B37" s="34" t="s">
        <v>180</v>
      </c>
      <c r="C37" s="42" t="s">
        <v>100</v>
      </c>
      <c r="D37" s="35">
        <v>12.698895299999998</v>
      </c>
      <c r="E37" s="35">
        <v>13.706744133333334</v>
      </c>
      <c r="F37" s="35">
        <v>18.172289733333333</v>
      </c>
      <c r="G37" s="35">
        <v>8.202338966666666</v>
      </c>
      <c r="H37" s="35">
        <v>8.202338966666666</v>
      </c>
      <c r="I37" s="35">
        <v>15.412334466666666</v>
      </c>
      <c r="J37" s="35">
        <v>9.6520907500000011</v>
      </c>
      <c r="K37" s="35">
        <v>12.1872182</v>
      </c>
      <c r="L37" s="35">
        <v>17.893193133333334</v>
      </c>
      <c r="M37" s="35">
        <v>11.450713283333332</v>
      </c>
      <c r="N37" s="35">
        <v>14.885151999999998</v>
      </c>
      <c r="O37" s="35">
        <v>10.256800049999999</v>
      </c>
      <c r="P37" s="35">
        <v>9.6210800166666672</v>
      </c>
      <c r="Q37" s="35">
        <v>11.51273475</v>
      </c>
      <c r="R37" s="35">
        <v>10.504885916666668</v>
      </c>
      <c r="S37" s="36">
        <f t="shared" si="3"/>
        <v>11.51273475</v>
      </c>
      <c r="T37" s="37">
        <f t="shared" si="4"/>
        <v>-8.7542087542087454</v>
      </c>
      <c r="U37" s="38">
        <f t="shared" si="5"/>
        <v>6</v>
      </c>
      <c r="V37" s="36">
        <v>5.4733944333333326</v>
      </c>
      <c r="W37" s="36">
        <v>7.147974033333333</v>
      </c>
      <c r="X37" s="41">
        <v>13.838539749999997</v>
      </c>
      <c r="Y37" s="41">
        <v>8.0317799333333326</v>
      </c>
      <c r="Z37" s="41">
        <v>6.0238349500000004</v>
      </c>
      <c r="AA37" s="41">
        <v>11.946885016666666</v>
      </c>
      <c r="AB37" s="41">
        <v>6.3572003333333331</v>
      </c>
      <c r="AC37" s="41">
        <v>6.2641681333333326</v>
      </c>
      <c r="AD37" s="41">
        <v>10.148262483333333</v>
      </c>
      <c r="AE37" s="41">
        <v>8.6364892333333323</v>
      </c>
      <c r="AF37" s="41">
        <v>8.0860487166666655</v>
      </c>
      <c r="AG37" s="41">
        <v>9.233445849999999</v>
      </c>
      <c r="AH37" s="41">
        <v>8.2643604333333336</v>
      </c>
      <c r="AI37" s="35">
        <f t="shared" si="6"/>
        <v>9.9001766166666663</v>
      </c>
      <c r="AJ37" s="40">
        <f t="shared" si="7"/>
        <v>6.1080657791699444</v>
      </c>
      <c r="AK37" s="39">
        <f>RANK(R37,(D37:R37,V37:AH37),1)</f>
        <v>17</v>
      </c>
    </row>
    <row r="38" spans="1:37" ht="12.75" customHeight="1" x14ac:dyDescent="0.25">
      <c r="A38">
        <v>2008</v>
      </c>
      <c r="B38" s="34" t="s">
        <v>164</v>
      </c>
      <c r="C38" s="42" t="s">
        <v>100</v>
      </c>
      <c r="D38" s="35">
        <v>13.551222166666669</v>
      </c>
      <c r="E38" s="35">
        <v>15.906534166666669</v>
      </c>
      <c r="F38" s="35">
        <v>20.396347666666671</v>
      </c>
      <c r="G38" s="35">
        <v>9.0859431666666683</v>
      </c>
      <c r="H38" s="35">
        <v>8.6197876666666673</v>
      </c>
      <c r="I38" s="35">
        <v>16.675281833333337</v>
      </c>
      <c r="J38" s="35">
        <v>11.015990500000001</v>
      </c>
      <c r="K38" s="35">
        <v>15.080539333333334</v>
      </c>
      <c r="L38" s="35">
        <v>19.668490833333337</v>
      </c>
      <c r="M38" s="35">
        <v>12.013726833333335</v>
      </c>
      <c r="N38" s="35">
        <v>16.07827566666667</v>
      </c>
      <c r="O38" s="35">
        <v>11.171375666666668</v>
      </c>
      <c r="P38" s="35">
        <v>12.152755666666669</v>
      </c>
      <c r="Q38" s="35">
        <v>12.365388000000001</v>
      </c>
      <c r="R38" s="35">
        <v>11.408542500000001</v>
      </c>
      <c r="S38" s="36">
        <f t="shared" si="3"/>
        <v>12.365388000000001</v>
      </c>
      <c r="T38" s="37">
        <f t="shared" si="4"/>
        <v>-7.7380952380952372</v>
      </c>
      <c r="U38" s="38">
        <f t="shared" si="5"/>
        <v>5</v>
      </c>
      <c r="V38" s="36">
        <v>6.6897403333333338</v>
      </c>
      <c r="W38" s="36">
        <v>9.2249720000000011</v>
      </c>
      <c r="X38" s="41">
        <v>17.190506333333335</v>
      </c>
      <c r="Y38" s="41">
        <v>8.6361440000000016</v>
      </c>
      <c r="Z38" s="41">
        <v>6.7633438333333338</v>
      </c>
      <c r="AA38" s="41">
        <v>12.512595000000001</v>
      </c>
      <c r="AB38" s="41">
        <v>8.1945230000000002</v>
      </c>
      <c r="AC38" s="41">
        <v>6.7306311666666669</v>
      </c>
      <c r="AD38" s="41">
        <v>14.761590833333335</v>
      </c>
      <c r="AE38" s="41">
        <v>10.050966833333334</v>
      </c>
      <c r="AF38" s="41">
        <v>9.0205178333333347</v>
      </c>
      <c r="AG38" s="41">
        <v>10.647973000000002</v>
      </c>
      <c r="AH38" s="41">
        <v>8.9305580000000013</v>
      </c>
      <c r="AI38" s="35">
        <f t="shared" si="6"/>
        <v>11.289959083333335</v>
      </c>
      <c r="AJ38" s="40">
        <f t="shared" si="7"/>
        <v>1.050344078232524</v>
      </c>
      <c r="AK38" s="39">
        <f>RANK(R38,(D38:R38,V38:AH38),1)</f>
        <v>15</v>
      </c>
    </row>
    <row r="39" spans="1:37" ht="12.75" customHeight="1" x14ac:dyDescent="0.25">
      <c r="A39">
        <v>2009</v>
      </c>
      <c r="B39" s="34" t="s">
        <v>181</v>
      </c>
      <c r="C39" s="42" t="s">
        <v>100</v>
      </c>
      <c r="D39" s="35">
        <v>15.545094899999997</v>
      </c>
      <c r="E39" s="35">
        <v>15.214348199999996</v>
      </c>
      <c r="F39" s="35">
        <v>21.480657300000001</v>
      </c>
      <c r="G39" s="35">
        <v>10.253147699999998</v>
      </c>
      <c r="H39" s="35">
        <v>9.4486286999999987</v>
      </c>
      <c r="I39" s="35">
        <v>18.968770199999998</v>
      </c>
      <c r="J39" s="35">
        <v>12.237627899999998</v>
      </c>
      <c r="K39" s="35">
        <v>16.421126699999999</v>
      </c>
      <c r="L39" s="35">
        <v>23.322111899999999</v>
      </c>
      <c r="M39" s="35">
        <v>15.196470000000001</v>
      </c>
      <c r="N39" s="35">
        <v>19.308456</v>
      </c>
      <c r="O39" s="35">
        <v>12.219749699999998</v>
      </c>
      <c r="P39" s="35">
        <v>13.113659699999999</v>
      </c>
      <c r="Q39" s="35">
        <v>12.264445199999997</v>
      </c>
      <c r="R39" s="35">
        <v>11.701281899999998</v>
      </c>
      <c r="S39" s="36">
        <f t="shared" si="3"/>
        <v>15.196470000000001</v>
      </c>
      <c r="T39" s="37">
        <f t="shared" si="4"/>
        <v>-23.000000000000021</v>
      </c>
      <c r="U39" s="38">
        <f t="shared" si="5"/>
        <v>3</v>
      </c>
      <c r="V39" s="36">
        <v>7.2674882999999992</v>
      </c>
      <c r="W39" s="36">
        <v>9.6899843999999984</v>
      </c>
      <c r="X39" s="41">
        <v>14.374072799999999</v>
      </c>
      <c r="Y39" s="41">
        <v>9.6810452999999992</v>
      </c>
      <c r="Z39" s="41">
        <v>7.9289816999999996</v>
      </c>
      <c r="AA39" s="41">
        <v>12.032028599999999</v>
      </c>
      <c r="AB39" s="41">
        <v>9.3949940999999999</v>
      </c>
      <c r="AC39" s="41">
        <v>8.0183727000000005</v>
      </c>
      <c r="AD39" s="41">
        <v>15.822206999999997</v>
      </c>
      <c r="AE39" s="41">
        <v>9.5827151999999991</v>
      </c>
      <c r="AF39" s="41">
        <v>8.411693099999999</v>
      </c>
      <c r="AG39" s="41">
        <v>13.265624399999998</v>
      </c>
      <c r="AH39" s="41">
        <v>11.316900599999997</v>
      </c>
      <c r="AI39" s="35">
        <f t="shared" si="6"/>
        <v>12.228688799999997</v>
      </c>
      <c r="AJ39" s="40">
        <f t="shared" si="7"/>
        <v>-4.3128654970760163</v>
      </c>
      <c r="AK39" s="39">
        <f>RANK(R39,(D39:R39,V39:AH39),1)</f>
        <v>12</v>
      </c>
    </row>
    <row r="40" spans="1:37" ht="12.75" customHeight="1" x14ac:dyDescent="0.25">
      <c r="A40">
        <v>2009</v>
      </c>
      <c r="B40" s="34" t="s">
        <v>165</v>
      </c>
      <c r="C40" s="42" t="s">
        <v>100</v>
      </c>
      <c r="D40" s="35">
        <v>15.55940176629832</v>
      </c>
      <c r="E40" s="35">
        <v>14.600807704255983</v>
      </c>
      <c r="F40" s="35">
        <v>20.05059246438557</v>
      </c>
      <c r="G40" s="35">
        <v>10.145120489948077</v>
      </c>
      <c r="H40" s="35">
        <v>10.109617006168731</v>
      </c>
      <c r="I40" s="35">
        <v>18.976612080060356</v>
      </c>
      <c r="J40" s="35">
        <v>10.659921004748591</v>
      </c>
      <c r="K40" s="35">
        <v>14.98247015488395</v>
      </c>
      <c r="L40" s="35">
        <v>23.210402520747351</v>
      </c>
      <c r="M40" s="35">
        <v>15.088980606221988</v>
      </c>
      <c r="N40" s="35">
        <v>18.559446145653045</v>
      </c>
      <c r="O40" s="35">
        <v>12.727998934895487</v>
      </c>
      <c r="P40" s="35">
        <v>13.704344738827498</v>
      </c>
      <c r="Q40" s="35">
        <v>12.648116096391959</v>
      </c>
      <c r="R40" s="35">
        <v>11.094838681045578</v>
      </c>
      <c r="S40" s="36">
        <f t="shared" si="3"/>
        <v>14.600807704255983</v>
      </c>
      <c r="T40" s="37">
        <f t="shared" si="4"/>
        <v>-24.012158054711254</v>
      </c>
      <c r="U40" s="38">
        <f t="shared" si="5"/>
        <v>4</v>
      </c>
      <c r="V40" s="36">
        <v>7.3048417876004077</v>
      </c>
      <c r="W40" s="36">
        <v>9.9676030710513466</v>
      </c>
      <c r="X40" s="41">
        <v>14.689566413704346</v>
      </c>
      <c r="Y40" s="41">
        <v>10.127368748058403</v>
      </c>
      <c r="Z40" s="41">
        <v>7.9616562375183069</v>
      </c>
      <c r="AA40" s="41">
        <v>13.855234544889717</v>
      </c>
      <c r="AB40" s="41">
        <v>9.3551679758576309</v>
      </c>
      <c r="AC40" s="41">
        <v>7.8462699152354336</v>
      </c>
      <c r="AD40" s="41">
        <v>14.068255447565795</v>
      </c>
      <c r="AE40" s="41">
        <v>10.402520747348335</v>
      </c>
      <c r="AF40" s="41">
        <v>8.37882217192562</v>
      </c>
      <c r="AG40" s="41">
        <v>13.828606932055209</v>
      </c>
      <c r="AH40" s="41">
        <v>10.926197133093686</v>
      </c>
      <c r="AI40" s="35">
        <f t="shared" si="6"/>
        <v>12.688057515643724</v>
      </c>
      <c r="AJ40" s="40">
        <f t="shared" si="7"/>
        <v>-12.55683805526408</v>
      </c>
      <c r="AK40" s="39">
        <f>RANK(R40,(D40:R40,V40:AH40),1)</f>
        <v>13</v>
      </c>
    </row>
    <row r="41" spans="1:37" ht="12.75" customHeight="1" x14ac:dyDescent="0.25">
      <c r="A41">
        <v>2010</v>
      </c>
      <c r="B41" s="34" t="s">
        <v>182</v>
      </c>
      <c r="C41" s="42" t="s">
        <v>100</v>
      </c>
      <c r="D41" s="35">
        <v>15.434139551070125</v>
      </c>
      <c r="E41" s="35">
        <v>15.068731512093267</v>
      </c>
      <c r="F41" s="35">
        <v>20.080041760918739</v>
      </c>
      <c r="G41" s="35">
        <v>10.161823560118323</v>
      </c>
      <c r="H41" s="35">
        <v>10.04872107186358</v>
      </c>
      <c r="I41" s="35">
        <v>19.488428745432401</v>
      </c>
      <c r="J41" s="35">
        <v>11.919262223768925</v>
      </c>
      <c r="K41" s="35">
        <v>14.024708543587961</v>
      </c>
      <c r="L41" s="35">
        <v>21.680876979293544</v>
      </c>
      <c r="M41" s="35">
        <v>14.016008352183748</v>
      </c>
      <c r="N41" s="35">
        <v>17.095876109274403</v>
      </c>
      <c r="O41" s="35">
        <v>12.484774665042631</v>
      </c>
      <c r="P41" s="35">
        <v>13.485296676526884</v>
      </c>
      <c r="Q41" s="35">
        <v>13.868105098312162</v>
      </c>
      <c r="R41" s="35">
        <v>10.770836958413085</v>
      </c>
      <c r="S41" s="36">
        <f t="shared" si="3"/>
        <v>14.016008352183748</v>
      </c>
      <c r="T41" s="37">
        <f t="shared" si="4"/>
        <v>-23.153320918684049</v>
      </c>
      <c r="U41" s="38">
        <f t="shared" si="5"/>
        <v>3</v>
      </c>
      <c r="V41" s="36">
        <v>7.0732556116234555</v>
      </c>
      <c r="W41" s="36">
        <v>9.5789107360361925</v>
      </c>
      <c r="X41" s="41">
        <v>15.69514529319645</v>
      </c>
      <c r="Y41" s="41">
        <v>9.5702105446319816</v>
      </c>
      <c r="Z41" s="41">
        <v>8.143379154341396</v>
      </c>
      <c r="AA41" s="41">
        <v>13.868105098312162</v>
      </c>
      <c r="AB41" s="41">
        <v>9.1352009744214371</v>
      </c>
      <c r="AC41" s="41">
        <v>9.5963111188446142</v>
      </c>
      <c r="AD41" s="41">
        <v>15.938750652514354</v>
      </c>
      <c r="AE41" s="41">
        <v>10.744736384200452</v>
      </c>
      <c r="AF41" s="41">
        <v>8.795893509657212</v>
      </c>
      <c r="AG41" s="41">
        <v>11.823560118322602</v>
      </c>
      <c r="AH41" s="41">
        <v>11.11014442317731</v>
      </c>
      <c r="AI41" s="35">
        <f t="shared" si="6"/>
        <v>12.202018444405777</v>
      </c>
      <c r="AJ41" s="40">
        <f t="shared" si="7"/>
        <v>-11.729055258467023</v>
      </c>
      <c r="AK41" s="39">
        <f>RANK(R41,(D41:R41,V41:AH41),1)</f>
        <v>11</v>
      </c>
    </row>
    <row r="42" spans="1:37" ht="12.75" customHeight="1" x14ac:dyDescent="0.25">
      <c r="A42">
        <v>2010</v>
      </c>
      <c r="B42" s="34" t="s">
        <v>166</v>
      </c>
      <c r="C42" s="42" t="s">
        <v>100</v>
      </c>
      <c r="D42" s="35">
        <v>14.833970474657052</v>
      </c>
      <c r="E42" s="35">
        <v>14.935515052920531</v>
      </c>
      <c r="F42" s="35">
        <v>19.851965050510806</v>
      </c>
      <c r="G42" s="35">
        <v>10.13753372997099</v>
      </c>
      <c r="H42" s="35">
        <v>10.315236741932084</v>
      </c>
      <c r="I42" s="35">
        <v>19.395014448325131</v>
      </c>
      <c r="J42" s="35">
        <v>11.855329512261568</v>
      </c>
      <c r="K42" s="35">
        <v>14.241627101453405</v>
      </c>
      <c r="L42" s="35">
        <v>20.427384327337204</v>
      </c>
      <c r="M42" s="35">
        <v>13.78467649926773</v>
      </c>
      <c r="N42" s="35">
        <v>16.636386738833863</v>
      </c>
      <c r="O42" s="35">
        <v>12.828465053953275</v>
      </c>
      <c r="P42" s="35">
        <v>14.309323486962391</v>
      </c>
      <c r="Q42" s="35">
        <v>14.377019872471381</v>
      </c>
      <c r="R42" s="35">
        <v>11.059896982530956</v>
      </c>
      <c r="S42" s="36">
        <f t="shared" si="3"/>
        <v>14.309323486962391</v>
      </c>
      <c r="T42" s="37">
        <f t="shared" si="4"/>
        <v>-22.708456534594905</v>
      </c>
      <c r="U42" s="38">
        <f t="shared" si="5"/>
        <v>3</v>
      </c>
      <c r="V42" s="36">
        <v>7.040424092934777</v>
      </c>
      <c r="W42" s="36">
        <v>9.4097975857493665</v>
      </c>
      <c r="X42" s="41">
        <v>16.974868666378804</v>
      </c>
      <c r="Y42" s="41">
        <v>9.6298108386535777</v>
      </c>
      <c r="Z42" s="41">
        <v>8.2758831284738132</v>
      </c>
      <c r="AA42" s="41">
        <v>12.67614818655805</v>
      </c>
      <c r="AB42" s="41">
        <v>8.876688549866083</v>
      </c>
      <c r="AC42" s="41">
        <v>9.9852168625757667</v>
      </c>
      <c r="AD42" s="41">
        <v>15.47708613699244</v>
      </c>
      <c r="AE42" s="41">
        <v>11.296834331812414</v>
      </c>
      <c r="AF42" s="41">
        <v>8.7836060197912271</v>
      </c>
      <c r="AG42" s="41">
        <v>12.33766625901311</v>
      </c>
      <c r="AH42" s="41">
        <v>11.017586741587838</v>
      </c>
      <c r="AI42" s="35">
        <f t="shared" si="6"/>
        <v>12.50690722278558</v>
      </c>
      <c r="AJ42" s="40">
        <f t="shared" si="7"/>
        <v>-11.569688768606223</v>
      </c>
      <c r="AK42" s="39">
        <f>RANK(R42,(D42:R42,V42:AH42),1)</f>
        <v>11</v>
      </c>
    </row>
    <row r="43" spans="1:37" ht="12.75" customHeight="1" x14ac:dyDescent="0.25">
      <c r="A43">
        <v>2011</v>
      </c>
      <c r="B43" s="34" t="s">
        <v>183</v>
      </c>
      <c r="C43" s="42" t="s">
        <v>100</v>
      </c>
      <c r="D43" s="35">
        <v>15.669575172559508</v>
      </c>
      <c r="E43" s="35">
        <v>16.737363397614811</v>
      </c>
      <c r="F43" s="35">
        <v>22.058942112727816</v>
      </c>
      <c r="G43" s="35">
        <v>11.754351680690068</v>
      </c>
      <c r="H43" s="35">
        <v>11.016449248741283</v>
      </c>
      <c r="I43" s="35">
        <v>20.826210991119257</v>
      </c>
      <c r="J43" s="35">
        <v>12.058193858551332</v>
      </c>
      <c r="K43" s="35">
        <v>13.716304029165663</v>
      </c>
      <c r="L43" s="35">
        <v>21.086647143571771</v>
      </c>
      <c r="M43" s="35">
        <v>13.568723542775906</v>
      </c>
      <c r="N43" s="35">
        <v>17.015161960230824</v>
      </c>
      <c r="O43" s="35">
        <v>13.056532442952632</v>
      </c>
      <c r="P43" s="35">
        <v>15.348370584534743</v>
      </c>
      <c r="Q43" s="35">
        <v>15.634850352232506</v>
      </c>
      <c r="R43" s="35">
        <v>10.999086838577783</v>
      </c>
      <c r="S43" s="36">
        <f t="shared" si="3"/>
        <v>15.348370584534743</v>
      </c>
      <c r="T43" s="37">
        <f t="shared" si="4"/>
        <v>-28.337104072398184</v>
      </c>
      <c r="U43" s="38">
        <f t="shared" si="5"/>
        <v>1</v>
      </c>
      <c r="V43" s="36">
        <v>7.1446317822805954</v>
      </c>
      <c r="W43" s="36">
        <v>9.4711947441897077</v>
      </c>
      <c r="X43" s="41">
        <v>17.275598112683337</v>
      </c>
      <c r="Y43" s="41">
        <v>10.729969481043518</v>
      </c>
      <c r="Z43" s="41">
        <v>8.1342891616001438</v>
      </c>
      <c r="AA43" s="41">
        <v>13.82047849014667</v>
      </c>
      <c r="AB43" s="41">
        <v>10.243821996465496</v>
      </c>
      <c r="AC43" s="41">
        <v>10.226459586301996</v>
      </c>
      <c r="AD43" s="41">
        <v>15.921330119930271</v>
      </c>
      <c r="AE43" s="41">
        <v>12.101599883960084</v>
      </c>
      <c r="AF43" s="41">
        <v>9.2628458222276979</v>
      </c>
      <c r="AG43" s="41">
        <v>13.03917003278913</v>
      </c>
      <c r="AH43" s="41">
        <v>11.563365168891561</v>
      </c>
      <c r="AI43" s="35">
        <f t="shared" si="6"/>
        <v>13.04785123787088</v>
      </c>
      <c r="AJ43" s="40">
        <f t="shared" si="7"/>
        <v>-15.701929474384546</v>
      </c>
      <c r="AK43" s="39">
        <f>RANK(R43,(D43:R43,V43:AH43),1)</f>
        <v>8</v>
      </c>
    </row>
    <row r="44" spans="1:37" ht="12.75" customHeight="1" x14ac:dyDescent="0.25">
      <c r="A44">
        <v>2011</v>
      </c>
      <c r="B44" s="34" t="s">
        <v>167</v>
      </c>
      <c r="C44" s="42" t="s">
        <v>100</v>
      </c>
      <c r="D44" s="35">
        <v>15.450522450327075</v>
      </c>
      <c r="E44" s="35">
        <v>16.239965203263495</v>
      </c>
      <c r="F44" s="35">
        <v>22.616233592365347</v>
      </c>
      <c r="G44" s="35">
        <v>12.058521171226635</v>
      </c>
      <c r="H44" s="35">
        <v>11.295104003551854</v>
      </c>
      <c r="I44" s="35">
        <v>21.019997696318079</v>
      </c>
      <c r="J44" s="35">
        <v>12.006470000703352</v>
      </c>
      <c r="K44" s="35">
        <v>16.07513649660644</v>
      </c>
      <c r="L44" s="35">
        <v>22.069696301870906</v>
      </c>
      <c r="M44" s="35">
        <v>13.368475629395856</v>
      </c>
      <c r="N44" s="35">
        <v>17.046758346374343</v>
      </c>
      <c r="O44" s="35">
        <v>14.851933989309348</v>
      </c>
      <c r="P44" s="35">
        <v>16.812528079019582</v>
      </c>
      <c r="Q44" s="35">
        <v>15.294368938757236</v>
      </c>
      <c r="R44" s="35">
        <v>12.258050658232543</v>
      </c>
      <c r="S44" s="36">
        <f t="shared" si="3"/>
        <v>15.450522450327075</v>
      </c>
      <c r="T44" s="37">
        <f t="shared" si="4"/>
        <v>-20.662549129702406</v>
      </c>
      <c r="U44" s="38">
        <f t="shared" si="5"/>
        <v>4</v>
      </c>
      <c r="V44" s="36">
        <v>7.5213941406140226</v>
      </c>
      <c r="W44" s="36">
        <v>9.4559626450626109</v>
      </c>
      <c r="X44" s="41">
        <v>20.707690673178401</v>
      </c>
      <c r="Y44" s="41">
        <v>10.514336445702648</v>
      </c>
      <c r="Z44" s="41">
        <v>8.8573741840448861</v>
      </c>
      <c r="AA44" s="41">
        <v>12.665784827331573</v>
      </c>
      <c r="AB44" s="41">
        <v>12.492280925587302</v>
      </c>
      <c r="AC44" s="41">
        <v>10.245405397999031</v>
      </c>
      <c r="AD44" s="41">
        <v>15.936333375211026</v>
      </c>
      <c r="AE44" s="41">
        <v>11.121600101807587</v>
      </c>
      <c r="AF44" s="41">
        <v>9.3865610843649048</v>
      </c>
      <c r="AG44" s="41">
        <v>13.368475629395856</v>
      </c>
      <c r="AH44" s="41">
        <v>11.806940513697445</v>
      </c>
      <c r="AI44" s="35">
        <f t="shared" si="6"/>
        <v>13.017130228363715</v>
      </c>
      <c r="AJ44" s="40">
        <f t="shared" si="7"/>
        <v>-5.831389536821054</v>
      </c>
      <c r="AK44" s="39">
        <f>RANK(R44,(D44:R44,V44:AH44),1)</f>
        <v>12</v>
      </c>
    </row>
    <row r="45" spans="1:37" ht="12.75" customHeight="1" x14ac:dyDescent="0.25">
      <c r="A45">
        <v>2012</v>
      </c>
      <c r="B45" s="34" t="s">
        <v>184</v>
      </c>
      <c r="C45" s="42" t="s">
        <v>100</v>
      </c>
      <c r="D45" s="35">
        <v>14.675880756553905</v>
      </c>
      <c r="E45" s="35">
        <v>15.900926265084175</v>
      </c>
      <c r="F45" s="35">
        <v>21.56573401929462</v>
      </c>
      <c r="G45" s="35">
        <v>11.280284816802217</v>
      </c>
      <c r="H45" s="35">
        <v>10.507437314776411</v>
      </c>
      <c r="I45" s="35">
        <v>20.274914255272794</v>
      </c>
      <c r="J45" s="35">
        <v>12.75198378342583</v>
      </c>
      <c r="K45" s="35">
        <v>15.481615386325492</v>
      </c>
      <c r="L45" s="35">
        <v>21.6726171844684</v>
      </c>
      <c r="M45" s="35">
        <v>13.031524369264954</v>
      </c>
      <c r="N45" s="35">
        <v>16.468229218698866</v>
      </c>
      <c r="O45" s="35">
        <v>15.062304507566809</v>
      </c>
      <c r="P45" s="35">
        <v>15.868039137338396</v>
      </c>
      <c r="Q45" s="35">
        <v>13.993472855828989</v>
      </c>
      <c r="R45" s="35">
        <v>12.242233303366257</v>
      </c>
      <c r="S45" s="36">
        <f t="shared" si="3"/>
        <v>15.062304507566809</v>
      </c>
      <c r="T45" s="37">
        <f t="shared" si="4"/>
        <v>-18.722707423580768</v>
      </c>
      <c r="U45" s="38">
        <f t="shared" si="5"/>
        <v>3</v>
      </c>
      <c r="V45" s="36">
        <v>6.7829700975669311</v>
      </c>
      <c r="W45" s="36">
        <v>9.3646096256105889</v>
      </c>
      <c r="X45" s="41">
        <v>22.281029047765315</v>
      </c>
      <c r="Y45" s="41">
        <v>10.384110585729738</v>
      </c>
      <c r="Z45" s="41">
        <v>8.6822017248856724</v>
      </c>
      <c r="AA45" s="41">
        <v>11.839365988480461</v>
      </c>
      <c r="AB45" s="41">
        <v>11.658486785878679</v>
      </c>
      <c r="AC45" s="41">
        <v>10.096348217954173</v>
      </c>
      <c r="AD45" s="41">
        <v>15.128078763058367</v>
      </c>
      <c r="AE45" s="41">
        <v>11.584490748450675</v>
      </c>
      <c r="AF45" s="41">
        <v>8.6164274693941145</v>
      </c>
      <c r="AG45" s="41">
        <v>12.521773889205376</v>
      </c>
      <c r="AH45" s="41">
        <v>11.54338183876845</v>
      </c>
      <c r="AI45" s="35">
        <f t="shared" si="6"/>
        <v>12.636878836315603</v>
      </c>
      <c r="AJ45" s="40">
        <f t="shared" si="7"/>
        <v>-3.1229668184775297</v>
      </c>
      <c r="AK45" s="39">
        <f>RANK(R45,(D45:R45,V45:AH45),1)</f>
        <v>13</v>
      </c>
    </row>
    <row r="46" spans="1:37" ht="12.75" customHeight="1" x14ac:dyDescent="0.25">
      <c r="A46">
        <v>2012</v>
      </c>
      <c r="B46" s="34" t="s">
        <v>168</v>
      </c>
      <c r="C46" s="42" t="s">
        <v>100</v>
      </c>
      <c r="D46" s="35">
        <v>14.65344951634823</v>
      </c>
      <c r="E46" s="35">
        <v>15.628747301942603</v>
      </c>
      <c r="F46" s="35">
        <v>20.809017507394675</v>
      </c>
      <c r="G46" s="35">
        <v>10.936125989287714</v>
      </c>
      <c r="H46" s="35">
        <v>10.992085698297229</v>
      </c>
      <c r="I46" s="35">
        <v>20.321368614597489</v>
      </c>
      <c r="J46" s="35">
        <v>12.822767607322728</v>
      </c>
      <c r="K46" s="35">
        <v>16.116396194739789</v>
      </c>
      <c r="L46" s="35">
        <v>22.663682148852825</v>
      </c>
      <c r="M46" s="35">
        <v>12.710848189303704</v>
      </c>
      <c r="N46" s="35">
        <v>16.116396194739789</v>
      </c>
      <c r="O46" s="35">
        <v>15.19705811815493</v>
      </c>
      <c r="P46" s="35">
        <v>16.699976017267566</v>
      </c>
      <c r="Q46" s="35">
        <v>14.245743064993205</v>
      </c>
      <c r="R46" s="35">
        <v>12.90271004876489</v>
      </c>
      <c r="S46" s="36">
        <f t="shared" si="3"/>
        <v>15.19705811815493</v>
      </c>
      <c r="T46" s="37">
        <f t="shared" si="4"/>
        <v>-15.097317201472912</v>
      </c>
      <c r="U46" s="38">
        <f t="shared" si="5"/>
        <v>5</v>
      </c>
      <c r="V46" s="36">
        <v>7.7224398433128156</v>
      </c>
      <c r="W46" s="36">
        <v>10.560396514509554</v>
      </c>
      <c r="X46" s="41">
        <v>23.191302262371096</v>
      </c>
      <c r="Y46" s="41">
        <v>10.120713086577664</v>
      </c>
      <c r="Z46" s="41">
        <v>8.7616915820609176</v>
      </c>
      <c r="AA46" s="41">
        <v>12.127268366775922</v>
      </c>
      <c r="AB46" s="41">
        <v>11.687584938844033</v>
      </c>
      <c r="AC46" s="41">
        <v>9.9128627388280446</v>
      </c>
      <c r="AD46" s="41">
        <v>14.685426492925096</v>
      </c>
      <c r="AE46" s="41">
        <v>11.359820928931171</v>
      </c>
      <c r="AF46" s="41">
        <v>8.6018066991765938</v>
      </c>
      <c r="AG46" s="41">
        <v>12.271164761371812</v>
      </c>
      <c r="AH46" s="41">
        <v>11.231913022623713</v>
      </c>
      <c r="AI46" s="35">
        <f t="shared" si="6"/>
        <v>12.766807898313216</v>
      </c>
      <c r="AJ46" s="40">
        <f t="shared" si="7"/>
        <v>1.0644959298684971</v>
      </c>
      <c r="AK46" s="39">
        <f>RANK(R46,(D46:R46,V46:AH46),1)</f>
        <v>16</v>
      </c>
    </row>
    <row r="47" spans="1:37" ht="12.75" customHeight="1" x14ac:dyDescent="0.25">
      <c r="A47">
        <v>2013</v>
      </c>
      <c r="B47" s="34" t="s">
        <v>185</v>
      </c>
      <c r="C47" s="42" t="s">
        <v>100</v>
      </c>
      <c r="D47" s="35">
        <v>16.063983663745425</v>
      </c>
      <c r="E47" s="35">
        <v>16.821237130945288</v>
      </c>
      <c r="F47" s="35">
        <v>19.305709180634732</v>
      </c>
      <c r="G47" s="35">
        <v>11.860801497490002</v>
      </c>
      <c r="H47" s="35">
        <v>11.903343827107973</v>
      </c>
      <c r="I47" s="35">
        <v>23.679060665362034</v>
      </c>
      <c r="J47" s="35">
        <v>14.677103718199607</v>
      </c>
      <c r="K47" s="35">
        <v>16.948864119799197</v>
      </c>
      <c r="L47" s="35">
        <v>24.215094018548459</v>
      </c>
      <c r="M47" s="35">
        <v>12.915851272015654</v>
      </c>
      <c r="N47" s="35">
        <v>17.340253552284523</v>
      </c>
      <c r="O47" s="35">
        <v>16.361779971071215</v>
      </c>
      <c r="P47" s="35">
        <v>16.565983153237475</v>
      </c>
      <c r="Q47" s="35">
        <v>15.008933889219774</v>
      </c>
      <c r="R47" s="35">
        <v>13.34978303411895</v>
      </c>
      <c r="S47" s="36">
        <f t="shared" si="3"/>
        <v>16.361779971071215</v>
      </c>
      <c r="T47" s="37">
        <f t="shared" si="4"/>
        <v>-18.408736349453964</v>
      </c>
      <c r="U47" s="38">
        <f t="shared" si="5"/>
        <v>4</v>
      </c>
      <c r="V47" s="36">
        <v>7.8703309793244278</v>
      </c>
      <c r="W47" s="36">
        <v>11.112056496213732</v>
      </c>
      <c r="X47" s="41">
        <v>23.023908789245297</v>
      </c>
      <c r="Y47" s="41">
        <v>10.992937973283418</v>
      </c>
      <c r="Z47" s="41">
        <v>11.12907342806092</v>
      </c>
      <c r="AA47" s="41">
        <v>11.367310473921552</v>
      </c>
      <c r="AB47" s="41">
        <v>12.030970815961881</v>
      </c>
      <c r="AC47" s="41">
        <v>11.367310473921552</v>
      </c>
      <c r="AD47" s="41">
        <v>15.544967242406194</v>
      </c>
      <c r="AE47" s="41">
        <v>11.945886156725942</v>
      </c>
      <c r="AF47" s="41">
        <v>11.095039564366543</v>
      </c>
      <c r="AG47" s="41">
        <v>12.745681953543775</v>
      </c>
      <c r="AH47" s="41">
        <v>12.235173998128138</v>
      </c>
      <c r="AI47" s="35">
        <f t="shared" si="6"/>
        <v>13.132817153067302</v>
      </c>
      <c r="AJ47" s="40">
        <f t="shared" si="7"/>
        <v>1.652089407191458</v>
      </c>
      <c r="AK47" s="39">
        <f>RANK(R47,(D47:R47,V47:AH47),1)</f>
        <v>15</v>
      </c>
    </row>
    <row r="48" spans="1:37" ht="12.75" customHeight="1" x14ac:dyDescent="0.25">
      <c r="A48">
        <v>2013</v>
      </c>
      <c r="B48" s="34" t="s">
        <v>169</v>
      </c>
      <c r="C48" s="42" t="s">
        <v>100</v>
      </c>
      <c r="D48" s="35">
        <v>15.681953038908198</v>
      </c>
      <c r="E48" s="35">
        <v>16.928032550648471</v>
      </c>
      <c r="F48" s="35">
        <v>18.826820378062219</v>
      </c>
      <c r="G48" s="35">
        <v>11.621598711536832</v>
      </c>
      <c r="H48" s="35">
        <v>12.452318386030347</v>
      </c>
      <c r="I48" s="35">
        <v>23.531406289734679</v>
      </c>
      <c r="J48" s="35">
        <v>15.444604560481478</v>
      </c>
      <c r="K48" s="35">
        <v>17.851996270238196</v>
      </c>
      <c r="L48" s="35">
        <v>24.633381368144448</v>
      </c>
      <c r="M48" s="35">
        <v>12.825294566415192</v>
      </c>
      <c r="N48" s="35">
        <v>17.317962193778079</v>
      </c>
      <c r="O48" s="35">
        <v>16.868695431041793</v>
      </c>
      <c r="P48" s="35">
        <v>17.640077985928627</v>
      </c>
      <c r="Q48" s="35">
        <v>14.876663558531829</v>
      </c>
      <c r="R48" s="35">
        <v>14.020513689921167</v>
      </c>
      <c r="S48" s="36">
        <f t="shared" si="3"/>
        <v>16.868695431041793</v>
      </c>
      <c r="T48" s="37">
        <f t="shared" si="4"/>
        <v>-16.884422110552777</v>
      </c>
      <c r="U48" s="38">
        <f t="shared" si="5"/>
        <v>4</v>
      </c>
      <c r="V48" s="36">
        <v>7.569721115537849</v>
      </c>
      <c r="W48" s="36">
        <v>10.926506739001439</v>
      </c>
      <c r="X48" s="41">
        <v>20.988386878019835</v>
      </c>
      <c r="Y48" s="41">
        <v>10.714588454691871</v>
      </c>
      <c r="Z48" s="41">
        <v>11.240145799779604</v>
      </c>
      <c r="AA48" s="41">
        <v>10.884123082139526</v>
      </c>
      <c r="AB48" s="41">
        <v>12.257353564465543</v>
      </c>
      <c r="AC48" s="41">
        <v>11.502924472323471</v>
      </c>
      <c r="AD48" s="41">
        <v>15.758243621259643</v>
      </c>
      <c r="AE48" s="41">
        <v>11.748749682122574</v>
      </c>
      <c r="AF48" s="41">
        <v>10.629821140968044</v>
      </c>
      <c r="AG48" s="41">
        <v>12.816817835042807</v>
      </c>
      <c r="AH48" s="41">
        <v>12.486225311519878</v>
      </c>
      <c r="AI48" s="35">
        <f t="shared" si="6"/>
        <v>13.422904128168179</v>
      </c>
      <c r="AJ48" s="40">
        <f t="shared" si="7"/>
        <v>4.4521629302178676</v>
      </c>
      <c r="AK48" s="39">
        <f>RANK(R48,(D48:R48,V48:AH48),1)</f>
        <v>15</v>
      </c>
    </row>
    <row r="49" spans="1:37" ht="12.75" customHeight="1" x14ac:dyDescent="0.25">
      <c r="A49">
        <v>2014</v>
      </c>
      <c r="B49" s="34" t="s">
        <v>186</v>
      </c>
      <c r="C49" s="42" t="s">
        <v>100</v>
      </c>
      <c r="D49" s="35">
        <v>15.176151761517614</v>
      </c>
      <c r="E49" s="35">
        <v>15.480003284881333</v>
      </c>
      <c r="F49" s="35">
        <v>18.896279871889629</v>
      </c>
      <c r="G49" s="35">
        <v>11.267142974460047</v>
      </c>
      <c r="H49" s="35">
        <v>11.965180257863183</v>
      </c>
      <c r="I49" s="35">
        <v>23.232323232323232</v>
      </c>
      <c r="J49" s="35">
        <v>15.709944978237662</v>
      </c>
      <c r="K49" s="35">
        <v>17.073170731707318</v>
      </c>
      <c r="L49" s="35">
        <v>24.685883222468586</v>
      </c>
      <c r="M49" s="35">
        <v>13.139525334647287</v>
      </c>
      <c r="N49" s="35">
        <v>16.580438531658043</v>
      </c>
      <c r="O49" s="35">
        <v>16.900714461690072</v>
      </c>
      <c r="P49" s="35">
        <v>15.389669048205635</v>
      </c>
      <c r="Q49" s="35">
        <v>13.369467028003612</v>
      </c>
      <c r="R49" s="35">
        <v>14.182475158084914</v>
      </c>
      <c r="S49" s="36">
        <f t="shared" si="3"/>
        <v>15.480003284881333</v>
      </c>
      <c r="T49" s="37">
        <f t="shared" si="4"/>
        <v>-8.3819628647214781</v>
      </c>
      <c r="U49" s="38">
        <f t="shared" si="5"/>
        <v>5</v>
      </c>
      <c r="V49" s="36">
        <v>6.848977580684898</v>
      </c>
      <c r="W49" s="36">
        <v>10.289890777695655</v>
      </c>
      <c r="X49" s="41">
        <v>18.346062248501273</v>
      </c>
      <c r="Y49" s="41">
        <v>9.066272480906628</v>
      </c>
      <c r="Z49" s="41">
        <v>10.092797897675947</v>
      </c>
      <c r="AA49" s="41">
        <v>9.5425802742875909</v>
      </c>
      <c r="AB49" s="41">
        <v>11.521721277818839</v>
      </c>
      <c r="AC49" s="41">
        <v>10.593742301059375</v>
      </c>
      <c r="AD49" s="41">
        <v>13.886835838055351</v>
      </c>
      <c r="AE49" s="41">
        <v>11.037201281103719</v>
      </c>
      <c r="AF49" s="41">
        <v>10.306315184363966</v>
      </c>
      <c r="AG49" s="41">
        <v>10.97971585776464</v>
      </c>
      <c r="AH49" s="41">
        <v>11.874846021187485</v>
      </c>
      <c r="AI49" s="35">
        <f t="shared" si="6"/>
        <v>13.25449618132545</v>
      </c>
      <c r="AJ49" s="40">
        <f t="shared" si="7"/>
        <v>7.0012391573729804</v>
      </c>
      <c r="AK49" s="39">
        <f>RANK(R49,(D49:R49,V49:AH49),1)</f>
        <v>17</v>
      </c>
    </row>
    <row r="50" spans="1:37" ht="12.75" customHeight="1" x14ac:dyDescent="0.25">
      <c r="A50">
        <v>2014</v>
      </c>
      <c r="B50" s="34" t="s">
        <v>170</v>
      </c>
      <c r="C50" s="42" t="s">
        <v>100</v>
      </c>
      <c r="D50" s="35">
        <v>14.36372269705603</v>
      </c>
      <c r="E50" s="35">
        <v>14.173789173789174</v>
      </c>
      <c r="F50" s="35">
        <v>18.162393162393162</v>
      </c>
      <c r="G50" s="35">
        <v>10.628363406141183</v>
      </c>
      <c r="H50" s="35">
        <v>12.416904083570751</v>
      </c>
      <c r="I50" s="35">
        <v>22.372586261475149</v>
      </c>
      <c r="J50" s="35">
        <v>14.973092750870528</v>
      </c>
      <c r="K50" s="35">
        <v>17.276036720481162</v>
      </c>
      <c r="L50" s="35">
        <v>23.227287116176001</v>
      </c>
      <c r="M50" s="35">
        <v>12.662234884457108</v>
      </c>
      <c r="N50" s="35">
        <v>15.764482431149096</v>
      </c>
      <c r="O50" s="35">
        <v>16.872427983539094</v>
      </c>
      <c r="P50" s="35">
        <v>16.698322253877809</v>
      </c>
      <c r="Q50" s="35">
        <v>12.717632162076606</v>
      </c>
      <c r="R50" s="35">
        <v>14.379550490661602</v>
      </c>
      <c r="S50" s="36">
        <f t="shared" si="3"/>
        <v>14.973092750870528</v>
      </c>
      <c r="T50" s="37">
        <f t="shared" si="4"/>
        <v>-3.9640591966173289</v>
      </c>
      <c r="U50" s="38">
        <f t="shared" si="5"/>
        <v>7</v>
      </c>
      <c r="V50" s="36">
        <v>6.9563152896486233</v>
      </c>
      <c r="W50" s="36">
        <v>10.0664767331434</v>
      </c>
      <c r="X50" s="41">
        <v>18.637226970560302</v>
      </c>
      <c r="Y50" s="41">
        <v>8.6815447926559042</v>
      </c>
      <c r="Z50" s="41">
        <v>10.19309908198797</v>
      </c>
      <c r="AA50" s="41">
        <v>8.7923393478949041</v>
      </c>
      <c r="AB50" s="41">
        <v>11.024058246280468</v>
      </c>
      <c r="AC50" s="41">
        <v>10.161443494776828</v>
      </c>
      <c r="AD50" s="41">
        <v>11.562203228869896</v>
      </c>
      <c r="AE50" s="41">
        <v>10.794555238999683</v>
      </c>
      <c r="AF50" s="41">
        <v>9.7657486546375427</v>
      </c>
      <c r="AG50" s="41">
        <v>10.731244064577398</v>
      </c>
      <c r="AH50" s="41">
        <v>11.498892054447611</v>
      </c>
      <c r="AI50" s="35">
        <f t="shared" si="6"/>
        <v>12.53956948401393</v>
      </c>
      <c r="AJ50" s="40">
        <f t="shared" si="7"/>
        <v>14.673398548437985</v>
      </c>
      <c r="AK50" s="39">
        <f>RANK(R50,(D50:R50,V50:AH50),1)</f>
        <v>19</v>
      </c>
    </row>
    <row r="51" spans="1:37" ht="12.75" customHeight="1" x14ac:dyDescent="0.25">
      <c r="A51">
        <v>2015</v>
      </c>
      <c r="B51" s="34" t="s">
        <v>187</v>
      </c>
      <c r="C51" s="42">
        <v>2015</v>
      </c>
      <c r="D51" s="35">
        <v>13.034098466749333</v>
      </c>
      <c r="E51" s="35">
        <v>14.103187442111921</v>
      </c>
      <c r="F51" s="35">
        <v>16.878425261717535</v>
      </c>
      <c r="G51" s="35">
        <v>9.9439919763177489</v>
      </c>
      <c r="H51" s="35">
        <v>11.335272149734813</v>
      </c>
      <c r="I51" s="35">
        <v>20.510398767058923</v>
      </c>
      <c r="J51" s="35">
        <v>13.876189098028084</v>
      </c>
      <c r="K51" s="35">
        <v>14.937955546162158</v>
      </c>
      <c r="L51" s="35">
        <v>22.37032068310068</v>
      </c>
      <c r="M51" s="35">
        <v>11.928396855244193</v>
      </c>
      <c r="N51" s="35">
        <v>15.260146744216636</v>
      </c>
      <c r="O51" s="35">
        <v>15.853271449726014</v>
      </c>
      <c r="P51" s="35">
        <v>14.571829184736615</v>
      </c>
      <c r="Q51" s="35">
        <v>11.181499077936085</v>
      </c>
      <c r="R51" s="35">
        <v>14.0226396425983</v>
      </c>
      <c r="S51" s="36">
        <f t="shared" si="3"/>
        <v>14.103187442111921</v>
      </c>
      <c r="T51" s="37">
        <f t="shared" si="4"/>
        <v>-0.57113187954310374</v>
      </c>
      <c r="U51" s="38">
        <f t="shared" si="5"/>
        <v>7</v>
      </c>
      <c r="V51" s="36">
        <v>6.853885485886166</v>
      </c>
      <c r="W51" s="36">
        <v>9.219061780695176</v>
      </c>
      <c r="X51" s="41">
        <v>13.942091843084681</v>
      </c>
      <c r="Y51" s="41">
        <v>8.010844787990882</v>
      </c>
      <c r="Z51" s="41">
        <v>8.992063436611339</v>
      </c>
      <c r="AA51" s="41">
        <v>8.0767475330474792</v>
      </c>
      <c r="AB51" s="41">
        <v>11.906429273558661</v>
      </c>
      <c r="AC51" s="41">
        <v>8.8675804737266528</v>
      </c>
      <c r="AD51" s="41">
        <v>10.881275461567142</v>
      </c>
      <c r="AE51" s="41">
        <v>10.112410102573499</v>
      </c>
      <c r="AF51" s="41">
        <v>9.4094474886364576</v>
      </c>
      <c r="AG51" s="41">
        <v>9.6144782510347611</v>
      </c>
      <c r="AH51" s="41">
        <v>10.229570538229673</v>
      </c>
      <c r="AI51" s="35">
        <f t="shared" si="6"/>
        <v>11.620850711646737</v>
      </c>
      <c r="AJ51" s="40">
        <f t="shared" si="7"/>
        <v>20.667926906112164</v>
      </c>
      <c r="AK51" s="39">
        <f>RANK(R51,(D51:R51,V51:AH51),1)</f>
        <v>20</v>
      </c>
    </row>
    <row r="52" spans="1:37" ht="12.75" customHeight="1" x14ac:dyDescent="0.25">
      <c r="A52">
        <v>2015</v>
      </c>
      <c r="B52" s="34" t="s">
        <v>171</v>
      </c>
      <c r="C52" s="42">
        <v>2015</v>
      </c>
      <c r="D52" s="35">
        <v>12.614870083948995</v>
      </c>
      <c r="E52" s="35">
        <v>15.147918726019757</v>
      </c>
      <c r="F52" s="35">
        <v>16.335285276990426</v>
      </c>
      <c r="G52" s="35">
        <v>9.5996786605749893</v>
      </c>
      <c r="H52" s="35">
        <v>11.26199183193393</v>
      </c>
      <c r="I52" s="35">
        <v>20.127662079181597</v>
      </c>
      <c r="J52" s="35">
        <v>13.528782520150662</v>
      </c>
      <c r="K52" s="35">
        <v>15.205488013339547</v>
      </c>
      <c r="L52" s="35">
        <v>21.825956055115402</v>
      </c>
      <c r="M52" s="35">
        <v>11.722546130492248</v>
      </c>
      <c r="N52" s="35">
        <v>14.356341025372643</v>
      </c>
      <c r="O52" s="35">
        <v>15.622865346408025</v>
      </c>
      <c r="P52" s="35">
        <v>15.025583990465204</v>
      </c>
      <c r="Q52" s="35">
        <v>11.132460935464401</v>
      </c>
      <c r="R52" s="35">
        <v>14.50026424367212</v>
      </c>
      <c r="S52" s="36">
        <f t="shared" si="3"/>
        <v>14.50026424367212</v>
      </c>
      <c r="T52" s="37">
        <f t="shared" si="4"/>
        <v>0</v>
      </c>
      <c r="U52" s="38">
        <f t="shared" si="5"/>
        <v>8</v>
      </c>
      <c r="V52" s="36">
        <v>6.9155106392897805</v>
      </c>
      <c r="W52" s="36">
        <v>9.0599665919519587</v>
      </c>
      <c r="X52" s="41">
        <v>13.233739922636738</v>
      </c>
      <c r="Y52" s="41">
        <v>8.0021309374508167</v>
      </c>
      <c r="Z52" s="41">
        <v>8.9160433736524833</v>
      </c>
      <c r="AA52" s="41">
        <v>8.0381117420256842</v>
      </c>
      <c r="AB52" s="41">
        <v>11.808900061471933</v>
      </c>
      <c r="AC52" s="41">
        <v>8.6569815807134276</v>
      </c>
      <c r="AD52" s="41">
        <v>10.643121993246185</v>
      </c>
      <c r="AE52" s="41">
        <v>9.82995580985415</v>
      </c>
      <c r="AF52" s="41">
        <v>9.3837938331257771</v>
      </c>
      <c r="AG52" s="41">
        <v>9.5061285686803316</v>
      </c>
      <c r="AH52" s="41">
        <v>10.26892162566755</v>
      </c>
      <c r="AI52" s="35">
        <f t="shared" si="6"/>
        <v>11.492268981213089</v>
      </c>
      <c r="AJ52" s="40">
        <f t="shared" si="7"/>
        <v>26.174076393237332</v>
      </c>
      <c r="AK52" s="39">
        <f>RANK(R52,(D52:R52,V52:AH52),1)</f>
        <v>21</v>
      </c>
    </row>
    <row r="53" spans="1:37" ht="12.75" customHeight="1" x14ac:dyDescent="0.25">
      <c r="A53">
        <v>2016</v>
      </c>
      <c r="B53" s="34" t="s">
        <v>188</v>
      </c>
      <c r="C53" s="42">
        <v>2015</v>
      </c>
      <c r="D53" s="35">
        <v>13.951789053027234</v>
      </c>
      <c r="E53" s="35">
        <v>18.14044000756331</v>
      </c>
      <c r="F53" s="35">
        <v>18.934570857679816</v>
      </c>
      <c r="G53" s="35">
        <v>10.37041463093319</v>
      </c>
      <c r="H53" s="35">
        <v>12.223386614538368</v>
      </c>
      <c r="I53" s="35">
        <v>21.893097554192288</v>
      </c>
      <c r="J53" s="35">
        <v>13.375654906864279</v>
      </c>
      <c r="K53" s="35">
        <v>15.501122770411396</v>
      </c>
      <c r="L53" s="35">
        <v>21.379248180587489</v>
      </c>
      <c r="M53" s="35">
        <v>12.153316245410441</v>
      </c>
      <c r="N53" s="35">
        <v>13.687078769655065</v>
      </c>
      <c r="O53" s="35">
        <v>17.45530750942358</v>
      </c>
      <c r="P53" s="35">
        <v>14.995058993376368</v>
      </c>
      <c r="Q53" s="35">
        <v>11.919748348317352</v>
      </c>
      <c r="R53" s="35">
        <v>13.990717035876083</v>
      </c>
      <c r="S53" s="36">
        <f t="shared" si="3"/>
        <v>13.990717035876083</v>
      </c>
      <c r="T53" s="37">
        <f t="shared" si="4"/>
        <v>0</v>
      </c>
      <c r="U53" s="38">
        <f t="shared" si="5"/>
        <v>8</v>
      </c>
      <c r="V53" s="36">
        <v>7.37295995157187</v>
      </c>
      <c r="W53" s="36">
        <v>9.7709236950609242</v>
      </c>
      <c r="X53" s="41">
        <v>11.460398150700941</v>
      </c>
      <c r="Y53" s="41">
        <v>8.8132953169792554</v>
      </c>
      <c r="Z53" s="41">
        <v>8.8366521066885646</v>
      </c>
      <c r="AA53" s="41">
        <v>8.455157874769851</v>
      </c>
      <c r="AB53" s="41">
        <v>12.604880846457082</v>
      </c>
      <c r="AC53" s="41">
        <v>9.2337175317468176</v>
      </c>
      <c r="AD53" s="41">
        <v>11.678394854654492</v>
      </c>
      <c r="AE53" s="41">
        <v>9.9188500298865492</v>
      </c>
      <c r="AF53" s="41">
        <v>9.436143042560829</v>
      </c>
      <c r="AG53" s="41">
        <v>9.7709236950609242</v>
      </c>
      <c r="AH53" s="41">
        <v>10.946548777096144</v>
      </c>
      <c r="AI53" s="35">
        <f t="shared" si="6"/>
        <v>12.036532296863896</v>
      </c>
      <c r="AJ53" s="40">
        <f t="shared" si="7"/>
        <v>16.235446313065989</v>
      </c>
      <c r="AK53" s="39">
        <f>RANK(R53,(D53:R53,V53:AH53),1)</f>
        <v>21</v>
      </c>
    </row>
    <row r="54" spans="1:37" ht="12.75" customHeight="1" x14ac:dyDescent="0.25">
      <c r="A54">
        <v>2016</v>
      </c>
      <c r="B54" s="34" t="s">
        <v>172</v>
      </c>
      <c r="C54" s="42">
        <v>2015</v>
      </c>
      <c r="D54" s="35">
        <v>15.175607192831873</v>
      </c>
      <c r="E54" s="35">
        <v>21.483022639909219</v>
      </c>
      <c r="F54" s="35">
        <v>20.821345542600014</v>
      </c>
      <c r="G54" s="35">
        <v>11.446154462543632</v>
      </c>
      <c r="H54" s="35">
        <v>13.697575235206116</v>
      </c>
      <c r="I54" s="35">
        <v>24.232849537817597</v>
      </c>
      <c r="J54" s="35">
        <v>15.768538617693368</v>
      </c>
      <c r="K54" s="35">
        <v>17.117672439479666</v>
      </c>
      <c r="L54" s="35">
        <v>22.265004664001914</v>
      </c>
      <c r="M54" s="35">
        <v>13.413999336359314</v>
      </c>
      <c r="N54" s="35">
        <v>14.857658457761216</v>
      </c>
      <c r="O54" s="35">
        <v>19.119890149519208</v>
      </c>
      <c r="P54" s="35">
        <v>17.143452066647558</v>
      </c>
      <c r="Q54" s="35">
        <v>13.878032625381357</v>
      </c>
      <c r="R54" s="35">
        <v>14.660014649474052</v>
      </c>
      <c r="S54" s="36">
        <f t="shared" si="3"/>
        <v>15.768538617693368</v>
      </c>
      <c r="T54" s="37">
        <f t="shared" si="4"/>
        <v>-7.0299727520435988</v>
      </c>
      <c r="U54" s="38">
        <f t="shared" si="5"/>
        <v>5</v>
      </c>
      <c r="V54" s="36">
        <v>8.0432436763820121</v>
      </c>
      <c r="W54" s="36">
        <v>10.956341546353702</v>
      </c>
      <c r="X54" s="41">
        <v>13.895219043493285</v>
      </c>
      <c r="Y54" s="41">
        <v>9.727512651350894</v>
      </c>
      <c r="Z54" s="41">
        <v>10.191545940372933</v>
      </c>
      <c r="AA54" s="41">
        <v>9.4267503343921657</v>
      </c>
      <c r="AB54" s="41">
        <v>13.671795608038225</v>
      </c>
      <c r="AC54" s="41">
        <v>9.7017330241830031</v>
      </c>
      <c r="AD54" s="41">
        <v>12.864033956777639</v>
      </c>
      <c r="AE54" s="41">
        <v>11.059460055025266</v>
      </c>
      <c r="AF54" s="41">
        <v>10.406376166772025</v>
      </c>
      <c r="AG54" s="41">
        <v>11.489120507823451</v>
      </c>
      <c r="AH54" s="41">
        <v>12.193763650412471</v>
      </c>
      <c r="AI54" s="35">
        <f t="shared" si="6"/>
        <v>13.68468542162217</v>
      </c>
      <c r="AJ54" s="40">
        <f t="shared" si="7"/>
        <v>7.1271585557300083</v>
      </c>
      <c r="AK54" s="39">
        <f>RANK(R54,(D54:R54,V54:AH54),1)</f>
        <v>18</v>
      </c>
    </row>
    <row r="55" spans="1:37" ht="12.75" customHeight="1" x14ac:dyDescent="0.25">
      <c r="A55">
        <v>2017</v>
      </c>
      <c r="B55" s="34" t="s">
        <v>189</v>
      </c>
      <c r="C55" s="42">
        <v>2015</v>
      </c>
      <c r="D55" s="35">
        <v>14.727263018214698</v>
      </c>
      <c r="E55" s="35">
        <v>22.275953647656127</v>
      </c>
      <c r="F55" s="35">
        <v>20.623332666068038</v>
      </c>
      <c r="G55" s="35">
        <v>11.671635682465885</v>
      </c>
      <c r="H55" s="35">
        <v>13.418938074457461</v>
      </c>
      <c r="I55" s="35">
        <v>24.754885120038267</v>
      </c>
      <c r="J55" s="35">
        <v>15.975336155351535</v>
      </c>
      <c r="K55" s="35">
        <v>16.51760241493513</v>
      </c>
      <c r="L55" s="35">
        <v>19.125644901503833</v>
      </c>
      <c r="M55" s="35">
        <v>12.188079739212164</v>
      </c>
      <c r="N55" s="35">
        <v>14.873588834292811</v>
      </c>
      <c r="O55" s="35">
        <v>18.867422873130696</v>
      </c>
      <c r="P55" s="35">
        <v>16.612283825338615</v>
      </c>
      <c r="Q55" s="35">
        <v>13.246790055542036</v>
      </c>
      <c r="R55" s="35">
        <v>13.651337899993285</v>
      </c>
      <c r="S55" s="36">
        <f t="shared" si="3"/>
        <v>15.975336155351535</v>
      </c>
      <c r="T55" s="37">
        <f t="shared" si="4"/>
        <v>-14.54741379310344</v>
      </c>
      <c r="U55" s="38">
        <f t="shared" si="5"/>
        <v>5</v>
      </c>
      <c r="V55" s="36">
        <v>8.1512086956454226</v>
      </c>
      <c r="W55" s="36">
        <v>9.8726888847996843</v>
      </c>
      <c r="X55" s="41">
        <v>15.562180909954511</v>
      </c>
      <c r="Y55" s="41">
        <v>9.8382592810165974</v>
      </c>
      <c r="Z55" s="41">
        <v>9.6661112621011718</v>
      </c>
      <c r="AA55" s="41">
        <v>9.3906744318364908</v>
      </c>
      <c r="AB55" s="41">
        <v>13.203753050813177</v>
      </c>
      <c r="AC55" s="41">
        <v>9.2357412148126077</v>
      </c>
      <c r="AD55" s="41">
        <v>13.444760277294773</v>
      </c>
      <c r="AE55" s="41">
        <v>11.413413654092746</v>
      </c>
      <c r="AF55" s="41">
        <v>10.156733116010136</v>
      </c>
      <c r="AG55" s="41">
        <v>10.492421752895217</v>
      </c>
      <c r="AH55" s="41">
        <v>12.033146522188281</v>
      </c>
      <c r="AI55" s="35">
        <f t="shared" si="6"/>
        <v>13.332864064999749</v>
      </c>
      <c r="AJ55" s="40">
        <f t="shared" si="7"/>
        <v>2.388637830858606</v>
      </c>
      <c r="AK55" s="39">
        <f>RANK(R55,(D55:R55,V55:AH55),1)</f>
        <v>17</v>
      </c>
    </row>
    <row r="56" spans="1:37" ht="12.75" customHeight="1" x14ac:dyDescent="0.25">
      <c r="A56">
        <v>2017</v>
      </c>
      <c r="B56" s="34" t="s">
        <v>173</v>
      </c>
      <c r="C56" s="42">
        <v>2015</v>
      </c>
      <c r="D56" s="35">
        <v>15.53145534597736</v>
      </c>
      <c r="E56" s="35">
        <v>23.306109142728097</v>
      </c>
      <c r="F56" s="35">
        <v>20.904981850735048</v>
      </c>
      <c r="G56" s="35">
        <v>12.210937306492548</v>
      </c>
      <c r="H56" s="35">
        <v>14.28179801928953</v>
      </c>
      <c r="I56" s="35">
        <v>25.653679692148813</v>
      </c>
      <c r="J56" s="35">
        <v>18.209292474594147</v>
      </c>
      <c r="K56" s="35">
        <v>17.950434885494527</v>
      </c>
      <c r="L56" s="35">
        <v>18.923382375558624</v>
      </c>
      <c r="M56" s="35">
        <v>12.621538999547122</v>
      </c>
      <c r="N56" s="35">
        <v>15.388637365784467</v>
      </c>
      <c r="O56" s="35">
        <v>19.244722830992643</v>
      </c>
      <c r="P56" s="35">
        <v>16.81681716771342</v>
      </c>
      <c r="Q56" s="35">
        <v>14.496024989578871</v>
      </c>
      <c r="R56" s="35">
        <v>15.013740167778117</v>
      </c>
      <c r="S56" s="36">
        <f t="shared" si="3"/>
        <v>16.81681716771342</v>
      </c>
      <c r="T56" s="37">
        <f t="shared" si="4"/>
        <v>-10.72186836518047</v>
      </c>
      <c r="U56" s="38">
        <f t="shared" si="5"/>
        <v>5</v>
      </c>
      <c r="V56" s="36">
        <v>8.8190102769112837</v>
      </c>
      <c r="W56" s="36">
        <v>10.648865648132755</v>
      </c>
      <c r="X56" s="41">
        <v>16.254471370703897</v>
      </c>
      <c r="Y56" s="41">
        <v>10.559604410512195</v>
      </c>
      <c r="Z56" s="41">
        <v>10.988058351090881</v>
      </c>
      <c r="AA56" s="41">
        <v>9.8544406333097747</v>
      </c>
      <c r="AB56" s="41">
        <v>13.710526098517947</v>
      </c>
      <c r="AC56" s="41">
        <v>9.5331001778757614</v>
      </c>
      <c r="AD56" s="41">
        <v>13.496299128228603</v>
      </c>
      <c r="AE56" s="41">
        <v>12.014562583727315</v>
      </c>
      <c r="AF56" s="41">
        <v>11.25584206395256</v>
      </c>
      <c r="AG56" s="41">
        <v>11.095171836235552</v>
      </c>
      <c r="AH56" s="41">
        <v>12.487647143116282</v>
      </c>
      <c r="AI56" s="35">
        <f t="shared" si="6"/>
        <v>13.996162058903739</v>
      </c>
      <c r="AJ56" s="40">
        <f t="shared" si="7"/>
        <v>7.2704081632653015</v>
      </c>
      <c r="AK56" s="39">
        <f>RANK(R56,(D56:R56,V56:AH56),1)</f>
        <v>17</v>
      </c>
    </row>
    <row r="57" spans="1:37" ht="12.75" customHeight="1" x14ac:dyDescent="0.25">
      <c r="A57">
        <v>2018</v>
      </c>
      <c r="B57" s="34" t="s">
        <v>190</v>
      </c>
      <c r="C57" s="42">
        <v>2015</v>
      </c>
      <c r="D57" s="35">
        <v>15.140903888852161</v>
      </c>
      <c r="E57" s="35">
        <v>22.680563756804688</v>
      </c>
      <c r="F57" s="35">
        <v>21.343307864239016</v>
      </c>
      <c r="G57" s="35">
        <v>12.158471338985292</v>
      </c>
      <c r="H57" s="35">
        <v>14.120366497157304</v>
      </c>
      <c r="I57" s="35">
        <v>24.589672498164902</v>
      </c>
      <c r="J57" s="35">
        <v>15.862318251946803</v>
      </c>
      <c r="K57" s="35">
        <v>17.225967352918381</v>
      </c>
      <c r="L57" s="35">
        <v>18.246504744613237</v>
      </c>
      <c r="M57" s="35">
        <v>12.703930979373922</v>
      </c>
      <c r="N57" s="35">
        <v>16.249418641900025</v>
      </c>
      <c r="O57" s="35">
        <v>18.862346274084274</v>
      </c>
      <c r="P57" s="35">
        <v>16.926844324318164</v>
      </c>
      <c r="Q57" s="35">
        <v>13.786052524015885</v>
      </c>
      <c r="R57" s="35">
        <v>15.026533319093256</v>
      </c>
      <c r="S57" s="36">
        <f t="shared" si="3"/>
        <v>16.249418641900025</v>
      </c>
      <c r="T57" s="37">
        <f t="shared" si="4"/>
        <v>-7.5257173795343801</v>
      </c>
      <c r="U57" s="38">
        <f t="shared" si="5"/>
        <v>5</v>
      </c>
      <c r="V57" s="36">
        <v>8.5601972596473868</v>
      </c>
      <c r="W57" s="36">
        <v>11.120338475019834</v>
      </c>
      <c r="X57" s="41">
        <v>15.809531835134999</v>
      </c>
      <c r="Y57" s="41">
        <v>10.698047140525409</v>
      </c>
      <c r="Z57" s="41">
        <v>11.102743002749232</v>
      </c>
      <c r="AA57" s="41">
        <v>9.624723332018748</v>
      </c>
      <c r="AB57" s="41">
        <v>12.774312868456327</v>
      </c>
      <c r="AC57" s="41">
        <v>9.2640161504714271</v>
      </c>
      <c r="AD57" s="41">
        <v>13.266986092033154</v>
      </c>
      <c r="AE57" s="41">
        <v>11.428259239755349</v>
      </c>
      <c r="AF57" s="41">
        <v>11.472247920431853</v>
      </c>
      <c r="AG57" s="41">
        <v>11.77137094903207</v>
      </c>
      <c r="AH57" s="41">
        <v>12.202460019661794</v>
      </c>
      <c r="AI57" s="35">
        <f t="shared" si="6"/>
        <v>13.526519308024518</v>
      </c>
      <c r="AJ57" s="40">
        <f t="shared" si="7"/>
        <v>11.089430894308958</v>
      </c>
      <c r="AK57" s="39">
        <f>RANK(R57,(D57:R57,V57:AH57),1)</f>
        <v>17</v>
      </c>
    </row>
    <row r="58" spans="1:37" ht="12.75" customHeight="1" x14ac:dyDescent="0.25">
      <c r="A58">
        <v>2018</v>
      </c>
      <c r="B58" s="34" t="s">
        <v>174</v>
      </c>
      <c r="C58" s="42">
        <v>2015</v>
      </c>
      <c r="D58" s="35">
        <v>15.725218694734453</v>
      </c>
      <c r="E58" s="35">
        <v>23.890236093923495</v>
      </c>
      <c r="F58" s="35">
        <v>22.751758722359011</v>
      </c>
      <c r="G58" s="35">
        <v>12.896813974753934</v>
      </c>
      <c r="H58" s="35">
        <v>14.488903424051145</v>
      </c>
      <c r="I58" s="35">
        <v>24.948664275299855</v>
      </c>
      <c r="J58" s="35">
        <v>15.289395325932423</v>
      </c>
      <c r="K58" s="35">
        <v>19.185122581754648</v>
      </c>
      <c r="L58" s="35">
        <v>19.274066126408123</v>
      </c>
      <c r="M58" s="35">
        <v>13.021334937268799</v>
      </c>
      <c r="N58" s="35">
        <v>16.668020268061294</v>
      </c>
      <c r="O58" s="35">
        <v>19.416375797853682</v>
      </c>
      <c r="P58" s="35">
        <v>19.202911290685343</v>
      </c>
      <c r="Q58" s="35">
        <v>15.680746922407716</v>
      </c>
      <c r="R58" s="35">
        <v>16.417302874006033</v>
      </c>
      <c r="S58" s="36">
        <f t="shared" si="3"/>
        <v>16.668020268061294</v>
      </c>
      <c r="T58" s="37">
        <f t="shared" si="4"/>
        <v>-1.5041822005441012</v>
      </c>
      <c r="U58" s="38">
        <f t="shared" si="5"/>
        <v>7</v>
      </c>
      <c r="V58" s="36">
        <v>8.9921923644663639</v>
      </c>
      <c r="W58" s="36">
        <v>11.340301943318115</v>
      </c>
      <c r="X58" s="41">
        <v>18.84713711207144</v>
      </c>
      <c r="Y58" s="41">
        <v>11.002316473634908</v>
      </c>
      <c r="Z58" s="41">
        <v>12.060744655011266</v>
      </c>
      <c r="AA58" s="41">
        <v>9.8015786208129914</v>
      </c>
      <c r="AB58" s="41">
        <v>12.87013091135789</v>
      </c>
      <c r="AC58" s="41">
        <v>9.4013326698723514</v>
      </c>
      <c r="AD58" s="41">
        <v>13.439369597140136</v>
      </c>
      <c r="AE58" s="41">
        <v>11.535977741555762</v>
      </c>
      <c r="AF58" s="41">
        <v>11.447034196902287</v>
      </c>
      <c r="AG58" s="41">
        <v>11.331407588852768</v>
      </c>
      <c r="AH58" s="41">
        <v>12.665560758654898</v>
      </c>
      <c r="AI58" s="35">
        <f t="shared" si="6"/>
        <v>13.96413651059564</v>
      </c>
      <c r="AJ58" s="40">
        <f t="shared" si="7"/>
        <v>17.567619462535266</v>
      </c>
      <c r="AK58" s="39">
        <f>RANK(R58,(D58:R58,V58:AH58),1)</f>
        <v>19</v>
      </c>
    </row>
    <row r="59" spans="1:37" ht="12.75" customHeight="1" x14ac:dyDescent="0.25">
      <c r="A59">
        <v>2019</v>
      </c>
      <c r="B59" s="34" t="s">
        <v>191</v>
      </c>
      <c r="C59" s="42">
        <v>2015</v>
      </c>
      <c r="D59" s="35">
        <v>15.583842368773166</v>
      </c>
      <c r="E59" s="35">
        <v>22.659465865805824</v>
      </c>
      <c r="F59" s="35">
        <v>20.88619232272233</v>
      </c>
      <c r="G59" s="35">
        <v>12.971976411226541</v>
      </c>
      <c r="H59" s="35">
        <v>14.028952266956111</v>
      </c>
      <c r="I59" s="35">
        <v>25.12283108329127</v>
      </c>
      <c r="J59" s="35">
        <v>15.278105551000149</v>
      </c>
      <c r="K59" s="35">
        <v>18.012266235655979</v>
      </c>
      <c r="L59" s="35">
        <v>20.003923220005912</v>
      </c>
      <c r="M59" s="35">
        <v>13.5572440338206</v>
      </c>
      <c r="N59" s="35">
        <v>18.457768455839517</v>
      </c>
      <c r="O59" s="35">
        <v>17.837559482642824</v>
      </c>
      <c r="P59" s="35">
        <v>17.863765495594798</v>
      </c>
      <c r="Q59" s="35">
        <v>14.823867993165951</v>
      </c>
      <c r="R59" s="35">
        <v>16.745809513721472</v>
      </c>
      <c r="S59" s="35">
        <f t="shared" si="3"/>
        <v>17.837559482642824</v>
      </c>
      <c r="T59" s="37">
        <f t="shared" si="4"/>
        <v>-6.1205120015644523</v>
      </c>
      <c r="U59" s="38">
        <f t="shared" si="5"/>
        <v>7</v>
      </c>
      <c r="V59" s="35">
        <v>8.6567196118016838</v>
      </c>
      <c r="W59" s="35">
        <v>11.076408141033841</v>
      </c>
      <c r="X59" s="35">
        <v>18.746034598311219</v>
      </c>
      <c r="Y59" s="35">
        <v>11.906265217846315</v>
      </c>
      <c r="Z59" s="35">
        <v>11.286056244649624</v>
      </c>
      <c r="AA59" s="35">
        <v>9.5477240521687605</v>
      </c>
      <c r="AB59" s="35">
        <v>13.469890657314023</v>
      </c>
      <c r="AC59" s="35">
        <v>10.491140518439781</v>
      </c>
      <c r="AD59" s="35">
        <v>13.207830527794298</v>
      </c>
      <c r="AE59" s="35">
        <v>10.919172063322005</v>
      </c>
      <c r="AF59" s="35">
        <v>11.871323867243683</v>
      </c>
      <c r="AG59" s="35">
        <v>11.897529880195655</v>
      </c>
      <c r="AH59" s="35">
        <v>12.273149399173935</v>
      </c>
      <c r="AI59" s="35">
        <f t="shared" si="6"/>
        <v>13.793098150388357</v>
      </c>
      <c r="AJ59" s="40">
        <f t="shared" si="7"/>
        <v>21.407165606589839</v>
      </c>
      <c r="AK59" s="39">
        <f>RANK(R59,(D59:R59,V59:AH59),1)</f>
        <v>19</v>
      </c>
    </row>
    <row r="60" spans="1:37" ht="12.75" customHeight="1" x14ac:dyDescent="0.25">
      <c r="A60">
        <v>2019</v>
      </c>
      <c r="B60" s="34" t="s">
        <v>175</v>
      </c>
      <c r="C60" s="42">
        <v>2015</v>
      </c>
      <c r="D60" s="35">
        <v>16.148091519998751</v>
      </c>
      <c r="E60" s="35">
        <v>23.155587567159781</v>
      </c>
      <c r="F60" s="35">
        <v>20.537692817465661</v>
      </c>
      <c r="G60" s="35">
        <v>13.424423245064462</v>
      </c>
      <c r="H60" s="35">
        <v>15.345975620260822</v>
      </c>
      <c r="I60" s="35">
        <v>23.305433394583353</v>
      </c>
      <c r="J60" s="35">
        <v>14.217724684365713</v>
      </c>
      <c r="K60" s="35">
        <v>19.471143104627316</v>
      </c>
      <c r="L60" s="35">
        <v>20.484806054845578</v>
      </c>
      <c r="M60" s="35">
        <v>13.68885705816488</v>
      </c>
      <c r="N60" s="35">
        <v>18.545624758775858</v>
      </c>
      <c r="O60" s="35">
        <v>18.219489722618679</v>
      </c>
      <c r="P60" s="35">
        <v>17.56721965030432</v>
      </c>
      <c r="Q60" s="35">
        <v>15.33716115982414</v>
      </c>
      <c r="R60" s="108">
        <v>17.801606201367946</v>
      </c>
      <c r="S60" s="108">
        <f t="shared" si="3"/>
        <v>17.801606201367946</v>
      </c>
      <c r="T60" s="37">
        <f t="shared" si="4"/>
        <v>0</v>
      </c>
      <c r="U60" s="38">
        <f t="shared" si="5"/>
        <v>8</v>
      </c>
      <c r="V60" s="35">
        <v>8.2767783500430276</v>
      </c>
      <c r="W60" s="35">
        <v>11.247251517204369</v>
      </c>
      <c r="X60" s="35">
        <v>19.162636989343497</v>
      </c>
      <c r="Y60" s="35">
        <v>12.296172309169357</v>
      </c>
      <c r="Z60" s="35">
        <v>11.679160078601718</v>
      </c>
      <c r="AA60" s="35">
        <v>9.5108028111783032</v>
      </c>
      <c r="AB60" s="35">
        <v>13.724114899911601</v>
      </c>
      <c r="AC60" s="35">
        <v>10.647868207510095</v>
      </c>
      <c r="AD60" s="35">
        <v>13.292206338514253</v>
      </c>
      <c r="AE60" s="35">
        <v>11.405911805064619</v>
      </c>
      <c r="AF60" s="35">
        <v>12.657565187073258</v>
      </c>
      <c r="AG60" s="35">
        <v>12.20802770480255</v>
      </c>
      <c r="AH60" s="35">
        <v>12.807411014496829</v>
      </c>
      <c r="AI60" s="35">
        <f t="shared" si="6"/>
        <v>13.970919792138657</v>
      </c>
      <c r="AJ60" s="40">
        <f t="shared" si="7"/>
        <v>27.418999365988704</v>
      </c>
      <c r="AK60" s="39">
        <f>RANK(R60,(D60:R60,V60:AH60),1)</f>
        <v>20</v>
      </c>
    </row>
    <row r="61" spans="1:37" ht="12.75" customHeight="1" x14ac:dyDescent="0.25">
      <c r="A61">
        <v>2020</v>
      </c>
      <c r="B61" s="34" t="s">
        <v>192</v>
      </c>
      <c r="C61" s="42">
        <v>2015</v>
      </c>
      <c r="D61" s="35">
        <v>16.251245298433652</v>
      </c>
      <c r="E61" s="35">
        <v>22.435115280130418</v>
      </c>
      <c r="F61" s="35">
        <v>19.539979546125284</v>
      </c>
      <c r="G61" s="35">
        <v>13.058724020754273</v>
      </c>
      <c r="H61" s="35">
        <v>15.236635796486233</v>
      </c>
      <c r="I61" s="35">
        <v>25.041612104098789</v>
      </c>
      <c r="J61" s="35">
        <v>15.402821835598314</v>
      </c>
      <c r="K61" s="35">
        <v>18.22798450050362</v>
      </c>
      <c r="L61" s="35">
        <v>18.507876776902911</v>
      </c>
      <c r="M61" s="35">
        <v>15.044209856461721</v>
      </c>
      <c r="N61" s="35">
        <v>16.172525595696353</v>
      </c>
      <c r="O61" s="35">
        <v>17.633213413155136</v>
      </c>
      <c r="P61" s="35">
        <v>15.848900151109676</v>
      </c>
      <c r="Q61" s="35">
        <v>13.347362930791043</v>
      </c>
      <c r="R61" s="35">
        <v>17.686723311977225</v>
      </c>
      <c r="S61" s="35">
        <f t="shared" si="3"/>
        <v>16.251245298433652</v>
      </c>
      <c r="T61" s="37">
        <f t="shared" si="4"/>
        <v>8.8330339440629153</v>
      </c>
      <c r="U61" s="38">
        <f t="shared" si="5"/>
        <v>10</v>
      </c>
      <c r="V61" s="35">
        <v>8.4142615592535908</v>
      </c>
      <c r="W61" s="35">
        <v>10.942038680484661</v>
      </c>
      <c r="X61" s="35">
        <v>18.254224401416057</v>
      </c>
      <c r="Y61" s="35">
        <v>12.385233230668488</v>
      </c>
      <c r="Z61" s="35">
        <v>10.137348385836709</v>
      </c>
      <c r="AA61" s="35">
        <v>8.947806211139735</v>
      </c>
      <c r="AB61" s="35">
        <v>12.883791348004719</v>
      </c>
      <c r="AC61" s="35">
        <v>11.956648182432078</v>
      </c>
      <c r="AD61" s="35">
        <v>12.883791348004719</v>
      </c>
      <c r="AE61" s="35">
        <v>12.114087587906679</v>
      </c>
      <c r="AF61" s="35">
        <v>12.778831744354987</v>
      </c>
      <c r="AG61" s="35">
        <v>13.014990852566886</v>
      </c>
      <c r="AH61" s="35">
        <v>11.475583332370803</v>
      </c>
      <c r="AI61" s="35">
        <f t="shared" si="6"/>
        <v>14.195786393626381</v>
      </c>
      <c r="AJ61" s="40">
        <f t="shared" si="7"/>
        <v>24.591359869420149</v>
      </c>
      <c r="AK61" s="39">
        <f>RANK(R61,(D61:R61,V61:AH61),1)</f>
        <v>22</v>
      </c>
    </row>
    <row r="62" spans="1:37" ht="12.75" customHeight="1" x14ac:dyDescent="0.25">
      <c r="A62">
        <v>2020</v>
      </c>
      <c r="B62" s="34" t="s">
        <v>176</v>
      </c>
      <c r="C62" s="42">
        <v>2015</v>
      </c>
      <c r="D62" s="35">
        <v>17.314364802471164</v>
      </c>
      <c r="E62" s="35">
        <v>22.504153521331975</v>
      </c>
      <c r="F62" s="35">
        <v>17.893017203180385</v>
      </c>
      <c r="G62" s="35">
        <v>13.742994516843954</v>
      </c>
      <c r="H62" s="35">
        <v>16.256515882424623</v>
      </c>
      <c r="I62" s="35">
        <v>25.316042531028337</v>
      </c>
      <c r="J62" s="35">
        <v>15.153459743572675</v>
      </c>
      <c r="K62" s="35">
        <v>20.713947656637828</v>
      </c>
      <c r="L62" s="35">
        <v>18.354130834995544</v>
      </c>
      <c r="M62" s="35">
        <v>15.542241825299181</v>
      </c>
      <c r="N62" s="35">
        <v>16.211308663619214</v>
      </c>
      <c r="O62" s="35">
        <v>18.227550622340402</v>
      </c>
      <c r="P62" s="35">
        <v>16.663380851673292</v>
      </c>
      <c r="Q62" s="35">
        <v>14.963589424589962</v>
      </c>
      <c r="R62" s="35">
        <v>17.289742457639921</v>
      </c>
      <c r="S62" s="35">
        <f t="shared" si="3"/>
        <v>17.289742457639921</v>
      </c>
      <c r="T62" s="37">
        <f t="shared" si="4"/>
        <v>0</v>
      </c>
      <c r="U62" s="38">
        <f t="shared" si="5"/>
        <v>8</v>
      </c>
      <c r="V62" s="35">
        <v>8.6255373480717967</v>
      </c>
      <c r="W62" s="35">
        <v>11.39221913896275</v>
      </c>
      <c r="X62" s="35">
        <v>14.764677661846168</v>
      </c>
      <c r="Y62" s="35">
        <v>12.486233834053618</v>
      </c>
      <c r="Z62" s="35">
        <v>11.38317769520167</v>
      </c>
      <c r="AA62" s="35">
        <v>9.0504852048426283</v>
      </c>
      <c r="AB62" s="35">
        <v>13.516958422816913</v>
      </c>
      <c r="AC62" s="35">
        <v>11.374136251440586</v>
      </c>
      <c r="AD62" s="35">
        <v>13.553124197861241</v>
      </c>
      <c r="AE62" s="35">
        <v>12.865974472019042</v>
      </c>
      <c r="AF62" s="35">
        <v>13.019679015957427</v>
      </c>
      <c r="AG62" s="35">
        <v>13.824367510693689</v>
      </c>
      <c r="AH62" s="35">
        <v>13.345170991356364</v>
      </c>
      <c r="AI62" s="35">
        <f t="shared" si="6"/>
        <v>14.864133543218065</v>
      </c>
      <c r="AJ62" s="40">
        <f t="shared" si="7"/>
        <v>16.318535536358716</v>
      </c>
      <c r="AK62" s="39">
        <f>RANK(R62,(D62:R62,V62:AH62),1)</f>
        <v>21</v>
      </c>
    </row>
    <row r="63" spans="1:37" ht="12.75" customHeight="1" x14ac:dyDescent="0.25">
      <c r="A63">
        <v>2021</v>
      </c>
      <c r="B63" s="34" t="s">
        <v>193</v>
      </c>
      <c r="C63" s="42">
        <v>2015</v>
      </c>
      <c r="D63" s="35">
        <v>16.882383453638951</v>
      </c>
      <c r="E63" s="35">
        <v>21.875886789977635</v>
      </c>
      <c r="F63" s="35">
        <v>16.170266456108916</v>
      </c>
      <c r="G63" s="35">
        <v>13.269692344218271</v>
      </c>
      <c r="H63" s="35">
        <v>15.544992994863026</v>
      </c>
      <c r="I63" s="35">
        <v>25.393050009485751</v>
      </c>
      <c r="J63" s="35">
        <v>15.362621568666309</v>
      </c>
      <c r="K63" s="35">
        <v>18.567148057551481</v>
      </c>
      <c r="L63" s="35">
        <v>18.211089558786462</v>
      </c>
      <c r="M63" s="35">
        <v>15.119459667070686</v>
      </c>
      <c r="N63" s="35">
        <v>15.154197081584348</v>
      </c>
      <c r="O63" s="35">
        <v>17.386075964087027</v>
      </c>
      <c r="P63" s="35">
        <v>16.231056931507819</v>
      </c>
      <c r="Q63" s="35">
        <v>14.719979400163593</v>
      </c>
      <c r="R63" s="35">
        <v>17.728998576242422</v>
      </c>
      <c r="S63" s="35">
        <f t="shared" ref="S63" si="8">MEDIAN(D63:R63)</f>
        <v>16.231056931507819</v>
      </c>
      <c r="T63" s="37">
        <f t="shared" ref="T63" si="9">(R63-S63)/S63*100</f>
        <v>9.2288607640010785</v>
      </c>
      <c r="U63" s="38">
        <f t="shared" ref="U63" si="10">RANK(R63,D63:R63,1)</f>
        <v>11</v>
      </c>
      <c r="V63" s="35">
        <v>8.5888257385025319</v>
      </c>
      <c r="W63" s="35">
        <v>10.803335913748382</v>
      </c>
      <c r="X63" s="35">
        <v>16.587115430272839</v>
      </c>
      <c r="Y63" s="35">
        <v>12.062567189868572</v>
      </c>
      <c r="Z63" s="35">
        <v>11.376503253223779</v>
      </c>
      <c r="AA63" s="35">
        <v>8.7104066893003438</v>
      </c>
      <c r="AB63" s="35">
        <v>12.409941335005177</v>
      </c>
      <c r="AC63" s="35">
        <v>11.176763119770234</v>
      </c>
      <c r="AD63" s="35">
        <v>12.818105955540688</v>
      </c>
      <c r="AE63" s="35">
        <v>12.33178215234944</v>
      </c>
      <c r="AF63" s="35">
        <v>13.1133739789068</v>
      </c>
      <c r="AG63" s="35">
        <v>12.705209358371292</v>
      </c>
      <c r="AH63" s="35">
        <v>12.357835213234686</v>
      </c>
      <c r="AI63" s="35">
        <f t="shared" ref="AI63" si="11">MEDIAN(D63:R63,V63:AH63)</f>
        <v>14.91971953361714</v>
      </c>
      <c r="AJ63" s="40">
        <f t="shared" ref="AJ63" si="12">(R63-AI63)/AI63*100</f>
        <v>18.82930196037136</v>
      </c>
      <c r="AK63" s="39">
        <f>RANK(R63,(D63:R63,V63:AH63),1)</f>
        <v>24</v>
      </c>
    </row>
    <row r="64" spans="1:37" ht="12.75" customHeight="1" x14ac:dyDescent="0.25">
      <c r="A64">
        <v>2021</v>
      </c>
      <c r="B64" s="34" t="s">
        <v>177</v>
      </c>
      <c r="C64" s="42">
        <v>2015</v>
      </c>
      <c r="D64" s="35">
        <v>17.04300162222242</v>
      </c>
      <c r="E64" s="35">
        <v>24.359312663446335</v>
      </c>
      <c r="F64" s="35">
        <v>20.466932982608935</v>
      </c>
      <c r="G64" s="35">
        <v>13.644621988405955</v>
      </c>
      <c r="H64" s="35">
        <v>15.756898051529975</v>
      </c>
      <c r="I64" s="35">
        <v>25.049209280837648</v>
      </c>
      <c r="J64" s="35">
        <v>18.422794857005044</v>
      </c>
      <c r="K64" s="35">
        <v>21.582691709501056</v>
      </c>
      <c r="L64" s="35">
        <v>19.036036294686212</v>
      </c>
      <c r="M64" s="35">
        <v>14.828518652818207</v>
      </c>
      <c r="N64" s="35">
        <v>16.182760161030785</v>
      </c>
      <c r="O64" s="35">
        <v>17.57958788019344</v>
      </c>
      <c r="P64" s="35">
        <v>21.318657201610556</v>
      </c>
      <c r="Q64" s="35">
        <v>17.937312052174121</v>
      </c>
      <c r="R64" s="35">
        <v>18.871275064435601</v>
      </c>
      <c r="S64" s="35">
        <f t="shared" ref="S64:S69" si="13">MEDIAN(D64:R64)</f>
        <v>18.422794857005044</v>
      </c>
      <c r="T64" s="37">
        <f t="shared" ref="T64:T69" si="14">(R64-S64)/S64*100</f>
        <v>2.4343766019846176</v>
      </c>
      <c r="U64" s="38">
        <f t="shared" ref="U64:U69" si="15">RANK(R64,D64:R64,1)</f>
        <v>9</v>
      </c>
      <c r="V64" s="35">
        <v>9.2497250183575943</v>
      </c>
      <c r="W64" s="35">
        <v>10.757276885990462</v>
      </c>
      <c r="X64" s="35">
        <v>19.036036294686212</v>
      </c>
      <c r="Y64" s="35">
        <v>14.26638066827714</v>
      </c>
      <c r="Z64" s="35">
        <v>16.974863684702292</v>
      </c>
      <c r="AA64" s="35">
        <v>8.5002077056361696</v>
      </c>
      <c r="AB64" s="35">
        <v>15.76541529371999</v>
      </c>
      <c r="AC64" s="35">
        <v>12.077449425442975</v>
      </c>
      <c r="AD64" s="35">
        <v>12.980277097584692</v>
      </c>
      <c r="AE64" s="35">
        <v>12.298897722383394</v>
      </c>
      <c r="AF64" s="35">
        <v>13.406139207085502</v>
      </c>
      <c r="AG64" s="35">
        <v>12.22224254267325</v>
      </c>
      <c r="AH64" s="35">
        <v>12.511828777133802</v>
      </c>
      <c r="AI64" s="35">
        <f t="shared" ref="AI64:AI69" si="16">MEDIAN(D64:R64,V64:AH64)</f>
        <v>15.974087727375387</v>
      </c>
      <c r="AJ64" s="40">
        <f t="shared" ref="AJ64:AJ69" si="17">(R64-AI64)/AI64*100</f>
        <v>18.136793703061965</v>
      </c>
      <c r="AK64" s="39">
        <f>RANK(R64,(D64:R64,V64:AH64),1)</f>
        <v>21</v>
      </c>
    </row>
    <row r="65" spans="1:37" x14ac:dyDescent="0.25">
      <c r="A65">
        <v>2022</v>
      </c>
      <c r="B65" s="34" t="s">
        <v>194</v>
      </c>
      <c r="C65" s="42">
        <v>2015</v>
      </c>
      <c r="D65" s="35">
        <v>16.82197604887909</v>
      </c>
      <c r="E65" s="35">
        <v>28.129240229882402</v>
      </c>
      <c r="F65" s="35">
        <v>28.920664528478319</v>
      </c>
      <c r="G65" s="35">
        <v>13.993055151770292</v>
      </c>
      <c r="H65" s="35">
        <v>16.232617528648092</v>
      </c>
      <c r="I65" s="35">
        <v>25.207705851023022</v>
      </c>
      <c r="J65" s="35">
        <v>21.82310406341071</v>
      </c>
      <c r="K65" s="35">
        <v>19.255184796689928</v>
      </c>
      <c r="L65" s="35">
        <v>24.534153256473306</v>
      </c>
      <c r="M65" s="35">
        <v>14.868673524684922</v>
      </c>
      <c r="N65" s="35">
        <v>12.224979591077295</v>
      </c>
      <c r="O65" s="35">
        <v>17.689175014361847</v>
      </c>
      <c r="P65" s="35">
        <v>23.212306289669492</v>
      </c>
      <c r="Q65" s="35">
        <v>14.902351154412404</v>
      </c>
      <c r="R65" s="35">
        <v>24.863590922827985</v>
      </c>
      <c r="S65" s="35">
        <f t="shared" si="13"/>
        <v>19.255184796689928</v>
      </c>
      <c r="T65" s="37">
        <f t="shared" si="14"/>
        <v>29.126732282009428</v>
      </c>
      <c r="U65" s="38">
        <f t="shared" si="15"/>
        <v>12</v>
      </c>
      <c r="V65" s="35">
        <v>9.1097988412848725</v>
      </c>
      <c r="W65" s="35">
        <v>10.911552031705355</v>
      </c>
      <c r="X65" s="35">
        <v>21.385294876953399</v>
      </c>
      <c r="Y65" s="35">
        <v>16.678846122537276</v>
      </c>
      <c r="Z65" s="35">
        <v>16.838814863742833</v>
      </c>
      <c r="AA65" s="35">
        <v>7.9142429859591319</v>
      </c>
      <c r="AB65" s="35">
        <v>14.338250856477023</v>
      </c>
      <c r="AC65" s="35">
        <v>12.01449440528051</v>
      </c>
      <c r="AD65" s="35">
        <v>12.662788777534608</v>
      </c>
      <c r="AE65" s="35">
        <v>11.138876032365884</v>
      </c>
      <c r="AF65" s="35">
        <v>19.583541686532911</v>
      </c>
      <c r="AG65" s="35">
        <v>13.437374261266779</v>
      </c>
      <c r="AH65" s="35">
        <v>10.22958002972377</v>
      </c>
      <c r="AI65" s="35">
        <f t="shared" si="16"/>
        <v>16.455731825592686</v>
      </c>
      <c r="AJ65" s="40">
        <f t="shared" si="17"/>
        <v>51.093802368357885</v>
      </c>
      <c r="AK65" s="39">
        <f>RANK(R65,(D65:R65,V65:AH65),1)</f>
        <v>25</v>
      </c>
    </row>
    <row r="66" spans="1:37" x14ac:dyDescent="0.25">
      <c r="A66">
        <v>2022</v>
      </c>
      <c r="B66" s="34" t="s">
        <v>178</v>
      </c>
      <c r="C66" s="42">
        <v>2015</v>
      </c>
      <c r="D66" s="35">
        <v>19.230921464565427</v>
      </c>
      <c r="E66" s="35">
        <v>38.297844945366606</v>
      </c>
      <c r="F66" s="35">
        <v>42.440951903621276</v>
      </c>
      <c r="G66" s="35">
        <v>17.392417751839918</v>
      </c>
      <c r="H66" s="35">
        <v>16.978107056014448</v>
      </c>
      <c r="I66" s="35">
        <v>26.256940347938972</v>
      </c>
      <c r="J66" s="35">
        <v>22.467723775701884</v>
      </c>
      <c r="K66" s="35">
        <v>27.284085614672936</v>
      </c>
      <c r="L66" s="35">
        <v>29.977105137538473</v>
      </c>
      <c r="M66" s="35">
        <v>15.450336365158037</v>
      </c>
      <c r="N66" s="35">
        <v>21.017636340312752</v>
      </c>
      <c r="O66" s="35">
        <v>18.385037127255096</v>
      </c>
      <c r="P66" s="35">
        <v>26.576304842637764</v>
      </c>
      <c r="Q66" s="35">
        <v>19.679758051709683</v>
      </c>
      <c r="R66" s="35">
        <v>38.237986266323475</v>
      </c>
      <c r="S66" s="35">
        <f t="shared" si="13"/>
        <v>22.467723775701884</v>
      </c>
      <c r="T66" s="37">
        <f t="shared" si="14"/>
        <v>70.190744056042817</v>
      </c>
      <c r="U66" s="38">
        <f t="shared" si="15"/>
        <v>13</v>
      </c>
      <c r="V66" s="35">
        <v>9.9348252269815092</v>
      </c>
      <c r="W66" s="35">
        <v>12.17900816270279</v>
      </c>
      <c r="X66" s="35">
        <v>28.457965919511764</v>
      </c>
      <c r="Y66" s="35">
        <v>16.598322251507771</v>
      </c>
      <c r="Z66" s="35">
        <v>19.593443323412711</v>
      </c>
      <c r="AA66" s="35">
        <v>10.858392819759114</v>
      </c>
      <c r="AB66" s="35">
        <v>25.057165624611056</v>
      </c>
      <c r="AC66" s="35">
        <v>17.20252534958658</v>
      </c>
      <c r="AD66" s="35">
        <v>12.1531137442137</v>
      </c>
      <c r="AE66" s="35">
        <v>12.714159478144015</v>
      </c>
      <c r="AF66" s="35">
        <v>28.915433979485716</v>
      </c>
      <c r="AG66" s="35">
        <v>14.518137299550737</v>
      </c>
      <c r="AH66" s="35">
        <v>14.915185049716811</v>
      </c>
      <c r="AI66" s="35">
        <f t="shared" si="16"/>
        <v>19.41218239398907</v>
      </c>
      <c r="AJ66" s="40">
        <f t="shared" si="17"/>
        <v>96.979327157794287</v>
      </c>
      <c r="AK66" s="39">
        <f>RANK(R66,(D66:R66,V66:AH66),1)</f>
        <v>26</v>
      </c>
    </row>
    <row r="67" spans="1:37" x14ac:dyDescent="0.25">
      <c r="A67">
        <v>2023</v>
      </c>
      <c r="B67" s="34" t="s">
        <v>195</v>
      </c>
      <c r="C67" s="42">
        <v>2015</v>
      </c>
      <c r="D67" s="35">
        <v>22.885302442999457</v>
      </c>
      <c r="E67" s="35">
        <v>36.560345182990318</v>
      </c>
      <c r="F67" s="35">
        <v>31.990302035116525</v>
      </c>
      <c r="G67" s="35">
        <v>17.13108304759599</v>
      </c>
      <c r="H67" s="35">
        <v>18.315259295125667</v>
      </c>
      <c r="I67" s="35">
        <v>33.770952244364857</v>
      </c>
      <c r="J67" s="35">
        <v>21.552007705040115</v>
      </c>
      <c r="K67" s="35">
        <v>26.227310963805433</v>
      </c>
      <c r="L67" s="35">
        <v>31.165764499799565</v>
      </c>
      <c r="M67" s="35">
        <v>14.675013793460364</v>
      </c>
      <c r="N67" s="35">
        <v>42.533856476084466</v>
      </c>
      <c r="O67" s="35">
        <v>17.587210194792608</v>
      </c>
      <c r="P67" s="35">
        <v>20.192397939357893</v>
      </c>
      <c r="Q67" s="35">
        <v>18.999450015920587</v>
      </c>
      <c r="R67" s="35">
        <v>36.585321548060932</v>
      </c>
      <c r="S67" s="35">
        <f t="shared" si="13"/>
        <v>22.885302442999457</v>
      </c>
      <c r="T67" s="37">
        <f t="shared" si="14"/>
        <v>59.863832427752193</v>
      </c>
      <c r="U67" s="38">
        <f t="shared" si="15"/>
        <v>14</v>
      </c>
      <c r="V67" s="35">
        <v>9.9295371274340294</v>
      </c>
      <c r="W67" s="35">
        <v>13.315404027778142</v>
      </c>
      <c r="X67" s="35">
        <v>32.165735553269073</v>
      </c>
      <c r="Y67" s="35">
        <v>23.095822664782506</v>
      </c>
      <c r="Z67" s="35">
        <v>17.788958740668033</v>
      </c>
      <c r="AA67" s="35">
        <v>12.736473417874745</v>
      </c>
      <c r="AB67" s="35">
        <v>25.999247390207124</v>
      </c>
      <c r="AC67" s="35">
        <v>24.639637624524902</v>
      </c>
      <c r="AD67" s="35">
        <v>12.139999456156092</v>
      </c>
      <c r="AE67" s="35">
        <v>16.096025290495973</v>
      </c>
      <c r="AF67" s="35">
        <v>19.385403755856188</v>
      </c>
      <c r="AG67" s="35">
        <v>14.68378546936799</v>
      </c>
      <c r="AH67" s="35">
        <v>15.113597588841726</v>
      </c>
      <c r="AI67" s="35">
        <f t="shared" si="16"/>
        <v>19.788900847607039</v>
      </c>
      <c r="AJ67" s="40">
        <f t="shared" si="17"/>
        <v>84.877987058513099</v>
      </c>
      <c r="AK67" s="39">
        <f>RANK(R67,(D67:R67,V67:AH67),1)</f>
        <v>27</v>
      </c>
    </row>
    <row r="68" spans="1:37" x14ac:dyDescent="0.25">
      <c r="A68">
        <v>2023</v>
      </c>
      <c r="B68" s="34" t="s">
        <v>196</v>
      </c>
      <c r="C68" s="109">
        <v>2015</v>
      </c>
      <c r="D68" s="35">
        <v>24.246254912068469</v>
      </c>
      <c r="E68" s="35">
        <v>30.186932753771856</v>
      </c>
      <c r="F68" s="35">
        <v>22.976953105774285</v>
      </c>
      <c r="G68" s="35">
        <v>16.846311728435037</v>
      </c>
      <c r="H68" s="35">
        <v>20.144769483566858</v>
      </c>
      <c r="I68" s="35">
        <v>32.526938124559088</v>
      </c>
      <c r="J68" s="35">
        <v>20.559235379499651</v>
      </c>
      <c r="K68" s="35">
        <v>32.440591062906421</v>
      </c>
      <c r="L68" s="35">
        <v>28.270027985082681</v>
      </c>
      <c r="M68" s="35">
        <v>14.730808717944733</v>
      </c>
      <c r="N68" s="35">
        <v>25.826406140312248</v>
      </c>
      <c r="O68" s="35">
        <v>19.488531815006603</v>
      </c>
      <c r="P68" s="35">
        <v>18.849563558776875</v>
      </c>
      <c r="Q68" s="35">
        <v>16.25915170919691</v>
      </c>
      <c r="R68" s="108">
        <v>29.918008890501486</v>
      </c>
      <c r="S68" s="35">
        <f t="shared" si="13"/>
        <v>22.976953105774285</v>
      </c>
      <c r="T68" s="37">
        <f t="shared" si="14"/>
        <v>30.208773777680992</v>
      </c>
      <c r="U68" s="38">
        <f t="shared" si="15"/>
        <v>12</v>
      </c>
      <c r="V68" s="35">
        <v>10.335743279824058</v>
      </c>
      <c r="W68" s="35">
        <v>12.865712186247158</v>
      </c>
      <c r="X68" s="35">
        <v>29.116229189278801</v>
      </c>
      <c r="Y68" s="35">
        <v>22.890606044121618</v>
      </c>
      <c r="Z68" s="35">
        <v>18.176056477886085</v>
      </c>
      <c r="AA68" s="35">
        <v>12.174935693025832</v>
      </c>
      <c r="AB68" s="35">
        <v>21.845806598124369</v>
      </c>
      <c r="AC68" s="35">
        <v>17.606165870978494</v>
      </c>
      <c r="AD68" s="35">
        <v>12.002241569720503</v>
      </c>
      <c r="AE68" s="35">
        <v>22.320715437214027</v>
      </c>
      <c r="AF68" s="35">
        <v>19.074065919073806</v>
      </c>
      <c r="AG68" s="35">
        <v>15.007119315233261</v>
      </c>
      <c r="AH68" s="35">
        <v>16.526827600320175</v>
      </c>
      <c r="AI68" s="35">
        <f t="shared" si="16"/>
        <v>19.816650649286728</v>
      </c>
      <c r="AJ68" s="40">
        <f t="shared" si="17"/>
        <v>50.974094563141236</v>
      </c>
      <c r="AK68" s="39">
        <f>RANK(R68,(D68:R68,V68:AH68),1)</f>
        <v>25</v>
      </c>
    </row>
    <row r="69" spans="1:37" x14ac:dyDescent="0.25">
      <c r="A69">
        <v>2024</v>
      </c>
      <c r="B69" s="34" t="s">
        <v>203</v>
      </c>
      <c r="C69" s="42">
        <v>2015</v>
      </c>
      <c r="D69" s="35">
        <v>23.804436087012267</v>
      </c>
      <c r="E69" s="35">
        <v>26.308816616094706</v>
      </c>
      <c r="F69" s="35">
        <v>23.428351638958929</v>
      </c>
      <c r="G69" s="108">
        <v>19.163212103081328</v>
      </c>
      <c r="H69" s="108">
        <v>22.137698192230438</v>
      </c>
      <c r="I69" s="35">
        <v>30.864566861831698</v>
      </c>
      <c r="J69" s="108">
        <v>19.385443822385572</v>
      </c>
      <c r="K69" s="108">
        <v>27.103722381298347</v>
      </c>
      <c r="L69" s="35">
        <v>26.607974699773496</v>
      </c>
      <c r="M69" s="35">
        <v>14.710030343177058</v>
      </c>
      <c r="N69" s="35">
        <v>25.060900038463185</v>
      </c>
      <c r="O69" s="35">
        <v>19.838454634813452</v>
      </c>
      <c r="P69" s="35">
        <v>18.923885636138298</v>
      </c>
      <c r="Q69" s="35">
        <v>17.38535834864738</v>
      </c>
      <c r="R69" s="108">
        <v>28.310138892406389</v>
      </c>
      <c r="S69" s="35">
        <f t="shared" si="13"/>
        <v>23.428351638958929</v>
      </c>
      <c r="T69" s="40">
        <f t="shared" si="14"/>
        <v>20.837092291757955</v>
      </c>
      <c r="U69" s="114">
        <f t="shared" si="15"/>
        <v>14</v>
      </c>
      <c r="V69" s="35">
        <v>10.111543228343091</v>
      </c>
      <c r="W69" s="35">
        <v>12.692850121800076</v>
      </c>
      <c r="X69" s="35">
        <v>27.018248643104403</v>
      </c>
      <c r="Y69" s="35">
        <v>24.26599427325954</v>
      </c>
      <c r="Z69" s="35">
        <v>17.66742168468738</v>
      </c>
      <c r="AA69" s="35">
        <v>11.726996880208555</v>
      </c>
      <c r="AB69" s="35">
        <v>21.13765545536134</v>
      </c>
      <c r="AC69" s="35">
        <v>17.197316124620709</v>
      </c>
      <c r="AD69" s="35">
        <v>12.026154963887345</v>
      </c>
      <c r="AE69" s="108">
        <v>20.94106585751528</v>
      </c>
      <c r="AF69" s="35">
        <v>17.103295012607376</v>
      </c>
      <c r="AG69" s="35">
        <v>13.692892858669174</v>
      </c>
      <c r="AH69" s="35">
        <v>16.504978845249795</v>
      </c>
      <c r="AI69" s="108">
        <f t="shared" si="16"/>
        <v>19.611949228599514</v>
      </c>
      <c r="AJ69" s="40">
        <f t="shared" si="17"/>
        <v>44.351479612860551</v>
      </c>
      <c r="AK69" s="115">
        <f>RANK(R69,(D69:R69,V69:AH69),1)</f>
        <v>27</v>
      </c>
    </row>
    <row r="70" spans="1:37" x14ac:dyDescent="0.25">
      <c r="A70">
        <v>2024</v>
      </c>
      <c r="B70" s="34" t="s">
        <v>207</v>
      </c>
      <c r="C70" s="109">
        <v>2015</v>
      </c>
      <c r="D70" s="35">
        <v>21.541214629236102</v>
      </c>
      <c r="E70" s="35">
        <v>25.643104798121019</v>
      </c>
      <c r="F70" s="35">
        <v>23.453752376691646</v>
      </c>
      <c r="G70" s="35">
        <v>17.196063080192374</v>
      </c>
      <c r="H70" s="35">
        <v>22.405211944972599</v>
      </c>
      <c r="I70" s="35">
        <v>30.315400961861087</v>
      </c>
      <c r="J70" s="35">
        <v>19.695783469410582</v>
      </c>
      <c r="K70" s="35">
        <v>27.22849793088022</v>
      </c>
      <c r="L70" s="35">
        <v>24.208701487529364</v>
      </c>
      <c r="M70" s="35">
        <v>14.385974723185328</v>
      </c>
      <c r="N70" s="35">
        <v>20.249412817358241</v>
      </c>
      <c r="O70" s="35">
        <v>21.079856839279724</v>
      </c>
      <c r="P70" s="35">
        <v>18.563359803154011</v>
      </c>
      <c r="Q70" s="35">
        <v>16.231405883010851</v>
      </c>
      <c r="R70" s="35">
        <v>26.0800876621756</v>
      </c>
      <c r="S70" s="35">
        <f>MEDIAN(D70:R70)</f>
        <v>21.541214629236102</v>
      </c>
      <c r="T70" s="40">
        <f>(R70-S70)/S70*100</f>
        <v>21.070645787908653</v>
      </c>
      <c r="U70" s="114">
        <f>RANK(R70,D70:R70,1)</f>
        <v>13</v>
      </c>
      <c r="V70" s="35">
        <v>10.175036349401633</v>
      </c>
      <c r="W70" s="35">
        <v>12.439883681914775</v>
      </c>
      <c r="X70" s="35">
        <v>26.557432054580026</v>
      </c>
      <c r="Y70" s="35">
        <v>23.336315848339115</v>
      </c>
      <c r="Z70" s="35">
        <v>17.632255899787495</v>
      </c>
      <c r="AA70" s="35">
        <v>10.778995638071805</v>
      </c>
      <c r="AB70" s="35">
        <v>18.093613689743879</v>
      </c>
      <c r="AC70" s="35">
        <v>15.266748685829326</v>
      </c>
      <c r="AD70" s="35">
        <v>12.129515714125938</v>
      </c>
      <c r="AE70" s="35">
        <v>20.987585281288446</v>
      </c>
      <c r="AF70" s="35">
        <v>16.491443910077173</v>
      </c>
      <c r="AG70" s="35">
        <v>13.278716027290013</v>
      </c>
      <c r="AH70" s="35">
        <v>15.115758863661782</v>
      </c>
      <c r="AI70" s="35">
        <f>MEDIAN(D70:R70,V70:AH70)</f>
        <v>19.129571636282297</v>
      </c>
      <c r="AJ70" s="40">
        <f>(R70-AI70)/AI70*100</f>
        <v>36.333882211510357</v>
      </c>
      <c r="AK70" s="115">
        <f>RANK(R70,(D70:R70,V70:AH70),1)</f>
        <v>25</v>
      </c>
    </row>
  </sheetData>
  <phoneticPr fontId="20"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2CF0D-1D22-4533-A2A0-0001832C5F6B}">
  <sheetPr>
    <tabColor theme="3"/>
  </sheetPr>
  <dimension ref="A1:K57"/>
  <sheetViews>
    <sheetView showGridLines="0" zoomScaleNormal="100" workbookViewId="0"/>
  </sheetViews>
  <sheetFormatPr defaultColWidth="9.26953125" defaultRowHeight="12.5" x14ac:dyDescent="0.25"/>
  <cols>
    <col min="1" max="1" width="22" style="18" customWidth="1"/>
    <col min="2" max="2" width="20.81640625" style="18" customWidth="1"/>
    <col min="3" max="3" width="32.1796875" style="18" customWidth="1"/>
    <col min="4" max="4" width="42.7265625" style="18" customWidth="1"/>
    <col min="5" max="6" width="7" style="18" customWidth="1"/>
    <col min="7" max="7" width="7.26953125" style="18" customWidth="1"/>
    <col min="8" max="10" width="9.26953125" style="18"/>
    <col min="11" max="11" width="13.453125" style="18" customWidth="1"/>
    <col min="12" max="16384" width="9.26953125" style="18"/>
  </cols>
  <sheetData>
    <row r="1" spans="1:2" ht="18" customHeight="1" x14ac:dyDescent="0.25">
      <c r="A1" s="31" t="s">
        <v>30</v>
      </c>
    </row>
    <row r="2" spans="1:2" ht="33" customHeight="1" x14ac:dyDescent="0.4">
      <c r="A2" s="62" t="s">
        <v>62</v>
      </c>
      <c r="B2" s="19"/>
    </row>
    <row r="3" spans="1:2" ht="14" x14ac:dyDescent="0.3">
      <c r="A3" s="19" t="s">
        <v>162</v>
      </c>
      <c r="B3" s="19"/>
    </row>
    <row r="4" spans="1:2" ht="14" x14ac:dyDescent="0.3">
      <c r="A4" s="19" t="s">
        <v>158</v>
      </c>
      <c r="B4" s="19"/>
    </row>
    <row r="5" spans="1:2" ht="14" x14ac:dyDescent="0.3">
      <c r="A5" s="19" t="s">
        <v>159</v>
      </c>
      <c r="B5" s="19"/>
    </row>
    <row r="6" spans="1:2" ht="14" x14ac:dyDescent="0.3">
      <c r="A6" s="19" t="s">
        <v>161</v>
      </c>
      <c r="B6" s="19"/>
    </row>
    <row r="7" spans="1:2" ht="14" x14ac:dyDescent="0.3">
      <c r="A7" s="19" t="s">
        <v>160</v>
      </c>
    </row>
    <row r="8" spans="1:2" ht="14" x14ac:dyDescent="0.3">
      <c r="A8" s="32" t="s">
        <v>65</v>
      </c>
      <c r="B8" s="19"/>
    </row>
    <row r="9" spans="1:2" ht="14" x14ac:dyDescent="0.3">
      <c r="A9" s="19" t="s">
        <v>91</v>
      </c>
    </row>
    <row r="10" spans="1:2" ht="14" x14ac:dyDescent="0.3">
      <c r="A10" s="32" t="s">
        <v>157</v>
      </c>
    </row>
    <row r="11" spans="1:2" ht="14" x14ac:dyDescent="0.3">
      <c r="A11" s="19" t="s">
        <v>66</v>
      </c>
    </row>
    <row r="12" spans="1:2" ht="14" x14ac:dyDescent="0.3">
      <c r="A12" s="19" t="s">
        <v>85</v>
      </c>
    </row>
    <row r="13" spans="1:2" ht="14" x14ac:dyDescent="0.25">
      <c r="A13" s="20" t="s">
        <v>83</v>
      </c>
    </row>
    <row r="14" spans="1:2" ht="14" x14ac:dyDescent="0.25">
      <c r="A14" s="21" t="s">
        <v>84</v>
      </c>
    </row>
    <row r="15" spans="1:2" ht="14" x14ac:dyDescent="0.25">
      <c r="A15" s="21" t="s">
        <v>87</v>
      </c>
    </row>
    <row r="16" spans="1:2" ht="14" x14ac:dyDescent="0.3">
      <c r="A16" s="19" t="s">
        <v>67</v>
      </c>
    </row>
    <row r="17" spans="1:4" ht="33" customHeight="1" x14ac:dyDescent="0.35">
      <c r="A17" s="63" t="s">
        <v>83</v>
      </c>
    </row>
    <row r="18" spans="1:4" ht="14" x14ac:dyDescent="0.3">
      <c r="A18" s="19" t="s">
        <v>68</v>
      </c>
    </row>
    <row r="19" spans="1:4" ht="14" x14ac:dyDescent="0.3">
      <c r="A19" s="19" t="s">
        <v>92</v>
      </c>
    </row>
    <row r="20" spans="1:4" ht="14" x14ac:dyDescent="0.3">
      <c r="A20" s="19" t="s">
        <v>69</v>
      </c>
    </row>
    <row r="21" spans="1:4" ht="14" x14ac:dyDescent="0.3">
      <c r="A21" s="19" t="s">
        <v>95</v>
      </c>
    </row>
    <row r="22" spans="1:4" s="28" customFormat="1" ht="16" customHeight="1" thickBot="1" x14ac:dyDescent="0.3">
      <c r="A22" s="71" t="s">
        <v>31</v>
      </c>
      <c r="B22" s="72" t="s">
        <v>32</v>
      </c>
      <c r="C22" s="74" t="s">
        <v>143</v>
      </c>
      <c r="D22" s="73" t="s">
        <v>144</v>
      </c>
    </row>
    <row r="23" spans="1:4" x14ac:dyDescent="0.25">
      <c r="A23" s="67" t="s">
        <v>34</v>
      </c>
      <c r="B23" s="66" t="s">
        <v>43</v>
      </c>
      <c r="C23" s="68">
        <v>1200</v>
      </c>
      <c r="D23" s="75" t="s">
        <v>27</v>
      </c>
    </row>
    <row r="24" spans="1:4" x14ac:dyDescent="0.25">
      <c r="A24" s="70" t="s">
        <v>37</v>
      </c>
      <c r="B24" s="65" t="s">
        <v>44</v>
      </c>
      <c r="C24" s="69">
        <v>3500</v>
      </c>
      <c r="D24" s="69">
        <v>1300</v>
      </c>
    </row>
    <row r="25" spans="1:4" x14ac:dyDescent="0.25">
      <c r="A25" s="70" t="s">
        <v>40</v>
      </c>
      <c r="B25" s="65" t="s">
        <v>45</v>
      </c>
      <c r="C25" s="69">
        <v>7500</v>
      </c>
      <c r="D25" s="69">
        <v>2500</v>
      </c>
    </row>
    <row r="26" spans="1:4" ht="27.65" customHeight="1" x14ac:dyDescent="0.35">
      <c r="A26" s="81" t="s">
        <v>84</v>
      </c>
      <c r="C26" s="80"/>
      <c r="D26" s="80"/>
    </row>
    <row r="27" spans="1:4" ht="14" x14ac:dyDescent="0.3">
      <c r="A27" s="22" t="s">
        <v>155</v>
      </c>
    </row>
    <row r="28" spans="1:4" ht="14" x14ac:dyDescent="0.3">
      <c r="A28" s="19" t="s">
        <v>93</v>
      </c>
    </row>
    <row r="29" spans="1:4" ht="14" x14ac:dyDescent="0.3">
      <c r="A29" s="19" t="s">
        <v>70</v>
      </c>
    </row>
    <row r="30" spans="1:4" ht="14" x14ac:dyDescent="0.3">
      <c r="A30" s="19" t="s">
        <v>71</v>
      </c>
    </row>
    <row r="31" spans="1:4" ht="14" x14ac:dyDescent="0.3">
      <c r="A31" s="22" t="s">
        <v>94</v>
      </c>
      <c r="B31" s="19"/>
    </row>
    <row r="32" spans="1:4" ht="15.75" customHeight="1" thickBot="1" x14ac:dyDescent="0.3">
      <c r="A32" s="78" t="s">
        <v>31</v>
      </c>
      <c r="B32" s="79" t="s">
        <v>32</v>
      </c>
      <c r="C32" s="79" t="s">
        <v>33</v>
      </c>
    </row>
    <row r="33" spans="1:3" ht="12.75" customHeight="1" x14ac:dyDescent="0.25">
      <c r="A33" s="77" t="s">
        <v>34</v>
      </c>
      <c r="B33" s="65" t="s">
        <v>35</v>
      </c>
      <c r="C33" s="76" t="s">
        <v>36</v>
      </c>
    </row>
    <row r="34" spans="1:3" ht="12.75" customHeight="1" x14ac:dyDescent="0.25">
      <c r="A34" s="77" t="s">
        <v>37</v>
      </c>
      <c r="B34" s="65" t="s">
        <v>38</v>
      </c>
      <c r="C34" s="76" t="s">
        <v>39</v>
      </c>
    </row>
    <row r="35" spans="1:3" ht="13.5" customHeight="1" x14ac:dyDescent="0.25">
      <c r="A35" s="77" t="s">
        <v>40</v>
      </c>
      <c r="B35" s="65" t="s">
        <v>41</v>
      </c>
      <c r="C35" s="76" t="s">
        <v>42</v>
      </c>
    </row>
    <row r="36" spans="1:3" ht="29.15" customHeight="1" x14ac:dyDescent="0.35">
      <c r="A36" s="64" t="s">
        <v>86</v>
      </c>
    </row>
    <row r="37" spans="1:3" ht="14" x14ac:dyDescent="0.3">
      <c r="A37" s="19" t="s">
        <v>72</v>
      </c>
    </row>
    <row r="38" spans="1:3" ht="14" x14ac:dyDescent="0.3">
      <c r="A38" s="19" t="s">
        <v>88</v>
      </c>
    </row>
    <row r="39" spans="1:3" ht="14" x14ac:dyDescent="0.3">
      <c r="A39" s="19" t="s">
        <v>73</v>
      </c>
    </row>
    <row r="40" spans="1:3" x14ac:dyDescent="0.25">
      <c r="A40" s="23" t="s">
        <v>74</v>
      </c>
    </row>
    <row r="41" spans="1:3" x14ac:dyDescent="0.25">
      <c r="A41" s="23" t="s">
        <v>75</v>
      </c>
    </row>
    <row r="42" spans="1:3" x14ac:dyDescent="0.25">
      <c r="A42" s="23" t="s">
        <v>76</v>
      </c>
    </row>
    <row r="43" spans="1:3" x14ac:dyDescent="0.25">
      <c r="A43" s="23" t="s">
        <v>77</v>
      </c>
    </row>
    <row r="44" spans="1:3" x14ac:dyDescent="0.25">
      <c r="A44" s="23" t="s">
        <v>78</v>
      </c>
    </row>
    <row r="45" spans="1:3" x14ac:dyDescent="0.25">
      <c r="A45" s="23" t="s">
        <v>79</v>
      </c>
    </row>
    <row r="46" spans="1:3" x14ac:dyDescent="0.25">
      <c r="A46" s="23" t="s">
        <v>80</v>
      </c>
    </row>
    <row r="47" spans="1:3" ht="14" x14ac:dyDescent="0.3">
      <c r="A47" s="19" t="s">
        <v>81</v>
      </c>
    </row>
    <row r="48" spans="1:3" ht="27" customHeight="1" x14ac:dyDescent="0.35">
      <c r="A48" s="24" t="s">
        <v>82</v>
      </c>
    </row>
    <row r="49" spans="1:11" ht="14" x14ac:dyDescent="0.25">
      <c r="A49" s="25" t="s">
        <v>138</v>
      </c>
      <c r="B49" s="26"/>
      <c r="C49" s="26"/>
      <c r="D49" s="26"/>
      <c r="E49" s="26"/>
      <c r="F49" s="26"/>
      <c r="G49" s="26"/>
      <c r="H49" s="26"/>
      <c r="I49" s="26"/>
      <c r="J49" s="26"/>
      <c r="K49" s="26"/>
    </row>
    <row r="50" spans="1:11" ht="14" x14ac:dyDescent="0.25">
      <c r="A50" s="25" t="s">
        <v>139</v>
      </c>
      <c r="B50" s="26"/>
      <c r="C50" s="26"/>
      <c r="D50" s="26"/>
      <c r="E50" s="26"/>
      <c r="F50" s="26"/>
      <c r="G50" s="26"/>
      <c r="H50" s="26"/>
      <c r="I50" s="26"/>
      <c r="J50" s="26"/>
      <c r="K50" s="26"/>
    </row>
    <row r="51" spans="1:11" ht="14" x14ac:dyDescent="0.25">
      <c r="A51" s="25" t="s">
        <v>140</v>
      </c>
      <c r="B51" s="26"/>
      <c r="C51" s="26"/>
      <c r="D51" s="26"/>
      <c r="E51" s="26"/>
      <c r="F51" s="26"/>
      <c r="G51" s="26"/>
      <c r="H51" s="26"/>
      <c r="I51" s="26"/>
      <c r="J51" s="26"/>
      <c r="K51" s="26"/>
    </row>
    <row r="52" spans="1:11" ht="14" x14ac:dyDescent="0.25">
      <c r="A52" s="25" t="s">
        <v>156</v>
      </c>
      <c r="B52" s="26"/>
      <c r="C52" s="26"/>
      <c r="D52" s="26"/>
      <c r="E52" s="26"/>
      <c r="F52" s="26"/>
      <c r="G52" s="26"/>
      <c r="H52" s="26"/>
      <c r="I52" s="26"/>
      <c r="J52" s="26"/>
      <c r="K52" s="26"/>
    </row>
    <row r="53" spans="1:11" ht="14" x14ac:dyDescent="0.25">
      <c r="A53" s="27" t="s">
        <v>141</v>
      </c>
      <c r="B53" s="26"/>
      <c r="C53" s="26"/>
      <c r="D53" s="26"/>
      <c r="E53" s="26"/>
      <c r="F53" s="26"/>
      <c r="G53" s="26"/>
      <c r="H53" s="26"/>
      <c r="I53" s="26"/>
      <c r="J53" s="26"/>
      <c r="K53" s="26"/>
    </row>
    <row r="54" spans="1:11" ht="14" x14ac:dyDescent="0.25">
      <c r="A54" s="27" t="s">
        <v>142</v>
      </c>
      <c r="B54" s="26"/>
      <c r="C54" s="26"/>
      <c r="D54" s="26"/>
      <c r="E54" s="26"/>
      <c r="F54" s="26"/>
      <c r="G54" s="26"/>
      <c r="H54" s="26"/>
      <c r="I54" s="26"/>
      <c r="J54" s="26"/>
      <c r="K54" s="26"/>
    </row>
    <row r="55" spans="1:11" ht="14" x14ac:dyDescent="0.25">
      <c r="A55" s="33" t="s">
        <v>65</v>
      </c>
      <c r="B55" s="26"/>
      <c r="C55" s="26"/>
      <c r="D55" s="26"/>
      <c r="E55" s="26"/>
      <c r="F55" s="26"/>
      <c r="G55" s="26"/>
      <c r="H55" s="26"/>
      <c r="I55" s="26"/>
      <c r="J55" s="26"/>
      <c r="K55" s="26"/>
    </row>
    <row r="56" spans="1:11" ht="14" x14ac:dyDescent="0.25">
      <c r="A56" s="33"/>
      <c r="B56" s="26"/>
      <c r="C56" s="26"/>
      <c r="D56" s="26"/>
      <c r="E56" s="26"/>
      <c r="F56" s="26"/>
      <c r="G56" s="26"/>
      <c r="H56" s="26"/>
      <c r="I56" s="26"/>
      <c r="J56" s="26"/>
      <c r="K56" s="26"/>
    </row>
    <row r="57" spans="1:11" ht="14" x14ac:dyDescent="0.3">
      <c r="A57" s="30" t="s">
        <v>48</v>
      </c>
    </row>
  </sheetData>
  <hyperlinks>
    <hyperlink ref="A8" r:id="rId1" xr:uid="{DE55FDC8-9D45-4DB5-BD7C-9F15EC61B7CD}"/>
    <hyperlink ref="A55" r:id="rId2" xr:uid="{762AD226-3909-46C3-A94A-656911002840}"/>
    <hyperlink ref="A10" r:id="rId3" xr:uid="{093082E1-1DCB-4F8E-A8E3-56945F451131}"/>
    <hyperlink ref="A57" location="Contents!A1" display="Return to Contents Page" xr:uid="{BCEF44BC-4B31-4C38-9A88-A88C2BE64964}"/>
  </hyperlinks>
  <pageMargins left="0.7" right="0.7" top="0.75" bottom="0.75" header="0.3" footer="0.3"/>
  <pageSetup paperSize="9" orientation="portrait" r:id="rId4"/>
  <tableParts count="2">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K31"/>
  <sheetViews>
    <sheetView showGridLines="0" zoomScaleNormal="100" workbookViewId="0"/>
  </sheetViews>
  <sheetFormatPr defaultColWidth="8.7265625" defaultRowHeight="12.5" x14ac:dyDescent="0.25"/>
  <sheetData>
    <row r="1" spans="1:11" s="7" customFormat="1" ht="18" customHeight="1" x14ac:dyDescent="0.3">
      <c r="A1" s="14" t="s">
        <v>96</v>
      </c>
      <c r="K1" s="14" t="s">
        <v>200</v>
      </c>
    </row>
    <row r="2" spans="1:11" s="7" customFormat="1" ht="18" customHeight="1" x14ac:dyDescent="0.25"/>
    <row r="3" spans="1:11" s="7" customFormat="1" ht="18" customHeight="1" x14ac:dyDescent="0.25"/>
    <row r="4" spans="1:11" s="7" customFormat="1" x14ac:dyDescent="0.25"/>
    <row r="5" spans="1:11" s="7" customFormat="1" x14ac:dyDescent="0.25"/>
    <row r="6" spans="1:11" s="7" customFormat="1" x14ac:dyDescent="0.25"/>
    <row r="7" spans="1:11" s="7" customFormat="1" x14ac:dyDescent="0.25"/>
    <row r="8" spans="1:11" s="7" customFormat="1" x14ac:dyDescent="0.25"/>
    <row r="9" spans="1:11" s="7" customFormat="1" x14ac:dyDescent="0.25"/>
    <row r="10" spans="1:11" s="7" customFormat="1" x14ac:dyDescent="0.25"/>
    <row r="11" spans="1:11" s="7" customFormat="1" x14ac:dyDescent="0.25"/>
    <row r="12" spans="1:11" s="7" customFormat="1" x14ac:dyDescent="0.25"/>
    <row r="13" spans="1:11" s="7" customFormat="1" x14ac:dyDescent="0.25"/>
    <row r="14" spans="1:11" s="7" customFormat="1" x14ac:dyDescent="0.25"/>
    <row r="15" spans="1:11" s="7" customFormat="1" x14ac:dyDescent="0.25"/>
    <row r="16" spans="1:11" s="7" customFormat="1" x14ac:dyDescent="0.25"/>
    <row r="17" spans="1:1" s="7" customFormat="1" x14ac:dyDescent="0.25"/>
    <row r="18" spans="1:1" s="7" customFormat="1" x14ac:dyDescent="0.25"/>
    <row r="19" spans="1:1" s="7" customFormat="1" x14ac:dyDescent="0.25"/>
    <row r="20" spans="1:1" s="7" customFormat="1" x14ac:dyDescent="0.25"/>
    <row r="21" spans="1:1" s="7" customFormat="1" x14ac:dyDescent="0.25"/>
    <row r="22" spans="1:1" s="7" customFormat="1" x14ac:dyDescent="0.25"/>
    <row r="23" spans="1:1" s="7" customFormat="1" x14ac:dyDescent="0.25"/>
    <row r="24" spans="1:1" s="7" customFormat="1" x14ac:dyDescent="0.25"/>
    <row r="25" spans="1:1" s="7" customFormat="1" x14ac:dyDescent="0.25"/>
    <row r="26" spans="1:1" s="7" customFormat="1" x14ac:dyDescent="0.25"/>
    <row r="27" spans="1:1" s="7" customFormat="1" x14ac:dyDescent="0.25"/>
    <row r="28" spans="1:1" s="7" customFormat="1" x14ac:dyDescent="0.25"/>
    <row r="29" spans="1:1" s="7" customFormat="1" x14ac:dyDescent="0.25"/>
    <row r="30" spans="1:1" s="7" customFormat="1" ht="14" x14ac:dyDescent="0.3">
      <c r="A30" s="30" t="s">
        <v>48</v>
      </c>
    </row>
    <row r="31" spans="1:1" s="7" customFormat="1" x14ac:dyDescent="0.25"/>
  </sheetData>
  <hyperlinks>
    <hyperlink ref="A30" location="Contents!A1" display="Return to Contents Page" xr:uid="{9F7276C3-B1C7-4EA5-8A6A-6E56527423C9}"/>
  </hyperlink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499984740745262"/>
  </sheetPr>
  <dimension ref="A1:U53"/>
  <sheetViews>
    <sheetView zoomScaleNormal="100" workbookViewId="0">
      <selection activeCell="F28" sqref="F28"/>
    </sheetView>
  </sheetViews>
  <sheetFormatPr defaultRowHeight="12.5" x14ac:dyDescent="0.25"/>
  <cols>
    <col min="1" max="1" width="15.26953125" customWidth="1"/>
    <col min="2" max="2" width="14.453125" customWidth="1"/>
    <col min="3" max="5" width="12.7265625" customWidth="1"/>
    <col min="6" max="6" width="16.26953125" customWidth="1"/>
    <col min="7" max="7" width="3.26953125" customWidth="1"/>
    <col min="8" max="8" width="13.26953125" customWidth="1"/>
    <col min="9" max="13" width="12.7265625" customWidth="1"/>
    <col min="14" max="14" width="14.26953125" customWidth="1"/>
    <col min="15" max="17" width="12.7265625" customWidth="1"/>
    <col min="18" max="18" width="9.453125" customWidth="1"/>
    <col min="19" max="21" width="12.7265625" customWidth="1"/>
  </cols>
  <sheetData>
    <row r="1" spans="1:21" x14ac:dyDescent="0.25">
      <c r="A1" s="8"/>
      <c r="B1" s="8"/>
      <c r="C1" s="8"/>
      <c r="D1" s="8"/>
      <c r="E1" s="8"/>
      <c r="F1" s="8"/>
      <c r="G1" s="8"/>
      <c r="H1" s="8"/>
      <c r="I1" s="8"/>
      <c r="J1" s="8"/>
      <c r="K1" s="8"/>
      <c r="L1" s="8"/>
      <c r="M1" s="8"/>
      <c r="N1" s="8"/>
      <c r="O1" s="8"/>
      <c r="P1" s="8"/>
      <c r="Q1" s="8"/>
      <c r="R1" s="8"/>
      <c r="S1" s="8"/>
      <c r="T1" s="8"/>
      <c r="U1" s="8"/>
    </row>
    <row r="2" spans="1:21" ht="14" x14ac:dyDescent="0.3">
      <c r="A2" s="11"/>
      <c r="B2" s="8"/>
      <c r="C2" s="8"/>
      <c r="D2" s="8"/>
      <c r="E2" s="12"/>
      <c r="F2" s="8"/>
      <c r="G2" s="8"/>
      <c r="H2" s="8"/>
      <c r="I2" s="8"/>
      <c r="J2" s="8"/>
      <c r="K2" s="8"/>
      <c r="L2" s="8"/>
      <c r="M2" s="8"/>
      <c r="N2" s="8"/>
      <c r="O2" s="8"/>
      <c r="P2" s="8"/>
      <c r="Q2" s="8"/>
      <c r="R2" s="8"/>
      <c r="S2" s="8"/>
      <c r="T2" s="8"/>
      <c r="U2" s="8"/>
    </row>
    <row r="3" spans="1:21" ht="13" x14ac:dyDescent="0.3">
      <c r="A3" s="2"/>
      <c r="B3" s="4" t="s">
        <v>15</v>
      </c>
      <c r="C3" s="4" t="s">
        <v>201</v>
      </c>
      <c r="D3" s="4" t="s">
        <v>16</v>
      </c>
      <c r="F3" s="112" t="s">
        <v>199</v>
      </c>
      <c r="G3" s="8"/>
    </row>
    <row r="4" spans="1:21" ht="13" x14ac:dyDescent="0.3">
      <c r="A4" s="110" t="s">
        <v>5</v>
      </c>
      <c r="B4" s="111">
        <v>23.462140700145397</v>
      </c>
      <c r="C4" s="111">
        <f t="shared" ref="C4:C18" si="0">(D4-B4)</f>
        <v>9.6130186780002305</v>
      </c>
      <c r="D4" s="111">
        <v>33.075159378145628</v>
      </c>
      <c r="F4" s="15"/>
      <c r="G4" s="8"/>
      <c r="I4" s="2"/>
      <c r="J4" s="4" t="s">
        <v>34</v>
      </c>
      <c r="K4" s="4" t="s">
        <v>37</v>
      </c>
      <c r="L4" s="4" t="s">
        <v>40</v>
      </c>
    </row>
    <row r="5" spans="1:21" x14ac:dyDescent="0.25">
      <c r="A5" s="110" t="s">
        <v>2</v>
      </c>
      <c r="B5" s="111">
        <v>16.172687618834583</v>
      </c>
      <c r="C5" s="111">
        <f t="shared" si="0"/>
        <v>15.392573537635613</v>
      </c>
      <c r="D5" s="111">
        <v>31.565261156470196</v>
      </c>
      <c r="F5" s="15"/>
      <c r="G5" s="8"/>
      <c r="I5" s="113" t="s">
        <v>7</v>
      </c>
      <c r="J5" s="111">
        <v>38.326249860194608</v>
      </c>
      <c r="K5" s="111">
        <v>31.028408455430046</v>
      </c>
      <c r="L5" s="111">
        <v>27.22849793088022</v>
      </c>
    </row>
    <row r="6" spans="1:21" x14ac:dyDescent="0.25">
      <c r="A6" s="112" t="s">
        <v>7</v>
      </c>
      <c r="B6" s="120">
        <v>31.028408455430046</v>
      </c>
      <c r="C6" s="120">
        <f t="shared" si="0"/>
        <v>6.7106587630014758E-2</v>
      </c>
      <c r="D6" s="120">
        <v>31.095515043060061</v>
      </c>
      <c r="F6" s="15"/>
      <c r="G6" s="8"/>
      <c r="I6" s="113" t="s">
        <v>5</v>
      </c>
      <c r="J6" s="111">
        <v>37.185437870484286</v>
      </c>
      <c r="K6" s="111">
        <v>33.075159378145628</v>
      </c>
      <c r="L6" s="111">
        <v>30.315400961861087</v>
      </c>
      <c r="R6" s="3"/>
    </row>
    <row r="7" spans="1:21" x14ac:dyDescent="0.25">
      <c r="A7" s="110" t="s">
        <v>148</v>
      </c>
      <c r="B7" s="111">
        <v>20.068075364864317</v>
      </c>
      <c r="C7" s="111">
        <f t="shared" si="0"/>
        <v>8.6445157714608278</v>
      </c>
      <c r="D7" s="111">
        <v>28.712591136325145</v>
      </c>
      <c r="F7" s="15"/>
      <c r="G7" s="8"/>
      <c r="I7" s="113" t="s">
        <v>2</v>
      </c>
      <c r="J7" s="111">
        <v>33.788166871714573</v>
      </c>
      <c r="K7" s="111">
        <v>31.565261156470196</v>
      </c>
      <c r="L7" s="111">
        <v>23.453752376691646</v>
      </c>
      <c r="R7" s="3"/>
    </row>
    <row r="8" spans="1:21" x14ac:dyDescent="0.25">
      <c r="A8" s="110" t="s">
        <v>1</v>
      </c>
      <c r="B8" s="111">
        <v>20.677217313499611</v>
      </c>
      <c r="C8" s="111">
        <f t="shared" si="0"/>
        <v>7.113298288782012</v>
      </c>
      <c r="D8" s="111">
        <v>27.790515602281623</v>
      </c>
      <c r="F8" s="15"/>
      <c r="G8" s="8"/>
      <c r="I8" s="113" t="s">
        <v>148</v>
      </c>
      <c r="J8" s="111">
        <v>33.752175539980776</v>
      </c>
      <c r="K8" s="111">
        <v>28.712591136325145</v>
      </c>
      <c r="L8" s="111">
        <v>26.0800876621756</v>
      </c>
      <c r="P8" s="13"/>
      <c r="R8" s="3"/>
    </row>
    <row r="9" spans="1:21" x14ac:dyDescent="0.25">
      <c r="A9" s="110" t="s">
        <v>8</v>
      </c>
      <c r="B9" s="111">
        <v>18.722737948775308</v>
      </c>
      <c r="C9" s="111">
        <f t="shared" si="0"/>
        <v>7.3733363158483343</v>
      </c>
      <c r="D9" s="111">
        <v>26.096074264623642</v>
      </c>
      <c r="F9" s="15"/>
      <c r="G9" s="8"/>
      <c r="I9" s="113" t="s">
        <v>18</v>
      </c>
      <c r="J9" s="111">
        <v>32.798344704171797</v>
      </c>
      <c r="K9" s="111">
        <v>27.698244044290348</v>
      </c>
      <c r="L9" s="111">
        <v>23.336315848339115</v>
      </c>
      <c r="O9" s="10"/>
      <c r="R9" s="3"/>
    </row>
    <row r="10" spans="1:21" x14ac:dyDescent="0.25">
      <c r="A10" s="112" t="s">
        <v>9</v>
      </c>
      <c r="B10" s="120">
        <v>16.97796667039481</v>
      </c>
      <c r="C10" s="120">
        <f t="shared" si="0"/>
        <v>8.3463818364836158</v>
      </c>
      <c r="D10" s="120">
        <v>25.324348506878426</v>
      </c>
      <c r="F10" s="15"/>
      <c r="G10" s="8"/>
      <c r="I10" s="113" t="s">
        <v>1</v>
      </c>
      <c r="J10" s="111">
        <v>30.994855161615032</v>
      </c>
      <c r="K10" s="111">
        <v>27.790515602281623</v>
      </c>
      <c r="L10" s="111">
        <v>25.643104798121019</v>
      </c>
    </row>
    <row r="11" spans="1:21" x14ac:dyDescent="0.25">
      <c r="A11" s="110" t="s">
        <v>4</v>
      </c>
      <c r="B11" s="111">
        <v>18.647243037691535</v>
      </c>
      <c r="C11" s="111">
        <f t="shared" si="0"/>
        <v>5.8969913879879208</v>
      </c>
      <c r="D11" s="111">
        <v>24.544234425679456</v>
      </c>
      <c r="F11" s="15"/>
      <c r="G11" s="8"/>
      <c r="I11" s="113" t="s">
        <v>8</v>
      </c>
      <c r="J11" s="111">
        <v>30.223129403869812</v>
      </c>
      <c r="K11" s="111">
        <v>26.096074264623642</v>
      </c>
      <c r="L11" s="111">
        <v>24.208701487529364</v>
      </c>
    </row>
    <row r="12" spans="1:21" x14ac:dyDescent="0.25">
      <c r="A12" s="110" t="s">
        <v>3</v>
      </c>
      <c r="B12" s="111">
        <v>16.415948998993404</v>
      </c>
      <c r="C12" s="111">
        <f t="shared" si="0"/>
        <v>6.4757857062968291</v>
      </c>
      <c r="D12" s="111">
        <v>22.891734705290233</v>
      </c>
      <c r="F12" s="15"/>
      <c r="G12" s="8"/>
      <c r="I12" s="113" t="s">
        <v>17</v>
      </c>
      <c r="J12" s="111">
        <v>28.956492562353208</v>
      </c>
      <c r="K12" s="111">
        <v>27.270439548148978</v>
      </c>
      <c r="L12" s="111">
        <v>26.557432054580026</v>
      </c>
    </row>
    <row r="13" spans="1:21" x14ac:dyDescent="0.25">
      <c r="A13" s="112" t="s">
        <v>0</v>
      </c>
      <c r="B13" s="120">
        <v>20.442344256794541</v>
      </c>
      <c r="C13" s="120">
        <f t="shared" si="0"/>
        <v>2.0215859523543216</v>
      </c>
      <c r="D13" s="120">
        <v>22.463930209148863</v>
      </c>
      <c r="F13" s="15"/>
      <c r="G13" s="8"/>
      <c r="I13" s="113" t="s">
        <v>3</v>
      </c>
      <c r="J13" s="111">
        <v>28.587406330388099</v>
      </c>
      <c r="K13" s="111">
        <v>22.891734705290233</v>
      </c>
      <c r="L13" s="111">
        <v>17.196063080192374</v>
      </c>
    </row>
    <row r="14" spans="1:21" x14ac:dyDescent="0.25">
      <c r="A14" s="110" t="s">
        <v>11</v>
      </c>
      <c r="B14" s="111">
        <v>14.201431607202775</v>
      </c>
      <c r="C14" s="111">
        <f t="shared" si="0"/>
        <v>7.8263057823509676</v>
      </c>
      <c r="D14" s="111">
        <v>22.027737389553742</v>
      </c>
      <c r="F14" s="15"/>
      <c r="G14" s="8"/>
      <c r="I14" s="113" t="s">
        <v>4</v>
      </c>
      <c r="J14" s="111">
        <v>28.277038362599267</v>
      </c>
      <c r="K14" s="111">
        <v>24.544234425679456</v>
      </c>
      <c r="L14" s="111">
        <v>22.405211944972599</v>
      </c>
    </row>
    <row r="15" spans="1:21" x14ac:dyDescent="0.25">
      <c r="A15" s="112" t="s">
        <v>10</v>
      </c>
      <c r="B15" s="120">
        <v>18.07683704283637</v>
      </c>
      <c r="C15" s="120">
        <f t="shared" si="0"/>
        <v>3.3385527345934527</v>
      </c>
      <c r="D15" s="120">
        <v>21.415389777429823</v>
      </c>
      <c r="F15" s="15"/>
      <c r="G15" s="8"/>
      <c r="I15" s="113" t="s">
        <v>12</v>
      </c>
      <c r="J15" s="111">
        <v>24.267419751705628</v>
      </c>
      <c r="K15" s="111">
        <v>20.199082876635725</v>
      </c>
      <c r="L15" s="111">
        <v>18.563359803154011</v>
      </c>
    </row>
    <row r="16" spans="1:21" x14ac:dyDescent="0.25">
      <c r="A16" s="110" t="s">
        <v>12</v>
      </c>
      <c r="B16" s="111">
        <v>15.786824739961974</v>
      </c>
      <c r="C16" s="111">
        <f t="shared" si="0"/>
        <v>4.412258136673751</v>
      </c>
      <c r="D16" s="111">
        <v>20.199082876635725</v>
      </c>
      <c r="F16" s="15"/>
      <c r="G16" s="8"/>
      <c r="I16" s="113" t="s">
        <v>11</v>
      </c>
      <c r="J16" s="111">
        <v>24.133206576445591</v>
      </c>
      <c r="K16" s="111">
        <v>22.027737389553742</v>
      </c>
      <c r="L16" s="111">
        <v>21.079856839279724</v>
      </c>
    </row>
    <row r="17" spans="1:12" x14ac:dyDescent="0.25">
      <c r="A17" s="110" t="s">
        <v>13</v>
      </c>
      <c r="B17" s="111">
        <v>12.641203444804832</v>
      </c>
      <c r="C17" s="111">
        <f t="shared" si="0"/>
        <v>7.0797449949670064</v>
      </c>
      <c r="D17" s="111">
        <v>19.720948439771838</v>
      </c>
      <c r="F17" s="15"/>
      <c r="G17" s="8"/>
      <c r="I17" s="113" t="s">
        <v>13</v>
      </c>
      <c r="J17" s="111">
        <v>22.08645565373001</v>
      </c>
      <c r="K17" s="111">
        <v>19.720948439771838</v>
      </c>
      <c r="L17" s="111">
        <v>16.231405883010851</v>
      </c>
    </row>
    <row r="18" spans="1:12" x14ac:dyDescent="0.25">
      <c r="A18" s="110" t="s">
        <v>6</v>
      </c>
      <c r="B18" s="111">
        <v>16.189464265742089</v>
      </c>
      <c r="C18" s="111">
        <f t="shared" si="0"/>
        <v>3.1959512358796545</v>
      </c>
      <c r="D18" s="111">
        <v>19.385415501621743</v>
      </c>
      <c r="F18" s="15"/>
      <c r="G18" s="8"/>
      <c r="I18" s="113" t="s">
        <v>0</v>
      </c>
      <c r="J18" s="111">
        <v>22.069679006822504</v>
      </c>
      <c r="K18" s="111">
        <v>20.442344256794541</v>
      </c>
      <c r="L18" s="111">
        <v>21.541214629236102</v>
      </c>
    </row>
    <row r="19" spans="1:12" x14ac:dyDescent="0.25">
      <c r="G19" s="8"/>
      <c r="I19" s="113" t="s">
        <v>6</v>
      </c>
      <c r="J19" s="111">
        <v>21.490884688513589</v>
      </c>
      <c r="K19" s="111">
        <v>19.385415501621743</v>
      </c>
      <c r="L19" s="111">
        <v>19.695783469410582</v>
      </c>
    </row>
    <row r="20" spans="1:12" x14ac:dyDescent="0.25">
      <c r="G20" s="8"/>
      <c r="I20" s="113" t="s">
        <v>24</v>
      </c>
      <c r="J20" s="111">
        <v>21.33989486634605</v>
      </c>
      <c r="K20" s="111">
        <v>20.777877194944637</v>
      </c>
      <c r="L20" s="111">
        <v>20.987585281288446</v>
      </c>
    </row>
    <row r="21" spans="1:12" x14ac:dyDescent="0.25">
      <c r="G21" s="8"/>
      <c r="I21" s="113" t="s">
        <v>19</v>
      </c>
      <c r="J21" s="111">
        <v>21.088245162733475</v>
      </c>
      <c r="K21" s="111">
        <v>18.571748126607766</v>
      </c>
      <c r="L21" s="111">
        <v>17.632255899787495</v>
      </c>
    </row>
    <row r="22" spans="1:12" ht="13" x14ac:dyDescent="0.3">
      <c r="C22" s="4" t="s">
        <v>90</v>
      </c>
      <c r="D22" s="3">
        <f>'5.6.2 (Medium incl tax)'!S70</f>
        <v>22.891734705290233</v>
      </c>
      <c r="E22" s="3">
        <f>'5.6.2 (Medium incl tax)'!S70</f>
        <v>22.891734705290233</v>
      </c>
      <c r="G22" s="8"/>
      <c r="I22" s="113" t="s">
        <v>9</v>
      </c>
      <c r="J22" s="111">
        <v>20.61849904932334</v>
      </c>
      <c r="K22" s="111">
        <v>16.97796667039481</v>
      </c>
      <c r="L22" s="111">
        <v>14.385974723185328</v>
      </c>
    </row>
    <row r="23" spans="1:12" x14ac:dyDescent="0.25">
      <c r="C23" s="2"/>
      <c r="D23" s="2">
        <v>0</v>
      </c>
      <c r="E23" s="2">
        <v>1</v>
      </c>
      <c r="G23" s="8"/>
      <c r="I23" s="113" t="s">
        <v>22</v>
      </c>
      <c r="J23" s="111">
        <v>20.257801140811988</v>
      </c>
      <c r="K23" s="111">
        <v>17.984565484845096</v>
      </c>
      <c r="L23" s="111">
        <v>15.266748685829326</v>
      </c>
    </row>
    <row r="24" spans="1:12" x14ac:dyDescent="0.25">
      <c r="G24" s="8"/>
      <c r="I24" s="113" t="s">
        <v>26</v>
      </c>
      <c r="J24" s="111">
        <v>19.402192148529249</v>
      </c>
      <c r="K24" s="111">
        <v>16.826976848227268</v>
      </c>
      <c r="L24" s="111">
        <v>15.115758863661782</v>
      </c>
    </row>
    <row r="25" spans="1:12" x14ac:dyDescent="0.25">
      <c r="B25" s="1"/>
      <c r="C25" s="1"/>
      <c r="D25" s="1"/>
      <c r="E25" s="1"/>
      <c r="F25" s="6"/>
      <c r="G25" s="8"/>
      <c r="I25" s="113" t="s">
        <v>21</v>
      </c>
      <c r="J25" s="111">
        <v>17.196063080192374</v>
      </c>
      <c r="K25" s="111">
        <v>19.116989151101667</v>
      </c>
      <c r="L25" s="111">
        <v>18.093613689743879</v>
      </c>
    </row>
    <row r="26" spans="1:12" x14ac:dyDescent="0.25">
      <c r="F26" s="6"/>
      <c r="G26" s="8"/>
      <c r="I26" s="113" t="s">
        <v>25</v>
      </c>
      <c r="J26" s="111">
        <v>16.516608880438429</v>
      </c>
      <c r="K26" s="111">
        <v>14.847332513141707</v>
      </c>
      <c r="L26" s="111">
        <v>13.278716027290013</v>
      </c>
    </row>
    <row r="27" spans="1:12" x14ac:dyDescent="0.25">
      <c r="B27" s="1"/>
      <c r="C27" s="1"/>
      <c r="D27" s="1"/>
      <c r="E27" s="1"/>
      <c r="F27" s="6"/>
      <c r="G27" s="8"/>
      <c r="I27" s="113" t="s">
        <v>29</v>
      </c>
      <c r="J27" s="111">
        <v>13.924616933228947</v>
      </c>
      <c r="K27" s="111">
        <v>15.627446594340677</v>
      </c>
      <c r="L27" s="111">
        <v>16.491443910077173</v>
      </c>
    </row>
    <row r="28" spans="1:12" x14ac:dyDescent="0.25">
      <c r="B28" s="1"/>
      <c r="C28" s="1"/>
      <c r="D28" s="1"/>
      <c r="E28" s="1"/>
      <c r="F28" s="6"/>
      <c r="G28" s="8"/>
      <c r="I28" s="113" t="s">
        <v>47</v>
      </c>
      <c r="J28" s="111">
        <v>13.34582261492003</v>
      </c>
      <c r="K28" s="111">
        <v>12.448272005368528</v>
      </c>
      <c r="L28" s="111">
        <v>12.439883681914775</v>
      </c>
    </row>
    <row r="29" spans="1:12" x14ac:dyDescent="0.25">
      <c r="B29" s="1"/>
      <c r="C29" s="1"/>
      <c r="D29" s="1"/>
      <c r="E29" s="1"/>
      <c r="F29" s="6"/>
      <c r="G29" s="8"/>
      <c r="I29" s="113" t="s">
        <v>23</v>
      </c>
      <c r="J29" s="111">
        <v>12.288893859747233</v>
      </c>
      <c r="K29" s="111">
        <v>10.913208813331842</v>
      </c>
      <c r="L29" s="111">
        <v>12.129515714125938</v>
      </c>
    </row>
    <row r="30" spans="1:12" x14ac:dyDescent="0.25">
      <c r="B30" s="1"/>
      <c r="C30" s="1"/>
      <c r="D30" s="1"/>
      <c r="E30" s="1"/>
      <c r="F30" s="6"/>
      <c r="G30" s="8"/>
      <c r="I30" s="113" t="s">
        <v>10</v>
      </c>
      <c r="J30" s="111">
        <v>10.317637848115425</v>
      </c>
      <c r="K30" s="111">
        <v>18.07683704283637</v>
      </c>
      <c r="L30" s="111">
        <v>20.249412817358241</v>
      </c>
    </row>
    <row r="31" spans="1:12" x14ac:dyDescent="0.25">
      <c r="B31" s="1"/>
      <c r="C31" s="1"/>
      <c r="D31" s="1"/>
      <c r="E31" s="1"/>
      <c r="F31" s="6"/>
      <c r="G31" s="8"/>
      <c r="I31" s="113" t="s">
        <v>28</v>
      </c>
      <c r="J31" s="111">
        <v>10.267307907392908</v>
      </c>
      <c r="K31" s="111">
        <v>10.208589643216644</v>
      </c>
      <c r="L31" s="111">
        <v>10.175036349401633</v>
      </c>
    </row>
    <row r="32" spans="1:12" x14ac:dyDescent="0.25">
      <c r="B32" s="1"/>
      <c r="C32" s="1"/>
      <c r="D32" s="1"/>
      <c r="E32" s="1"/>
      <c r="G32" s="8"/>
      <c r="I32" s="113" t="s">
        <v>20</v>
      </c>
      <c r="J32" s="111">
        <v>7.356559668940835</v>
      </c>
      <c r="K32" s="111">
        <v>8.6567498042724544</v>
      </c>
      <c r="L32" s="111">
        <v>10.778995638071805</v>
      </c>
    </row>
    <row r="33" spans="1:12" x14ac:dyDescent="0.25">
      <c r="B33" s="1"/>
      <c r="C33" s="1"/>
      <c r="D33" s="1"/>
      <c r="E33" s="1"/>
      <c r="G33" s="8"/>
    </row>
    <row r="34" spans="1:12" x14ac:dyDescent="0.25">
      <c r="A34" s="2"/>
      <c r="B34" s="1"/>
      <c r="C34" s="1"/>
      <c r="D34" s="1"/>
      <c r="E34" s="1"/>
      <c r="G34" s="8"/>
    </row>
    <row r="35" spans="1:12" x14ac:dyDescent="0.25">
      <c r="B35" s="1"/>
      <c r="C35" s="1"/>
      <c r="D35" s="1"/>
      <c r="E35" s="1"/>
      <c r="G35" s="8"/>
    </row>
    <row r="36" spans="1:12" x14ac:dyDescent="0.25">
      <c r="B36" s="1"/>
      <c r="C36" s="1"/>
      <c r="D36" s="1"/>
      <c r="E36" s="1"/>
      <c r="G36" s="8"/>
    </row>
    <row r="37" spans="1:12" x14ac:dyDescent="0.25">
      <c r="G37" s="8"/>
    </row>
    <row r="38" spans="1:12" x14ac:dyDescent="0.25">
      <c r="G38" s="8"/>
    </row>
    <row r="39" spans="1:12" x14ac:dyDescent="0.25">
      <c r="G39" s="8"/>
    </row>
    <row r="40" spans="1:12" x14ac:dyDescent="0.25">
      <c r="G40" s="8"/>
    </row>
    <row r="41" spans="1:12" x14ac:dyDescent="0.25">
      <c r="G41" s="8"/>
    </row>
    <row r="42" spans="1:12" x14ac:dyDescent="0.25">
      <c r="G42" s="8"/>
    </row>
    <row r="43" spans="1:12" x14ac:dyDescent="0.25">
      <c r="G43" s="8"/>
    </row>
    <row r="44" spans="1:12" x14ac:dyDescent="0.25">
      <c r="A44" s="5"/>
      <c r="B44" s="9"/>
      <c r="C44" s="1"/>
      <c r="D44" s="9"/>
      <c r="E44" s="1"/>
      <c r="G44" s="8"/>
      <c r="J44" s="1"/>
      <c r="K44" s="1"/>
      <c r="L44" s="1"/>
    </row>
    <row r="45" spans="1:12" x14ac:dyDescent="0.25">
      <c r="G45" s="8"/>
    </row>
    <row r="46" spans="1:12" x14ac:dyDescent="0.25">
      <c r="G46" s="8"/>
    </row>
    <row r="47" spans="1:12" x14ac:dyDescent="0.25">
      <c r="G47" s="8"/>
    </row>
    <row r="48" spans="1:12" x14ac:dyDescent="0.25">
      <c r="G48" s="8"/>
    </row>
    <row r="49" spans="7:7" x14ac:dyDescent="0.25">
      <c r="G49" s="8"/>
    </row>
    <row r="50" spans="7:7" x14ac:dyDescent="0.25">
      <c r="G50" s="8"/>
    </row>
    <row r="51" spans="7:7" x14ac:dyDescent="0.25">
      <c r="G51" s="8"/>
    </row>
    <row r="52" spans="7:7" x14ac:dyDescent="0.25">
      <c r="G52" s="8"/>
    </row>
    <row r="53" spans="7:7" x14ac:dyDescent="0.25">
      <c r="G53" s="8"/>
    </row>
  </sheetData>
  <autoFilter ref="I4:L32" xr:uid="{00000000-0001-0000-0D00-000000000000}">
    <sortState xmlns:xlrd2="http://schemas.microsoft.com/office/spreadsheetml/2017/richdata2" ref="I5:L32">
      <sortCondition descending="1" ref="J4:J32"/>
    </sortState>
  </autoFilter>
  <sortState xmlns:xlrd2="http://schemas.microsoft.com/office/spreadsheetml/2017/richdata2" ref="I5:L32">
    <sortCondition ref="K5:K32"/>
  </sortState>
  <conditionalFormatting sqref="B5:B10 D5:D10 B12 D12 B15:B18 D15:D18">
    <cfRule type="expression" dxfId="6" priority="1590">
      <formula>#REF!=1</formula>
    </cfRule>
  </conditionalFormatting>
  <conditionalFormatting sqref="B44">
    <cfRule type="expression" dxfId="5" priority="1591">
      <formula>#REF!=1</formula>
    </cfRule>
  </conditionalFormatting>
  <conditionalFormatting sqref="C15:C18">
    <cfRule type="expression" dxfId="4" priority="1592">
      <formula>#REF!=1</formula>
    </cfRule>
  </conditionalFormatting>
  <conditionalFormatting sqref="D44">
    <cfRule type="expression" dxfId="3" priority="1594">
      <formula>#REF!=1</formula>
    </cfRule>
  </conditionalFormatting>
  <conditionalFormatting sqref="J5:L32">
    <cfRule type="expression" dxfId="2" priority="1595">
      <formula>#REF!=1</formula>
    </cfRule>
  </conditionalFormatting>
  <conditionalFormatting sqref="J44:L44">
    <cfRule type="expression" dxfId="1" priority="2">
      <formula>AO11:BA110=1</formula>
    </cfRule>
  </conditionalFormatting>
  <conditionalFormatting sqref="R6:R9">
    <cfRule type="expression" dxfId="0" priority="1599">
      <formula>#REF!=1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3079-F707-4A06-9523-7FE888C89541}">
  <sheetPr>
    <tabColor theme="3"/>
  </sheetPr>
  <dimension ref="A1:M13"/>
  <sheetViews>
    <sheetView showGridLines="0" workbookViewId="0"/>
  </sheetViews>
  <sheetFormatPr defaultColWidth="8.7265625" defaultRowHeight="12.5" x14ac:dyDescent="0.25"/>
  <sheetData>
    <row r="1" spans="1:13" ht="15.5" x14ac:dyDescent="0.25">
      <c r="A1" s="56" t="s">
        <v>49</v>
      </c>
      <c r="B1" s="57"/>
      <c r="C1" s="57"/>
      <c r="D1" s="59"/>
      <c r="E1" s="55"/>
      <c r="F1" s="55"/>
      <c r="G1" s="55"/>
      <c r="H1" s="55"/>
      <c r="I1" s="55"/>
      <c r="J1" s="55"/>
      <c r="K1" s="55"/>
      <c r="L1" s="55"/>
      <c r="M1" s="16"/>
    </row>
    <row r="2" spans="1:13" ht="15.5" x14ac:dyDescent="0.25">
      <c r="A2" s="55" t="s">
        <v>50</v>
      </c>
      <c r="B2" s="55"/>
      <c r="C2" s="55"/>
      <c r="F2" s="55"/>
      <c r="G2" s="55"/>
      <c r="H2" s="55"/>
      <c r="I2" s="55"/>
      <c r="J2" s="55"/>
      <c r="K2" s="55"/>
      <c r="L2" s="55"/>
      <c r="M2" s="16"/>
    </row>
    <row r="3" spans="1:13" ht="15.5" x14ac:dyDescent="0.25">
      <c r="A3" s="121" t="s">
        <v>54</v>
      </c>
      <c r="B3" s="55"/>
      <c r="C3" s="55"/>
      <c r="F3" s="55"/>
      <c r="G3" s="55"/>
      <c r="H3" s="55"/>
      <c r="I3" s="55"/>
      <c r="J3" s="55"/>
      <c r="K3" s="55"/>
      <c r="L3" s="55"/>
      <c r="M3" s="16"/>
    </row>
    <row r="4" spans="1:13" ht="15.5" x14ac:dyDescent="0.25">
      <c r="A4" s="121" t="s">
        <v>55</v>
      </c>
      <c r="B4" s="55"/>
      <c r="C4" s="55"/>
      <c r="F4" s="55"/>
      <c r="G4" s="55"/>
      <c r="H4" s="55"/>
      <c r="I4" s="55"/>
      <c r="J4" s="55"/>
      <c r="K4" s="55"/>
      <c r="L4" s="55"/>
      <c r="M4" s="16"/>
    </row>
    <row r="5" spans="1:13" ht="15.5" x14ac:dyDescent="0.25">
      <c r="A5" s="121" t="s">
        <v>56</v>
      </c>
      <c r="B5" s="55"/>
      <c r="C5" s="55"/>
      <c r="F5" s="55"/>
      <c r="G5" s="55"/>
      <c r="H5" s="55"/>
      <c r="I5" s="55"/>
      <c r="J5" s="55"/>
      <c r="K5" s="55"/>
      <c r="L5" s="55"/>
      <c r="M5" s="16"/>
    </row>
    <row r="6" spans="1:13" ht="15.5" x14ac:dyDescent="0.25">
      <c r="A6" s="121" t="s">
        <v>57</v>
      </c>
      <c r="B6" s="55"/>
      <c r="C6" s="55"/>
      <c r="F6" s="55"/>
      <c r="G6" s="55"/>
      <c r="H6" s="55"/>
      <c r="I6" s="55"/>
      <c r="J6" s="55"/>
      <c r="K6" s="55"/>
      <c r="L6" s="55"/>
      <c r="M6" s="16"/>
    </row>
    <row r="7" spans="1:13" ht="15.5" x14ac:dyDescent="0.25">
      <c r="A7" s="121" t="s">
        <v>58</v>
      </c>
      <c r="B7" s="55"/>
      <c r="C7" s="55"/>
      <c r="F7" s="55"/>
      <c r="G7" s="55"/>
      <c r="H7" s="55"/>
      <c r="I7" s="55"/>
      <c r="J7" s="55"/>
      <c r="K7" s="55"/>
      <c r="L7" s="55"/>
      <c r="M7" s="16"/>
    </row>
    <row r="8" spans="1:13" ht="15.5" x14ac:dyDescent="0.25">
      <c r="A8" s="121" t="s">
        <v>59</v>
      </c>
      <c r="B8" s="55"/>
      <c r="C8" s="55"/>
      <c r="D8" s="58"/>
      <c r="E8" s="55"/>
      <c r="F8" s="55"/>
      <c r="G8" s="55"/>
      <c r="H8" s="55"/>
      <c r="I8" s="55"/>
      <c r="J8" s="55"/>
      <c r="K8" s="55"/>
      <c r="L8" s="55"/>
      <c r="M8" s="16"/>
    </row>
    <row r="9" spans="1:13" ht="15.5" x14ac:dyDescent="0.25">
      <c r="A9" s="55" t="s">
        <v>51</v>
      </c>
      <c r="B9" s="55"/>
      <c r="C9" s="55"/>
      <c r="E9" s="55"/>
      <c r="F9" s="55"/>
      <c r="G9" s="55"/>
      <c r="H9" s="55"/>
      <c r="I9" s="55"/>
      <c r="J9" s="55"/>
      <c r="K9" s="55"/>
      <c r="L9" s="55"/>
      <c r="M9" s="16"/>
    </row>
    <row r="10" spans="1:13" ht="15.5" x14ac:dyDescent="0.25">
      <c r="A10" s="58" t="s">
        <v>51</v>
      </c>
      <c r="B10" s="55"/>
      <c r="C10" s="55"/>
      <c r="D10" s="58"/>
      <c r="E10" s="55"/>
      <c r="F10" s="55"/>
      <c r="G10" s="55"/>
      <c r="H10" s="55"/>
      <c r="I10" s="55"/>
      <c r="J10" s="55"/>
      <c r="K10" s="55"/>
      <c r="L10" s="55"/>
      <c r="M10" s="16"/>
    </row>
    <row r="11" spans="1:13" ht="15.5" x14ac:dyDescent="0.25">
      <c r="A11" s="55" t="s">
        <v>62</v>
      </c>
      <c r="B11" s="55"/>
      <c r="C11" s="55"/>
      <c r="E11" s="55"/>
      <c r="F11" s="55"/>
      <c r="G11" s="55"/>
      <c r="H11" s="55"/>
      <c r="I11" s="55"/>
      <c r="J11" s="55"/>
      <c r="K11" s="55"/>
      <c r="L11" s="55"/>
      <c r="M11" s="16"/>
    </row>
    <row r="12" spans="1:13" ht="15.5" x14ac:dyDescent="0.25">
      <c r="A12" s="58" t="s">
        <v>61</v>
      </c>
      <c r="B12" s="60"/>
      <c r="C12" s="60"/>
      <c r="D12" s="29"/>
      <c r="E12" s="60"/>
      <c r="F12" s="60"/>
      <c r="G12" s="60"/>
      <c r="H12" s="60"/>
      <c r="I12" s="60"/>
      <c r="J12" s="60"/>
      <c r="K12" s="60"/>
      <c r="L12" s="60"/>
      <c r="M12" s="61"/>
    </row>
    <row r="13" spans="1:13" ht="15.5" x14ac:dyDescent="0.25">
      <c r="A13" s="55"/>
      <c r="B13" s="55"/>
      <c r="C13" s="55"/>
      <c r="D13" s="59"/>
      <c r="E13" s="55"/>
      <c r="F13" s="55"/>
      <c r="G13" s="55"/>
      <c r="H13" s="55"/>
      <c r="I13" s="55"/>
      <c r="J13" s="55"/>
      <c r="K13" s="55"/>
      <c r="L13" s="55"/>
      <c r="M13" s="16"/>
    </row>
  </sheetData>
  <hyperlinks>
    <hyperlink ref="A10" location="Charts!A1" display="Charts - showing price trends" xr:uid="{00000000-0004-0000-0100-000003000000}"/>
    <hyperlink ref="A7" location="'5.6.3 (Large excl tax)'!A1" display="Table 5.6.3: Domestic electricity prices in the EU for large consumers excluding tax" xr:uid="{00000000-0004-0000-0100-00000B000000}"/>
    <hyperlink ref="A8" location="'5.6.3 (Large incl tax)'!A1" display="Table 5.6.3: Domestic electricity prices in the EU for large consumers including tax" xr:uid="{00000000-0004-0000-0100-00000C000000}"/>
    <hyperlink ref="A12" location="Methodology!A1" display="Methodology notes" xr:uid="{00000000-0004-0000-0100-000013000000}"/>
    <hyperlink ref="A6" location="'5.6.2 (Medium incl tax)'!A1" display="Table 5.6.2: Domestic electricity prices in the EU for medium consumers including tax" xr:uid="{00000000-0004-0000-0100-00000A000000}"/>
    <hyperlink ref="A5" location="'5.6.2 (Medium excl tax)'!A1" display="Table 5.6.2: Domestic electricity prices in the EU for medium consumers excluding tax" xr:uid="{00000000-0004-0000-0100-000009000000}"/>
    <hyperlink ref="A4" location="'5.6.1 (Small incl tax)'!A1" display="Table 5.6.1: Domestic electricity prices in the EU for small consumers including tax" xr:uid="{00000000-0004-0000-0100-000008000000}"/>
    <hyperlink ref="A3" location="'5.6.1 (Small excl tax)'!A1" display="Table 5.6.1: Domestic electricity prices in the EU for small consumers excluding tax" xr:uid="{00000000-0004-0000-0100-000001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D43E5-BFB2-4618-A177-2B2BB69895B4}">
  <sheetPr>
    <tabColor theme="4"/>
  </sheetPr>
  <dimension ref="A1:AJ67"/>
  <sheetViews>
    <sheetView showGridLines="0" zoomScaleNormal="100" workbookViewId="0">
      <pane ySplit="16" topLeftCell="A59" activePane="bottomLeft" state="frozen"/>
      <selection activeCell="A17" sqref="A17"/>
      <selection pane="bottomLeft"/>
    </sheetView>
  </sheetViews>
  <sheetFormatPr defaultColWidth="22.81640625" defaultRowHeight="12.5" x14ac:dyDescent="0.25"/>
  <cols>
    <col min="1" max="36" width="11.54296875" customWidth="1"/>
  </cols>
  <sheetData>
    <row r="1" spans="1:36" ht="15.5" x14ac:dyDescent="0.35">
      <c r="A1" s="48" t="s">
        <v>63</v>
      </c>
    </row>
    <row r="2" spans="1:36" ht="15.5" x14ac:dyDescent="0.35">
      <c r="A2" s="43" t="s">
        <v>103</v>
      </c>
    </row>
    <row r="3" spans="1:36" ht="15.5" x14ac:dyDescent="0.25">
      <c r="A3" s="44" t="s">
        <v>110</v>
      </c>
    </row>
    <row r="4" spans="1:36" ht="15.5" x14ac:dyDescent="0.35">
      <c r="A4" s="43" t="s">
        <v>111</v>
      </c>
    </row>
    <row r="5" spans="1:36" ht="15.5" x14ac:dyDescent="0.35">
      <c r="A5" s="43" t="s">
        <v>119</v>
      </c>
    </row>
    <row r="6" spans="1:36" ht="15.5" x14ac:dyDescent="0.35">
      <c r="A6" s="43" t="s">
        <v>120</v>
      </c>
    </row>
    <row r="7" spans="1:36" ht="15.5" x14ac:dyDescent="0.25">
      <c r="A7" s="44" t="s">
        <v>112</v>
      </c>
    </row>
    <row r="8" spans="1:36" ht="15.5" x14ac:dyDescent="0.25">
      <c r="A8" s="44" t="s">
        <v>122</v>
      </c>
    </row>
    <row r="9" spans="1:36" ht="15.5" x14ac:dyDescent="0.25">
      <c r="A9" s="44" t="s">
        <v>153</v>
      </c>
    </row>
    <row r="10" spans="1:36" ht="15.5" x14ac:dyDescent="0.25">
      <c r="A10" s="44" t="s">
        <v>123</v>
      </c>
    </row>
    <row r="11" spans="1:36" ht="15.5" x14ac:dyDescent="0.25">
      <c r="A11" s="44" t="s">
        <v>124</v>
      </c>
    </row>
    <row r="12" spans="1:36" ht="15.5" x14ac:dyDescent="0.25">
      <c r="A12" s="44" t="s">
        <v>116</v>
      </c>
    </row>
    <row r="13" spans="1:36" ht="15.5" x14ac:dyDescent="0.35">
      <c r="A13" s="45" t="s">
        <v>117</v>
      </c>
    </row>
    <row r="14" spans="1:36" ht="15.5" x14ac:dyDescent="0.35">
      <c r="A14" s="45" t="s">
        <v>121</v>
      </c>
    </row>
    <row r="15" spans="1:36" ht="15.5" x14ac:dyDescent="0.35">
      <c r="A15" s="43" t="s">
        <v>64</v>
      </c>
    </row>
    <row r="16" spans="1:36" ht="64" customHeight="1" x14ac:dyDescent="0.3">
      <c r="A16" s="49" t="s">
        <v>125</v>
      </c>
      <c r="B16" s="50" t="s">
        <v>97</v>
      </c>
      <c r="C16" s="50" t="s">
        <v>0</v>
      </c>
      <c r="D16" s="46" t="s">
        <v>1</v>
      </c>
      <c r="E16" s="50" t="s">
        <v>2</v>
      </c>
      <c r="F16" s="50" t="s">
        <v>3</v>
      </c>
      <c r="G16" s="50" t="s">
        <v>4</v>
      </c>
      <c r="H16" s="50" t="s">
        <v>5</v>
      </c>
      <c r="I16" s="50" t="s">
        <v>6</v>
      </c>
      <c r="J16" s="50" t="s">
        <v>7</v>
      </c>
      <c r="K16" s="46" t="s">
        <v>8</v>
      </c>
      <c r="L16" s="50" t="s">
        <v>9</v>
      </c>
      <c r="M16" s="50" t="s">
        <v>10</v>
      </c>
      <c r="N16" s="50" t="s">
        <v>11</v>
      </c>
      <c r="O16" s="50" t="s">
        <v>12</v>
      </c>
      <c r="P16" s="50" t="s">
        <v>13</v>
      </c>
      <c r="Q16" s="50" t="s">
        <v>14</v>
      </c>
      <c r="R16" s="50" t="s">
        <v>126</v>
      </c>
      <c r="S16" s="50" t="s">
        <v>101</v>
      </c>
      <c r="T16" s="50" t="s">
        <v>127</v>
      </c>
      <c r="U16" s="50" t="s">
        <v>28</v>
      </c>
      <c r="V16" s="50" t="s">
        <v>47</v>
      </c>
      <c r="W16" s="50" t="s">
        <v>17</v>
      </c>
      <c r="X16" s="50" t="s">
        <v>18</v>
      </c>
      <c r="Y16" s="50" t="s">
        <v>19</v>
      </c>
      <c r="Z16" s="50" t="s">
        <v>20</v>
      </c>
      <c r="AA16" s="50" t="s">
        <v>21</v>
      </c>
      <c r="AB16" s="50" t="s">
        <v>22</v>
      </c>
      <c r="AC16" s="50" t="s">
        <v>23</v>
      </c>
      <c r="AD16" s="50" t="s">
        <v>24</v>
      </c>
      <c r="AE16" s="50" t="s">
        <v>29</v>
      </c>
      <c r="AF16" s="50" t="s">
        <v>25</v>
      </c>
      <c r="AG16" s="50" t="s">
        <v>26</v>
      </c>
      <c r="AH16" s="50" t="s">
        <v>128</v>
      </c>
      <c r="AI16" s="50" t="s">
        <v>102</v>
      </c>
      <c r="AJ16" s="50" t="s">
        <v>129</v>
      </c>
    </row>
    <row r="17" spans="1:36" ht="12.65" customHeight="1" x14ac:dyDescent="0.25">
      <c r="A17" s="17" t="s">
        <v>34</v>
      </c>
      <c r="B17" s="104">
        <v>2008</v>
      </c>
      <c r="C17" s="51">
        <f xml:space="preserve"> AVERAGEIF('5.6.1 (Small excl tax)'!$A$37:$A$64,'Annual excl tax'!$B17,'5.6.1 (Small excl tax)'!D$37:D$64)</f>
        <v>11.321209083333333</v>
      </c>
      <c r="D17" s="51">
        <f xml:space="preserve"> AVERAGEIF('5.6.1 (Small excl tax)'!$A$37:$A$64,'Annual excl tax'!$B17,'5.6.1 (Small excl tax)'!E$37:E$64)</f>
        <v>14.129743775000001</v>
      </c>
      <c r="E17" s="51">
        <f xml:space="preserve"> AVERAGEIF('5.6.1 (Small excl tax)'!$A$37:$A$64,'Annual excl tax'!$B17,'5.6.1 (Small excl tax)'!F$37:F$64)</f>
        <v>11.3335481</v>
      </c>
      <c r="F17" s="51">
        <f xml:space="preserve"> AVERAGEIF('5.6.1 (Small excl tax)'!$A$37:$A$64,'Annual excl tax'!$B17,'5.6.1 (Small excl tax)'!G$37:G$64)</f>
        <v>9.1016211499999997</v>
      </c>
      <c r="G17" s="51">
        <f xml:space="preserve"> AVERAGEIF('5.6.1 (Small excl tax)'!$A$37:$A$64,'Annual excl tax'!$B17,'5.6.1 (Small excl tax)'!H$37:H$64)</f>
        <v>8.5908172333333326</v>
      </c>
      <c r="H17" s="51">
        <f xml:space="preserve"> AVERAGEIF('5.6.1 (Small excl tax)'!$A$37:$A$64,'Annual excl tax'!$B17,'5.6.1 (Small excl tax)'!I$37:I$64)</f>
        <v>12.091893641666667</v>
      </c>
      <c r="I17" s="51">
        <f xml:space="preserve"> AVERAGEIF('5.6.1 (Small excl tax)'!$A$37:$A$64,'Annual excl tax'!$B17,'5.6.1 (Small excl tax)'!J$37:J$64)</f>
        <v>6.7057771500000003</v>
      </c>
      <c r="J17" s="51">
        <f xml:space="preserve"> AVERAGEIF('5.6.1 (Small excl tax)'!$A$37:$A$64,'Annual excl tax'!$B17,'5.6.1 (Small excl tax)'!K$37:K$64)</f>
        <v>15.662509241666669</v>
      </c>
      <c r="K17" s="51"/>
      <c r="L17" s="51">
        <f xml:space="preserve"> AVERAGEIF('5.6.1 (Small excl tax)'!$A$37:$A$64,'Annual excl tax'!$B17,'5.6.1 (Small excl tax)'!M$37:M$64)</f>
        <v>12.984493716666668</v>
      </c>
      <c r="M17" s="51">
        <f xml:space="preserve"> AVERAGEIF('5.6.1 (Small excl tax)'!$A$37:$A$64,'Annual excl tax'!$B17,'5.6.1 (Small excl tax)'!N$37:N$64)</f>
        <v>12.239147633333333</v>
      </c>
      <c r="N17" s="51">
        <f xml:space="preserve"> AVERAGEIF('5.6.1 (Small excl tax)'!$A$37:$A$64,'Annual excl tax'!$B17,'5.6.1 (Small excl tax)'!O$37:O$64)</f>
        <v>9.9543941000000018</v>
      </c>
      <c r="O17" s="51">
        <f xml:space="preserve"> AVERAGEIF('5.6.1 (Small excl tax)'!$A$37:$A$64,'Annual excl tax'!$B17,'5.6.1 (Small excl tax)'!P$37:P$64)</f>
        <v>11.066765741666666</v>
      </c>
      <c r="P17" s="51">
        <f xml:space="preserve"> AVERAGEIF('5.6.1 (Small excl tax)'!$A$37:$A$64,'Annual excl tax'!$B17,'5.6.1 (Small excl tax)'!Q$37:Q$64)</f>
        <v>10.064114133333334</v>
      </c>
      <c r="Q17" s="51">
        <f xml:space="preserve"> AVERAGEIF('5.6.1 (Small excl tax)'!$A$37:$A$64,'Annual excl tax'!$B17,'5.6.1 (Small excl tax)'!R$37:R$64)</f>
        <v>12.108368733333336</v>
      </c>
      <c r="R17" s="52">
        <f t="shared" ref="R17:R63" si="0">MEDIAN(C17:Q17)</f>
        <v>11.327378591666665</v>
      </c>
      <c r="S17" s="53">
        <f t="shared" ref="S17:S63" si="1">(Q17-R17)/R17*100</f>
        <v>6.8947120937692494</v>
      </c>
      <c r="T17" s="54">
        <f t="shared" ref="T17:T63" si="2">RANK(Q17,(C17:Q17),1)</f>
        <v>10</v>
      </c>
      <c r="U17" s="51">
        <f xml:space="preserve"> AVERAGEIF('5.6.1 (Small excl tax)'!$A$37:$A$64,'Annual excl tax'!$B17,'5.6.1 (Small excl tax)'!V$37:V$64)</f>
        <v>5.1169469833333334</v>
      </c>
      <c r="V17" s="51">
        <f xml:space="preserve"> AVERAGEIF('5.6.1 (Small excl tax)'!$A$37:$A$64,'Annual excl tax'!$B17,'5.6.1 (Small excl tax)'!W$37:W$64)</f>
        <v>7.7415199166666664</v>
      </c>
      <c r="W17" s="51">
        <f xml:space="preserve"> AVERAGEIF('5.6.1 (Small excl tax)'!$A$37:$A$64,'Annual excl tax'!$B17,'5.6.1 (Small excl tax)'!X$37:X$64)</f>
        <v>12.551407158333333</v>
      </c>
      <c r="X17" s="51">
        <f xml:space="preserve"> AVERAGEIF('5.6.1 (Small excl tax)'!$A$37:$A$64,'Annual excl tax'!$B17,'5.6.1 (Small excl tax)'!Y$37:Y$64)</f>
        <v>12.676182300000001</v>
      </c>
      <c r="Y17" s="51">
        <f xml:space="preserve"> AVERAGEIF('5.6.1 (Small excl tax)'!$A$37:$A$64,'Annual excl tax'!$B17,'5.6.1 (Small excl tax)'!Z$37:Z$64)</f>
        <v>5.3120405166666664</v>
      </c>
      <c r="Z17" s="51">
        <f xml:space="preserve"> AVERAGEIF('5.6.1 (Small excl tax)'!$A$37:$A$64,'Annual excl tax'!$B17,'5.6.1 (Small excl tax)'!AA$37:AA$64)</f>
        <v>10.488337308333335</v>
      </c>
      <c r="AA17" s="51">
        <f xml:space="preserve"> AVERAGEIF('5.6.1 (Small excl tax)'!$A$37:$A$64,'Annual excl tax'!$B17,'5.6.1 (Small excl tax)'!AB$37:AB$64)</f>
        <v>7.0451240750000004</v>
      </c>
      <c r="AB17" s="51">
        <f xml:space="preserve"> AVERAGEIF('5.6.1 (Small excl tax)'!$A$37:$A$64,'Annual excl tax'!$B17,'5.6.1 (Small excl tax)'!AC$37:AC$64)</f>
        <v>6.0298267250000004</v>
      </c>
      <c r="AC17" s="51">
        <f xml:space="preserve"> AVERAGEIF('5.6.1 (Small excl tax)'!$A$37:$A$64,'Annual excl tax'!$B17,'5.6.1 (Small excl tax)'!AD$37:AD$64)</f>
        <v>7.4392865833333337</v>
      </c>
      <c r="AD17" s="51">
        <f xml:space="preserve"> AVERAGEIF('5.6.1 (Small excl tax)'!$A$37:$A$64,'Annual excl tax'!$B17,'5.6.1 (Small excl tax)'!AE$37:AE$64)</f>
        <v>8.4199984666666658</v>
      </c>
      <c r="AE17" s="51">
        <f xml:space="preserve"> AVERAGEIF('5.6.1 (Small excl tax)'!$A$37:$A$64,'Annual excl tax'!$B17,'5.6.1 (Small excl tax)'!AF$37:AF$64)</f>
        <v>7.1654316416666664</v>
      </c>
      <c r="AF17" s="51">
        <f xml:space="preserve"> AVERAGEIF('5.6.1 (Small excl tax)'!$A$37:$A$64,'Annual excl tax'!$B17,'5.6.1 (Small excl tax)'!AG$37:AG$64)</f>
        <v>11.579885041666667</v>
      </c>
      <c r="AG17" s="51">
        <f xml:space="preserve"> AVERAGEIF('5.6.1 (Small excl tax)'!$A$37:$A$64,'Annual excl tax'!$B17,'5.6.1 (Small excl tax)'!AH$37:AH$64)</f>
        <v>8.2377386416666667</v>
      </c>
      <c r="AH17" s="51">
        <f t="shared" ref="AH17:AH63" si="3">MEDIAN(C17:Q17,U17:AG17)</f>
        <v>10.064114133333334</v>
      </c>
      <c r="AI17" s="53">
        <f t="shared" ref="AI17:AI63" si="4">(Q17-AH17)/AH17*100</f>
        <v>20.312315350530756</v>
      </c>
      <c r="AJ17" s="54">
        <f>RANK(Q17,(C17:Q17,U17:AG17),1)</f>
        <v>21</v>
      </c>
    </row>
    <row r="18" spans="1:36" ht="12.65" customHeight="1" x14ac:dyDescent="0.25">
      <c r="A18" s="17" t="s">
        <v>34</v>
      </c>
      <c r="B18" s="104">
        <v>2009</v>
      </c>
      <c r="C18" s="51">
        <f xml:space="preserve"> AVERAGEIF('5.6.1 (Small excl tax)'!$A$37:$A$64,'Annual excl tax'!$B18,'5.6.1 (Small excl tax)'!D$37:D$64)</f>
        <v>13.187358362013491</v>
      </c>
      <c r="D18" s="51">
        <f xml:space="preserve"> AVERAGEIF('5.6.1 (Small excl tax)'!$A$37:$A$64,'Annual excl tax'!$B18,'5.6.1 (Small excl tax)'!E$37:E$64)</f>
        <v>14.275083254531131</v>
      </c>
      <c r="E18" s="51">
        <f xml:space="preserve"> AVERAGEIF('5.6.1 (Small excl tax)'!$A$37:$A$64,'Annual excl tax'!$B18,'5.6.1 (Small excl tax)'!F$37:F$64)</f>
        <v>11.341631710484622</v>
      </c>
      <c r="F18" s="51">
        <f xml:space="preserve"> AVERAGEIF('5.6.1 (Small excl tax)'!$A$37:$A$64,'Annual excl tax'!$B18,'5.6.1 (Small excl tax)'!G$37:G$64)</f>
        <v>11.178704580719391</v>
      </c>
      <c r="G18" s="51">
        <f xml:space="preserve"> AVERAGEIF('5.6.1 (Small excl tax)'!$A$37:$A$64,'Annual excl tax'!$B18,'5.6.1 (Small excl tax)'!H$37:H$64)</f>
        <v>9.5574789956841073</v>
      </c>
      <c r="H18" s="51">
        <f xml:space="preserve"> AVERAGEIF('5.6.1 (Small excl tax)'!$A$37:$A$64,'Annual excl tax'!$B18,'5.6.1 (Small excl tax)'!I$37:I$64)</f>
        <v>14.114622057917277</v>
      </c>
      <c r="I18" s="51">
        <f xml:space="preserve"> AVERAGEIF('5.6.1 (Small excl tax)'!$A$37:$A$64,'Annual excl tax'!$B18,'5.6.1 (Small excl tax)'!J$37:J$64)</f>
        <v>7.6879503258864776</v>
      </c>
      <c r="J18" s="51">
        <f xml:space="preserve"> AVERAGEIF('5.6.1 (Small excl tax)'!$A$37:$A$64,'Annual excl tax'!$B18,'5.6.1 (Small excl tax)'!K$37:K$64)</f>
        <v>17.585905484760129</v>
      </c>
      <c r="K18" s="51"/>
      <c r="L18" s="51">
        <f xml:space="preserve"> AVERAGEIF('5.6.1 (Small excl tax)'!$A$37:$A$64,'Annual excl tax'!$B18,'5.6.1 (Small excl tax)'!M$37:M$64)</f>
        <v>16.006213946966671</v>
      </c>
      <c r="M18" s="51">
        <f xml:space="preserve"> AVERAGEIF('5.6.1 (Small excl tax)'!$A$37:$A$64,'Annual excl tax'!$B18,'5.6.1 (Small excl tax)'!N$37:N$64)</f>
        <v>16.840186154366926</v>
      </c>
      <c r="N18" s="51">
        <f xml:space="preserve"> AVERAGEIF('5.6.1 (Small excl tax)'!$A$37:$A$64,'Annual excl tax'!$B18,'5.6.1 (Small excl tax)'!O$37:O$64)</f>
        <v>13.475065419058714</v>
      </c>
      <c r="O18" s="51">
        <f xml:space="preserve"> AVERAGEIF('5.6.1 (Small excl tax)'!$A$37:$A$64,'Annual excl tax'!$B18,'5.6.1 (Small excl tax)'!P$37:P$64)</f>
        <v>13.49307007716904</v>
      </c>
      <c r="P18" s="51">
        <f xml:space="preserve"> AVERAGEIF('5.6.1 (Small excl tax)'!$A$37:$A$64,'Annual excl tax'!$B18,'5.6.1 (Small excl tax)'!Q$37:Q$64)</f>
        <v>10.608720354067369</v>
      </c>
      <c r="Q18" s="51">
        <f xml:space="preserve"> AVERAGEIF('5.6.1 (Small excl tax)'!$A$37:$A$64,'Annual excl tax'!$B18,'5.6.1 (Small excl tax)'!R$37:R$64)</f>
        <v>13.062811638037545</v>
      </c>
      <c r="R18" s="52">
        <f t="shared" si="0"/>
        <v>13.331211890536103</v>
      </c>
      <c r="S18" s="53">
        <f t="shared" si="1"/>
        <v>-2.0133222298349143</v>
      </c>
      <c r="T18" s="54">
        <f t="shared" si="2"/>
        <v>6</v>
      </c>
      <c r="U18" s="51">
        <f xml:space="preserve"> AVERAGEIF('5.6.1 (Small excl tax)'!$A$37:$A$64,'Annual excl tax'!$B18,'5.6.1 (Small excl tax)'!V$37:V$64)</f>
        <v>6.1017856212443977</v>
      </c>
      <c r="V18" s="51">
        <f xml:space="preserve"> AVERAGEIF('5.6.1 (Small excl tax)'!$A$37:$A$64,'Annual excl tax'!$B18,'5.6.1 (Small excl tax)'!W$37:W$64)</f>
        <v>8.6776612636799371</v>
      </c>
      <c r="W18" s="51">
        <f xml:space="preserve"> AVERAGEIF('5.6.1 (Small excl tax)'!$A$37:$A$64,'Annual excl tax'!$B18,'5.6.1 (Small excl tax)'!X$37:X$64)</f>
        <v>10.75302243678161</v>
      </c>
      <c r="X18" s="51">
        <f xml:space="preserve"> AVERAGEIF('5.6.1 (Small excl tax)'!$A$37:$A$64,'Annual excl tax'!$B18,'5.6.1 (Small excl tax)'!Y$37:Y$64)</f>
        <v>14.758344003110992</v>
      </c>
      <c r="Y18" s="51">
        <f xml:space="preserve"> AVERAGEIF('5.6.1 (Small excl tax)'!$A$37:$A$64,'Annual excl tax'!$B18,'5.6.1 (Small excl tax)'!Z$37:Z$64)</f>
        <v>6.3957958708893621</v>
      </c>
      <c r="Z18" s="51">
        <f xml:space="preserve"> AVERAGEIF('5.6.1 (Small excl tax)'!$A$37:$A$64,'Annual excl tax'!$B18,'5.6.1 (Small excl tax)'!AA$37:AA$64)</f>
        <v>11.805085772881995</v>
      </c>
      <c r="AA18" s="51">
        <f xml:space="preserve"> AVERAGEIF('5.6.1 (Small excl tax)'!$A$37:$A$64,'Annual excl tax'!$B18,'5.6.1 (Small excl tax)'!AB$37:AB$64)</f>
        <v>8.5333394680490819</v>
      </c>
      <c r="AB18" s="51">
        <f xml:space="preserve"> AVERAGEIF('5.6.1 (Small excl tax)'!$A$37:$A$64,'Annual excl tax'!$B18,'5.6.1 (Small excl tax)'!AC$37:AC$64)</f>
        <v>7.2022236441552394</v>
      </c>
      <c r="AC18" s="51">
        <f xml:space="preserve"> AVERAGEIF('5.6.1 (Small excl tax)'!$A$37:$A$64,'Annual excl tax'!$B18,'5.6.1 (Small excl tax)'!AD$37:AD$64)</f>
        <v>15.350537620041719</v>
      </c>
      <c r="AD18" s="51">
        <f xml:space="preserve"> AVERAGEIF('5.6.1 (Small excl tax)'!$A$37:$A$64,'Annual excl tax'!$B18,'5.6.1 (Small excl tax)'!AE$37:AE$64)</f>
        <v>8.7727666818665959</v>
      </c>
      <c r="AE18" s="51">
        <f xml:space="preserve"> AVERAGEIF('5.6.1 (Small excl tax)'!$A$37:$A$64,'Annual excl tax'!$B18,'5.6.1 (Small excl tax)'!AF$37:AF$64)</f>
        <v>7.2641018245484403</v>
      </c>
      <c r="AF18" s="51">
        <f xml:space="preserve"> AVERAGEIF('5.6.1 (Small excl tax)'!$A$37:$A$64,'Annual excl tax'!$B18,'5.6.1 (Small excl tax)'!AG$37:AG$64)</f>
        <v>12.898576411030488</v>
      </c>
      <c r="AG18" s="51">
        <f xml:space="preserve"> AVERAGEIF('5.6.1 (Small excl tax)'!$A$37:$A$64,'Annual excl tax'!$B18,'5.6.1 (Small excl tax)'!AH$37:AH$64)</f>
        <v>10.813624134460568</v>
      </c>
      <c r="AH18" s="51">
        <f t="shared" si="3"/>
        <v>11.341631710484622</v>
      </c>
      <c r="AI18" s="53">
        <f t="shared" si="4"/>
        <v>15.175769867062433</v>
      </c>
      <c r="AJ18" s="54">
        <f>RANK(Q18,(C18:Q18,U18:AG18),1)</f>
        <v>17</v>
      </c>
    </row>
    <row r="19" spans="1:36" ht="12.65" customHeight="1" x14ac:dyDescent="0.25">
      <c r="A19" s="17" t="s">
        <v>34</v>
      </c>
      <c r="B19" s="104">
        <v>2010</v>
      </c>
      <c r="C19" s="51">
        <f xml:space="preserve"> AVERAGEIF('5.6.1 (Small excl tax)'!$A$37:$A$64,'Annual excl tax'!$B19,'5.6.1 (Small excl tax)'!D$37:D$64)</f>
        <v>13.041809713439104</v>
      </c>
      <c r="D19" s="51">
        <f xml:space="preserve"> AVERAGEIF('5.6.1 (Small excl tax)'!$A$37:$A$64,'Annual excl tax'!$B19,'5.6.1 (Small excl tax)'!E$37:E$64)</f>
        <v>14.133818734345912</v>
      </c>
      <c r="E19" s="51">
        <f xml:space="preserve"> AVERAGEIF('5.6.1 (Small excl tax)'!$A$37:$A$64,'Annual excl tax'!$B19,'5.6.1 (Small excl tax)'!F$37:F$64)</f>
        <v>11.238051999896118</v>
      </c>
      <c r="F19" s="51">
        <f xml:space="preserve"> AVERAGEIF('5.6.1 (Small excl tax)'!$A$37:$A$64,'Annual excl tax'!$B19,'5.6.1 (Small excl tax)'!G$37:G$64)</f>
        <v>11.238885501150676</v>
      </c>
      <c r="G19" s="51">
        <f xml:space="preserve"> AVERAGEIF('5.6.1 (Small excl tax)'!$A$37:$A$64,'Annual excl tax'!$B19,'5.6.1 (Small excl tax)'!H$37:H$64)</f>
        <v>9.6671117191127998</v>
      </c>
      <c r="H19" s="51">
        <f xml:space="preserve"> AVERAGEIF('5.6.1 (Small excl tax)'!$A$37:$A$64,'Annual excl tax'!$B19,'5.6.1 (Small excl tax)'!I$37:I$64)</f>
        <v>13.571338637053305</v>
      </c>
      <c r="I19" s="51">
        <f xml:space="preserve"> AVERAGEIF('5.6.1 (Small excl tax)'!$A$37:$A$64,'Annual excl tax'!$B19,'5.6.1 (Small excl tax)'!J$37:J$64)</f>
        <v>7.4537146518545949</v>
      </c>
      <c r="J19" s="51">
        <f xml:space="preserve"> AVERAGEIF('5.6.1 (Small excl tax)'!$A$37:$A$64,'Annual excl tax'!$B19,'5.6.1 (Small excl tax)'!K$37:K$64)</f>
        <v>16.074644185451259</v>
      </c>
      <c r="K19" s="51">
        <f xml:space="preserve"> AVERAGEIF('5.6.1 (Small excl tax)'!$A$37:$A$64,'Annual excl tax'!$B19,'5.6.1 (Small excl tax)'!L$37:L$64)</f>
        <v>10.602946380345285</v>
      </c>
      <c r="L19" s="51">
        <f xml:space="preserve"> AVERAGEIF('5.6.1 (Small excl tax)'!$A$37:$A$64,'Annual excl tax'!$B19,'5.6.1 (Small excl tax)'!M$37:M$64)</f>
        <v>13.84897477855503</v>
      </c>
      <c r="M19" s="51">
        <f xml:space="preserve"> AVERAGEIF('5.6.1 (Small excl tax)'!$A$37:$A$64,'Annual excl tax'!$B19,'5.6.1 (Small excl tax)'!N$37:N$64)</f>
        <v>14.634206775731101</v>
      </c>
      <c r="N19" s="51">
        <f xml:space="preserve"> AVERAGEIF('5.6.1 (Small excl tax)'!$A$37:$A$64,'Annual excl tax'!$B19,'5.6.1 (Small excl tax)'!O$37:O$64)</f>
        <v>10.398348529711429</v>
      </c>
      <c r="O19" s="51">
        <f xml:space="preserve"> AVERAGEIF('5.6.1 (Small excl tax)'!$A$37:$A$64,'Annual excl tax'!$B19,'5.6.1 (Small excl tax)'!P$37:P$64)</f>
        <v>14.168206731353113</v>
      </c>
      <c r="P19" s="51">
        <f xml:space="preserve"> AVERAGEIF('5.6.1 (Small excl tax)'!$A$37:$A$64,'Annual excl tax'!$B19,'5.6.1 (Small excl tax)'!Q$37:Q$64)</f>
        <v>11.694939084260255</v>
      </c>
      <c r="Q19" s="51">
        <f xml:space="preserve"> AVERAGEIF('5.6.1 (Small excl tax)'!$A$37:$A$64,'Annual excl tax'!$B19,'5.6.1 (Small excl tax)'!R$37:R$64)</f>
        <v>12.47641634377319</v>
      </c>
      <c r="R19" s="52">
        <f t="shared" si="0"/>
        <v>12.47641634377319</v>
      </c>
      <c r="S19" s="53">
        <f t="shared" si="1"/>
        <v>0</v>
      </c>
      <c r="T19" s="54">
        <f t="shared" si="2"/>
        <v>8</v>
      </c>
      <c r="U19" s="51">
        <f xml:space="preserve"> AVERAGEIF('5.6.1 (Small excl tax)'!$A$37:$A$64,'Annual excl tax'!$B19,'5.6.1 (Small excl tax)'!V$37:V$64)</f>
        <v>5.885933750695445</v>
      </c>
      <c r="V19" s="51">
        <f xml:space="preserve"> AVERAGEIF('5.6.1 (Small excl tax)'!$A$37:$A$64,'Annual excl tax'!$B19,'5.6.1 (Small excl tax)'!W$37:W$64)</f>
        <v>7.8522009001529245</v>
      </c>
      <c r="W19" s="51">
        <f xml:space="preserve"> AVERAGEIF('5.6.1 (Small excl tax)'!$A$37:$A$64,'Annual excl tax'!$B19,'5.6.1 (Small excl tax)'!X$37:X$64)</f>
        <v>14.01619152499501</v>
      </c>
      <c r="X19" s="51">
        <f xml:space="preserve"> AVERAGEIF('5.6.1 (Small excl tax)'!$A$37:$A$64,'Annual excl tax'!$B19,'5.6.1 (Small excl tax)'!Y$37:Y$64)</f>
        <v>14.421409301151318</v>
      </c>
      <c r="Y19" s="51">
        <f xml:space="preserve"> AVERAGEIF('5.6.1 (Small excl tax)'!$A$37:$A$64,'Annual excl tax'!$B19,'5.6.1 (Small excl tax)'!Z$37:Z$64)</f>
        <v>6.1473602254666861</v>
      </c>
      <c r="Z19" s="51">
        <f xml:space="preserve"> AVERAGEIF('5.6.1 (Small excl tax)'!$A$37:$A$64,'Annual excl tax'!$B19,'5.6.1 (Small excl tax)'!AA$37:AA$64)</f>
        <v>11.675443002262536</v>
      </c>
      <c r="AA19" s="51">
        <f xml:space="preserve"> AVERAGEIF('5.6.1 (Small excl tax)'!$A$37:$A$64,'Annual excl tax'!$B19,'5.6.1 (Small excl tax)'!AB$37:AB$64)</f>
        <v>8.1821572616877081</v>
      </c>
      <c r="AB19" s="51">
        <f xml:space="preserve"> AVERAGEIF('5.6.1 (Small excl tax)'!$A$37:$A$64,'Annual excl tax'!$B19,'5.6.1 (Small excl tax)'!AC$37:AC$64)</f>
        <v>8.5826121735322687</v>
      </c>
      <c r="AC19" s="51">
        <f xml:space="preserve"> AVERAGEIF('5.6.1 (Small excl tax)'!$A$37:$A$64,'Annual excl tax'!$B19,'5.6.1 (Small excl tax)'!AD$37:AD$64)</f>
        <v>15.638078720304122</v>
      </c>
      <c r="AD19" s="51">
        <f xml:space="preserve"> AVERAGEIF('5.6.1 (Small excl tax)'!$A$37:$A$64,'Annual excl tax'!$B19,'5.6.1 (Small excl tax)'!AE$37:AE$64)</f>
        <v>9.8486250225232919</v>
      </c>
      <c r="AE19" s="51">
        <f xml:space="preserve"> AVERAGEIF('5.6.1 (Small excl tax)'!$A$37:$A$64,'Annual excl tax'!$B19,'5.6.1 (Small excl tax)'!AF$37:AF$64)</f>
        <v>7.316297663504125</v>
      </c>
      <c r="AF19" s="51">
        <f xml:space="preserve"> AVERAGEIF('5.6.1 (Small excl tax)'!$A$37:$A$64,'Annual excl tax'!$B19,'5.6.1 (Small excl tax)'!AG$37:AG$64)</f>
        <v>12.809532084932144</v>
      </c>
      <c r="AG19" s="51">
        <f xml:space="preserve"> AVERAGEIF('5.6.1 (Small excl tax)'!$A$37:$A$64,'Annual excl tax'!$B19,'5.6.1 (Small excl tax)'!AH$37:AH$64)</f>
        <v>10.408779241446284</v>
      </c>
      <c r="AH19" s="51">
        <f t="shared" si="3"/>
        <v>11.457164251706606</v>
      </c>
      <c r="AI19" s="53">
        <f t="shared" si="4"/>
        <v>8.8961986550446852</v>
      </c>
      <c r="AJ19" s="54">
        <f>RANK(Q19,(C19:Q19,U19:AG19),1)</f>
        <v>17</v>
      </c>
    </row>
    <row r="20" spans="1:36" ht="12.65" customHeight="1" x14ac:dyDescent="0.25">
      <c r="A20" s="17" t="s">
        <v>34</v>
      </c>
      <c r="B20" s="104">
        <v>2011</v>
      </c>
      <c r="C20" s="51">
        <f xml:space="preserve"> AVERAGEIF('5.6.1 (Small excl tax)'!$A$37:$A$64,'Annual excl tax'!$B20,'5.6.1 (Small excl tax)'!D$37:D$64)</f>
        <v>13.707200505954205</v>
      </c>
      <c r="D20" s="51">
        <f xml:space="preserve"> AVERAGEIF('5.6.1 (Small excl tax)'!$A$37:$A$64,'Annual excl tax'!$B20,'5.6.1 (Small excl tax)'!E$37:E$64)</f>
        <v>15.490527050854844</v>
      </c>
      <c r="E20" s="51">
        <f xml:space="preserve"> AVERAGEIF('5.6.1 (Small excl tax)'!$A$37:$A$64,'Annual excl tax'!$B20,'5.6.1 (Small excl tax)'!F$37:F$64)</f>
        <v>12.431478048559947</v>
      </c>
      <c r="F20" s="51">
        <f xml:space="preserve"> AVERAGEIF('5.6.1 (Small excl tax)'!$A$37:$A$64,'Annual excl tax'!$B20,'5.6.1 (Small excl tax)'!G$37:G$64)</f>
        <v>12.292614827219161</v>
      </c>
      <c r="G20" s="51">
        <f xml:space="preserve"> AVERAGEIF('5.6.1 (Small excl tax)'!$A$37:$A$64,'Annual excl tax'!$B20,'5.6.1 (Small excl tax)'!H$37:H$64)</f>
        <v>10.205509209399896</v>
      </c>
      <c r="H20" s="51">
        <f xml:space="preserve"> AVERAGEIF('5.6.1 (Small excl tax)'!$A$37:$A$64,'Annual excl tax'!$B20,'5.6.1 (Small excl tax)'!I$37:I$64)</f>
        <v>13.911172765408118</v>
      </c>
      <c r="I20" s="51">
        <f xml:space="preserve"> AVERAGEIF('5.6.1 (Small excl tax)'!$A$37:$A$64,'Annual excl tax'!$B20,'5.6.1 (Small excl tax)'!J$37:J$64)</f>
        <v>7.9622110150462984</v>
      </c>
      <c r="J20" s="51">
        <f xml:space="preserve"> AVERAGEIF('5.6.1 (Small excl tax)'!$A$37:$A$64,'Annual excl tax'!$B20,'5.6.1 (Small excl tax)'!K$37:K$64)</f>
        <v>17.06545659383718</v>
      </c>
      <c r="K20" s="51">
        <f xml:space="preserve"> AVERAGEIF('5.6.1 (Small excl tax)'!$A$37:$A$64,'Annual excl tax'!$B20,'5.6.1 (Small excl tax)'!L$37:L$64)</f>
        <v>11.008244219713106</v>
      </c>
      <c r="L20" s="51">
        <f xml:space="preserve"> AVERAGEIF('5.6.1 (Small excl tax)'!$A$37:$A$64,'Annual excl tax'!$B20,'5.6.1 (Small excl tax)'!M$37:M$64)</f>
        <v>14.037011174129008</v>
      </c>
      <c r="M20" s="51">
        <f xml:space="preserve"> AVERAGEIF('5.6.1 (Small excl tax)'!$A$37:$A$64,'Annual excl tax'!$B20,'5.6.1 (Small excl tax)'!N$37:N$64)</f>
        <v>15.26061334606281</v>
      </c>
      <c r="N20" s="51">
        <f xml:space="preserve"> AVERAGEIF('5.6.1 (Small excl tax)'!$A$37:$A$64,'Annual excl tax'!$B20,'5.6.1 (Small excl tax)'!O$37:O$64)</f>
        <v>10.0796617856872</v>
      </c>
      <c r="O20" s="51">
        <f xml:space="preserve"> AVERAGEIF('5.6.1 (Small excl tax)'!$A$37:$A$64,'Annual excl tax'!$B20,'5.6.1 (Small excl tax)'!P$37:P$64)</f>
        <v>15.785492698811904</v>
      </c>
      <c r="P20" s="51">
        <f xml:space="preserve"> AVERAGEIF('5.6.1 (Small excl tax)'!$A$37:$A$64,'Annual excl tax'!$B20,'5.6.1 (Small excl tax)'!Q$37:Q$64)</f>
        <v>13.039051219383541</v>
      </c>
      <c r="Q20" s="51">
        <f xml:space="preserve"> AVERAGEIF('5.6.1 (Small excl tax)'!$A$37:$A$64,'Annual excl tax'!$B20,'5.6.1 (Small excl tax)'!R$37:R$64)</f>
        <v>13.472621658916298</v>
      </c>
      <c r="R20" s="52">
        <f t="shared" si="0"/>
        <v>13.472621658916298</v>
      </c>
      <c r="S20" s="53">
        <f t="shared" si="1"/>
        <v>0</v>
      </c>
      <c r="T20" s="54">
        <f t="shared" si="2"/>
        <v>8</v>
      </c>
      <c r="U20" s="51">
        <f xml:space="preserve"> AVERAGEIF('5.6.1 (Small excl tax)'!$A$37:$A$64,'Annual excl tax'!$B20,'5.6.1 (Small excl tax)'!V$37:V$64)</f>
        <v>6.1007385994235621</v>
      </c>
      <c r="V20" s="51">
        <f xml:space="preserve"> AVERAGEIF('5.6.1 (Small excl tax)'!$A$37:$A$64,'Annual excl tax'!$B20,'5.6.1 (Small excl tax)'!W$37:W$64)</f>
        <v>8.2571586330197473</v>
      </c>
      <c r="W20" s="51">
        <f xml:space="preserve"> AVERAGEIF('5.6.1 (Small excl tax)'!$A$37:$A$64,'Annual excl tax'!$B20,'5.6.1 (Small excl tax)'!X$37:X$64)</f>
        <v>16.301546606610362</v>
      </c>
      <c r="X20" s="51">
        <f xml:space="preserve"> AVERAGEIF('5.6.1 (Small excl tax)'!$A$37:$A$64,'Annual excl tax'!$B20,'5.6.1 (Small excl tax)'!Y$37:Y$64)</f>
        <v>15.529691638632583</v>
      </c>
      <c r="Y20" s="51">
        <f xml:space="preserve"> AVERAGEIF('5.6.1 (Small excl tax)'!$A$37:$A$64,'Annual excl tax'!$B20,'5.6.1 (Small excl tax)'!Z$37:Z$64)</f>
        <v>6.5085689284351851</v>
      </c>
      <c r="Z20" s="51">
        <f xml:space="preserve"> AVERAGEIF('5.6.1 (Small excl tax)'!$A$37:$A$64,'Annual excl tax'!$B20,'5.6.1 (Small excl tax)'!AA$37:AA$64)</f>
        <v>11.503096949351029</v>
      </c>
      <c r="AA20" s="51">
        <f xml:space="preserve"> AVERAGEIF('5.6.1 (Small excl tax)'!$A$37:$A$64,'Annual excl tax'!$B20,'5.6.1 (Small excl tax)'!AB$37:AB$64)</f>
        <v>8.4178120119856956</v>
      </c>
      <c r="AB20" s="51">
        <f xml:space="preserve"> AVERAGEIF('5.6.1 (Small excl tax)'!$A$37:$A$64,'Annual excl tax'!$B20,'5.6.1 (Small excl tax)'!AC$37:AC$64)</f>
        <v>9.0600108382264324</v>
      </c>
      <c r="AC20" s="51">
        <f xml:space="preserve"> AVERAGEIF('5.6.1 (Small excl tax)'!$A$37:$A$64,'Annual excl tax'!$B20,'5.6.1 (Small excl tax)'!AD$37:AD$64)</f>
        <v>15.846345274307676</v>
      </c>
      <c r="AD20" s="51">
        <f xml:space="preserve"> AVERAGEIF('5.6.1 (Small excl tax)'!$A$37:$A$64,'Annual excl tax'!$B20,'5.6.1 (Small excl tax)'!AE$37:AE$64)</f>
        <v>10.270819582330013</v>
      </c>
      <c r="AE20" s="51">
        <f xml:space="preserve"> AVERAGEIF('5.6.1 (Small excl tax)'!$A$37:$A$64,'Annual excl tax'!$B20,'5.6.1 (Small excl tax)'!AF$37:AF$64)</f>
        <v>7.367830936689634</v>
      </c>
      <c r="AF20" s="51">
        <f xml:space="preserve"> AVERAGEIF('5.6.1 (Small excl tax)'!$A$37:$A$64,'Annual excl tax'!$B20,'5.6.1 (Small excl tax)'!AG$37:AG$64)</f>
        <v>13.494571081396689</v>
      </c>
      <c r="AG20" s="51">
        <f xml:space="preserve"> AVERAGEIF('5.6.1 (Small excl tax)'!$A$37:$A$64,'Annual excl tax'!$B20,'5.6.1 (Small excl tax)'!AH$37:AH$64)</f>
        <v>10.825944922990885</v>
      </c>
      <c r="AH20" s="51">
        <f t="shared" si="3"/>
        <v>12.362046437889553</v>
      </c>
      <c r="AI20" s="53">
        <f t="shared" si="4"/>
        <v>8.9837489820685512</v>
      </c>
      <c r="AJ20" s="54">
        <f>RANK(Q20,(C20:Q20,U20:AG20),1)</f>
        <v>17</v>
      </c>
    </row>
    <row r="21" spans="1:36" ht="12.65" customHeight="1" x14ac:dyDescent="0.25">
      <c r="A21" s="17" t="s">
        <v>34</v>
      </c>
      <c r="B21" s="104">
        <v>2012</v>
      </c>
      <c r="C21" s="51">
        <f xml:space="preserve"> AVERAGEIF('5.6.1 (Small excl tax)'!$A$37:$A$64,'Annual excl tax'!$B21,'5.6.1 (Small excl tax)'!D$37:D$64)</f>
        <v>12.722951455927985</v>
      </c>
      <c r="D21" s="51">
        <f xml:space="preserve"> AVERAGEIF('5.6.1 (Small excl tax)'!$A$37:$A$64,'Annual excl tax'!$B21,'5.6.1 (Small excl tax)'!E$37:E$64)</f>
        <v>14.665362960535862</v>
      </c>
      <c r="E21" s="51">
        <f xml:space="preserve"> AVERAGEIF('5.6.1 (Small excl tax)'!$A$37:$A$64,'Annual excl tax'!$B21,'5.6.1 (Small excl tax)'!F$37:F$64)</f>
        <v>10.89315719342393</v>
      </c>
      <c r="F21" s="51">
        <f xml:space="preserve"> AVERAGEIF('5.6.1 (Small excl tax)'!$A$37:$A$64,'Annual excl tax'!$B21,'5.6.1 (Small excl tax)'!G$37:G$64)</f>
        <v>11.553008431301999</v>
      </c>
      <c r="G21" s="51">
        <f xml:space="preserve"> AVERAGEIF('5.6.1 (Small excl tax)'!$A$37:$A$64,'Annual excl tax'!$B21,'5.6.1 (Small excl tax)'!H$37:H$64)</f>
        <v>9.7882224634329162</v>
      </c>
      <c r="H21" s="51">
        <f xml:space="preserve"> AVERAGEIF('5.6.1 (Small excl tax)'!$A$37:$A$64,'Annual excl tax'!$B21,'5.6.1 (Small excl tax)'!I$37:I$64)</f>
        <v>13.321579194159067</v>
      </c>
      <c r="I21" s="51">
        <f xml:space="preserve"> AVERAGEIF('5.6.1 (Small excl tax)'!$A$37:$A$64,'Annual excl tax'!$B21,'5.6.1 (Small excl tax)'!J$37:J$64)</f>
        <v>7.8079027889421235</v>
      </c>
      <c r="J21" s="51">
        <f xml:space="preserve"> AVERAGEIF('5.6.1 (Small excl tax)'!$A$37:$A$64,'Annual excl tax'!$B21,'5.6.1 (Small excl tax)'!K$37:K$64)</f>
        <v>18.386030794878632</v>
      </c>
      <c r="K21" s="51">
        <f xml:space="preserve"> AVERAGEIF('5.6.1 (Small excl tax)'!$A$37:$A$64,'Annual excl tax'!$B21,'5.6.1 (Small excl tax)'!L$37:L$64)</f>
        <v>11.367108186563078</v>
      </c>
      <c r="L21" s="51">
        <f xml:space="preserve"> AVERAGEIF('5.6.1 (Small excl tax)'!$A$37:$A$64,'Annual excl tax'!$B21,'5.6.1 (Small excl tax)'!M$37:M$64)</f>
        <v>13.389871576073249</v>
      </c>
      <c r="M21" s="51">
        <f xml:space="preserve"> AVERAGEIF('5.6.1 (Small excl tax)'!$A$37:$A$64,'Annual excl tax'!$B21,'5.6.1 (Small excl tax)'!N$37:N$64)</f>
        <v>15.064930977434342</v>
      </c>
      <c r="N21" s="51">
        <f xml:space="preserve"> AVERAGEIF('5.6.1 (Small excl tax)'!$A$37:$A$64,'Annual excl tax'!$B21,'5.6.1 (Small excl tax)'!O$37:O$64)</f>
        <v>10.423491702981549</v>
      </c>
      <c r="O21" s="51">
        <f xml:space="preserve"> AVERAGEIF('5.6.1 (Small excl tax)'!$A$37:$A$64,'Annual excl tax'!$B21,'5.6.1 (Small excl tax)'!P$37:P$64)</f>
        <v>15.947210192472767</v>
      </c>
      <c r="P21" s="51">
        <f xml:space="preserve"> AVERAGEIF('5.6.1 (Small excl tax)'!$A$37:$A$64,'Annual excl tax'!$B21,'5.6.1 (Small excl tax)'!Q$37:Q$64)</f>
        <v>11.96183736091006</v>
      </c>
      <c r="Q21" s="51">
        <f xml:space="preserve"> AVERAGEIF('5.6.1 (Small excl tax)'!$A$37:$A$64,'Annual excl tax'!$B21,'5.6.1 (Small excl tax)'!R$37:R$64)</f>
        <v>14.631338143828939</v>
      </c>
      <c r="R21" s="52">
        <f t="shared" si="0"/>
        <v>12.722951455927985</v>
      </c>
      <c r="S21" s="53">
        <f t="shared" si="1"/>
        <v>14.999559610924889</v>
      </c>
      <c r="T21" s="54">
        <f t="shared" si="2"/>
        <v>11</v>
      </c>
      <c r="U21" s="51">
        <f xml:space="preserve"> AVERAGEIF('5.6.1 (Small excl tax)'!$A$37:$A$64,'Annual excl tax'!$B21,'5.6.1 (Small excl tax)'!V$37:V$64)</f>
        <v>6.0802286086831554</v>
      </c>
      <c r="V21" s="51">
        <f xml:space="preserve"> AVERAGEIF('5.6.1 (Small excl tax)'!$A$37:$A$64,'Annual excl tax'!$B21,'5.6.1 (Small excl tax)'!W$37:W$64)</f>
        <v>9.1140059232282287</v>
      </c>
      <c r="W21" s="51">
        <f xml:space="preserve"> AVERAGEIF('5.6.1 (Small excl tax)'!$A$37:$A$64,'Annual excl tax'!$B21,'5.6.1 (Small excl tax)'!X$37:X$64)</f>
        <v>19.220572082843994</v>
      </c>
      <c r="X21" s="51">
        <f xml:space="preserve"> AVERAGEIF('5.6.1 (Small excl tax)'!$A$37:$A$64,'Annual excl tax'!$B21,'5.6.1 (Small excl tax)'!Y$37:Y$64)</f>
        <v>14.537439843520296</v>
      </c>
      <c r="Y21" s="51">
        <f xml:space="preserve"> AVERAGEIF('5.6.1 (Small excl tax)'!$A$37:$A$64,'Annual excl tax'!$B21,'5.6.1 (Small excl tax)'!Z$37:Z$64)</f>
        <v>6.5016025382800047</v>
      </c>
      <c r="Z21" s="51">
        <f xml:space="preserve"> AVERAGEIF('5.6.1 (Small excl tax)'!$A$37:$A$64,'Annual excl tax'!$B21,'5.6.1 (Small excl tax)'!AA$37:AA$64)</f>
        <v>10.254247349199638</v>
      </c>
      <c r="AA21" s="51">
        <f xml:space="preserve"> AVERAGEIF('5.6.1 (Small excl tax)'!$A$37:$A$64,'Annual excl tax'!$B21,'5.6.1 (Small excl tax)'!AB$37:AB$64)</f>
        <v>7.7657091163624408</v>
      </c>
      <c r="AB21" s="51">
        <f xml:space="preserve"> AVERAGEIF('5.6.1 (Small excl tax)'!$A$37:$A$64,'Annual excl tax'!$B21,'5.6.1 (Small excl tax)'!AC$37:AC$64)</f>
        <v>8.6471390230643834</v>
      </c>
      <c r="AC21" s="51">
        <f xml:space="preserve"> AVERAGEIF('5.6.1 (Small excl tax)'!$A$37:$A$64,'Annual excl tax'!$B21,'5.6.1 (Small excl tax)'!AD$37:AD$64)</f>
        <v>14.921830965111248</v>
      </c>
      <c r="AD21" s="51">
        <f xml:space="preserve"> AVERAGEIF('5.6.1 (Small excl tax)'!$A$37:$A$64,'Annual excl tax'!$B21,'5.6.1 (Small excl tax)'!AE$37:AE$64)</f>
        <v>9.7670839534031231</v>
      </c>
      <c r="AE21" s="51">
        <f xml:space="preserve"> AVERAGEIF('5.6.1 (Small excl tax)'!$A$37:$A$64,'Annual excl tax'!$B21,'5.6.1 (Small excl tax)'!AF$37:AF$64)</f>
        <v>6.4649306155462387</v>
      </c>
      <c r="AF21" s="51">
        <f xml:space="preserve"> AVERAGEIF('5.6.1 (Small excl tax)'!$A$37:$A$64,'Annual excl tax'!$B21,'5.6.1 (Small excl tax)'!AG$37:AG$64)</f>
        <v>12.932053261534863</v>
      </c>
      <c r="AG21" s="51">
        <f xml:space="preserve"> AVERAGEIF('5.6.1 (Small excl tax)'!$A$37:$A$64,'Annual excl tax'!$B21,'5.6.1 (Small excl tax)'!AH$37:AH$64)</f>
        <v>10.823173488776142</v>
      </c>
      <c r="AH21" s="51">
        <f t="shared" si="3"/>
        <v>11.460058308932538</v>
      </c>
      <c r="AI21" s="53">
        <f t="shared" si="4"/>
        <v>27.672458109785953</v>
      </c>
      <c r="AJ21" s="54">
        <f>RANK(Q21,(C21:Q21,U21:AG21),1)</f>
        <v>22</v>
      </c>
    </row>
    <row r="22" spans="1:36" ht="12.65" customHeight="1" x14ac:dyDescent="0.25">
      <c r="A22" s="17" t="s">
        <v>34</v>
      </c>
      <c r="B22" s="104">
        <v>2013</v>
      </c>
      <c r="C22" s="51">
        <f xml:space="preserve"> AVERAGEIF('5.6.1 (Small excl tax)'!$A$37:$A$64,'Annual excl tax'!$B22,'5.6.1 (Small excl tax)'!D$37:D$64)</f>
        <v>13.388843578601193</v>
      </c>
      <c r="D22" s="51">
        <f xml:space="preserve"> AVERAGEIF('5.6.1 (Small excl tax)'!$A$37:$A$64,'Annual excl tax'!$B22,'5.6.1 (Small excl tax)'!E$37:E$64)</f>
        <v>15.078077345770605</v>
      </c>
      <c r="E22" s="51">
        <f xml:space="preserve"> AVERAGEIF('5.6.1 (Small excl tax)'!$A$37:$A$64,'Annual excl tax'!$B22,'5.6.1 (Small excl tax)'!F$37:F$64)</f>
        <v>10.837047760376961</v>
      </c>
      <c r="F22" s="51">
        <f xml:space="preserve"> AVERAGEIF('5.6.1 (Small excl tax)'!$A$37:$A$64,'Annual excl tax'!$B22,'5.6.1 (Small excl tax)'!G$37:G$64)</f>
        <v>12.276106881131842</v>
      </c>
      <c r="G22" s="51">
        <f xml:space="preserve"> AVERAGEIF('5.6.1 (Small excl tax)'!$A$37:$A$64,'Annual excl tax'!$B22,'5.6.1 (Small excl tax)'!H$37:H$64)</f>
        <v>10.882860551869182</v>
      </c>
      <c r="H22" s="51">
        <f xml:space="preserve"> AVERAGEIF('5.6.1 (Small excl tax)'!$A$37:$A$64,'Annual excl tax'!$B22,'5.6.1 (Small excl tax)'!I$37:I$64)</f>
        <v>14.462879630248626</v>
      </c>
      <c r="I22" s="51">
        <f xml:space="preserve"> AVERAGEIF('5.6.1 (Small excl tax)'!$A$37:$A$64,'Annual excl tax'!$B22,'5.6.1 (Small excl tax)'!J$37:J$64)</f>
        <v>9.4815659076754919</v>
      </c>
      <c r="J22" s="51">
        <f xml:space="preserve"> AVERAGEIF('5.6.1 (Small excl tax)'!$A$37:$A$64,'Annual excl tax'!$B22,'5.6.1 (Small excl tax)'!K$37:K$64)</f>
        <v>20.224100240907795</v>
      </c>
      <c r="K22" s="51">
        <f xml:space="preserve"> AVERAGEIF('5.6.1 (Small excl tax)'!$A$37:$A$64,'Annual excl tax'!$B22,'5.6.1 (Small excl tax)'!L$37:L$64)</f>
        <v>11.800330949537225</v>
      </c>
      <c r="L22" s="51">
        <f xml:space="preserve"> AVERAGEIF('5.6.1 (Small excl tax)'!$A$37:$A$64,'Annual excl tax'!$B22,'5.6.1 (Small excl tax)'!M$37:M$64)</f>
        <v>13.571601055926802</v>
      </c>
      <c r="M22" s="51">
        <f xml:space="preserve"> AVERAGEIF('5.6.1 (Small excl tax)'!$A$37:$A$64,'Annual excl tax'!$B22,'5.6.1 (Small excl tax)'!N$37:N$64)</f>
        <v>16.080251588060051</v>
      </c>
      <c r="N22" s="51">
        <f xml:space="preserve"> AVERAGEIF('5.6.1 (Small excl tax)'!$A$37:$A$64,'Annual excl tax'!$B22,'5.6.1 (Small excl tax)'!O$37:O$64)</f>
        <v>11.256661830585516</v>
      </c>
      <c r="O22" s="51">
        <f xml:space="preserve"> AVERAGEIF('5.6.1 (Small excl tax)'!$A$37:$A$64,'Annual excl tax'!$B22,'5.6.1 (Small excl tax)'!P$37:P$64)</f>
        <v>16.665939416534744</v>
      </c>
      <c r="P22" s="51">
        <f xml:space="preserve"> AVERAGEIF('5.6.1 (Small excl tax)'!$A$37:$A$64,'Annual excl tax'!$B22,'5.6.1 (Small excl tax)'!Q$37:Q$64)</f>
        <v>12.735167359115778</v>
      </c>
      <c r="Q22" s="51">
        <f xml:space="preserve"> AVERAGEIF('5.6.1 (Small excl tax)'!$A$37:$A$64,'Annual excl tax'!$B22,'5.6.1 (Small excl tax)'!R$37:R$64)</f>
        <v>15.579188267828737</v>
      </c>
      <c r="R22" s="52">
        <f t="shared" si="0"/>
        <v>13.388843578601193</v>
      </c>
      <c r="S22" s="53">
        <f t="shared" si="1"/>
        <v>16.359476278655439</v>
      </c>
      <c r="T22" s="54">
        <f t="shared" si="2"/>
        <v>12</v>
      </c>
      <c r="U22" s="51">
        <f xml:space="preserve"> AVERAGEIF('5.6.1 (Small excl tax)'!$A$37:$A$64,'Annual excl tax'!$B22,'5.6.1 (Small excl tax)'!V$37:V$64)</f>
        <v>6.3910850981392073</v>
      </c>
      <c r="V22" s="51">
        <f xml:space="preserve"> AVERAGEIF('5.6.1 (Small excl tax)'!$A$37:$A$64,'Annual excl tax'!$B22,'5.6.1 (Small excl tax)'!W$37:W$64)</f>
        <v>9.9366260291073196</v>
      </c>
      <c r="W22" s="51">
        <f xml:space="preserve"> AVERAGEIF('5.6.1 (Small excl tax)'!$A$37:$A$64,'Annual excl tax'!$B22,'5.6.1 (Small excl tax)'!X$37:X$64)</f>
        <v>18.180351147280838</v>
      </c>
      <c r="X22" s="51">
        <f xml:space="preserve"> AVERAGEIF('5.6.1 (Small excl tax)'!$A$37:$A$64,'Annual excl tax'!$B22,'5.6.1 (Small excl tax)'!Y$37:Y$64)</f>
        <v>15.04069368382395</v>
      </c>
      <c r="Y22" s="51">
        <f xml:space="preserve"> AVERAGEIF('5.6.1 (Small excl tax)'!$A$37:$A$64,'Annual excl tax'!$B22,'5.6.1 (Small excl tax)'!Z$37:Z$64)</f>
        <v>8.7219146787596848</v>
      </c>
      <c r="Z22" s="51">
        <f xml:space="preserve"> AVERAGEIF('5.6.1 (Small excl tax)'!$A$37:$A$64,'Annual excl tax'!$B22,'5.6.1 (Small excl tax)'!AA$37:AA$64)</f>
        <v>9.2573768100243043</v>
      </c>
      <c r="AA22" s="51">
        <f xml:space="preserve"> AVERAGEIF('5.6.1 (Small excl tax)'!$A$37:$A$64,'Annual excl tax'!$B22,'5.6.1 (Small excl tax)'!AB$37:AB$64)</f>
        <v>6.9610253768151589</v>
      </c>
      <c r="AB22" s="51">
        <f xml:space="preserve"> AVERAGEIF('5.6.1 (Small excl tax)'!$A$37:$A$64,'Annual excl tax'!$B22,'5.6.1 (Small excl tax)'!AC$37:AC$64)</f>
        <v>7.5455390268950397</v>
      </c>
      <c r="AC22" s="51">
        <f xml:space="preserve"> AVERAGEIF('5.6.1 (Small excl tax)'!$A$37:$A$64,'Annual excl tax'!$B22,'5.6.1 (Small excl tax)'!AD$37:AD$64)</f>
        <v>15.549551442576607</v>
      </c>
      <c r="AD22" s="51">
        <f xml:space="preserve"> AVERAGEIF('5.6.1 (Small excl tax)'!$A$37:$A$64,'Annual excl tax'!$B22,'5.6.1 (Small excl tax)'!AE$37:AE$64)</f>
        <v>10.102112698176052</v>
      </c>
      <c r="AE22" s="51">
        <f xml:space="preserve"> AVERAGEIF('5.6.1 (Small excl tax)'!$A$37:$A$64,'Annual excl tax'!$B22,'5.6.1 (Small excl tax)'!AF$37:AF$64)</f>
        <v>7.7579333294727775</v>
      </c>
      <c r="AF22" s="51">
        <f xml:space="preserve"> AVERAGEIF('5.6.1 (Small excl tax)'!$A$37:$A$64,'Annual excl tax'!$B22,'5.6.1 (Small excl tax)'!AG$37:AG$64)</f>
        <v>13.26975679022209</v>
      </c>
      <c r="AG22" s="51">
        <f xml:space="preserve"> AVERAGEIF('5.6.1 (Small excl tax)'!$A$37:$A$64,'Annual excl tax'!$B22,'5.6.1 (Small excl tax)'!AH$37:AH$64)</f>
        <v>11.273789833361942</v>
      </c>
      <c r="AH22" s="51">
        <f t="shared" si="3"/>
        <v>12.038218915334532</v>
      </c>
      <c r="AI22" s="53">
        <f t="shared" si="4"/>
        <v>29.414395745733156</v>
      </c>
      <c r="AJ22" s="54">
        <f>RANK(Q22,(C22:Q22,U22:AG22),1)</f>
        <v>24</v>
      </c>
    </row>
    <row r="23" spans="1:36" ht="12.65" customHeight="1" x14ac:dyDescent="0.25">
      <c r="A23" s="17" t="s">
        <v>34</v>
      </c>
      <c r="B23" s="104">
        <v>2014</v>
      </c>
      <c r="C23" s="51">
        <f xml:space="preserve"> AVERAGEIF('5.6.1 (Small excl tax)'!$A$37:$A$64,'Annual excl tax'!$B23,'5.6.1 (Small excl tax)'!D$37:D$64)</f>
        <v>12.221416794587526</v>
      </c>
      <c r="D23" s="51">
        <f xml:space="preserve"> AVERAGEIF('5.6.1 (Small excl tax)'!$A$37:$A$64,'Annual excl tax'!$B23,'5.6.1 (Small excl tax)'!E$37:E$64)</f>
        <v>14.618160620870647</v>
      </c>
      <c r="E23" s="51">
        <f xml:space="preserve"> AVERAGEIF('5.6.1 (Small excl tax)'!$A$37:$A$64,'Annual excl tax'!$B23,'5.6.1 (Small excl tax)'!F$37:F$64)</f>
        <v>10.069029886103056</v>
      </c>
      <c r="F23" s="51">
        <f xml:space="preserve"> AVERAGEIF('5.6.1 (Small excl tax)'!$A$37:$A$64,'Annual excl tax'!$B23,'5.6.1 (Small excl tax)'!G$37:G$64)</f>
        <v>11.534864312642091</v>
      </c>
      <c r="G23" s="51">
        <f xml:space="preserve"> AVERAGEIF('5.6.1 (Small excl tax)'!$A$37:$A$64,'Annual excl tax'!$B23,'5.6.1 (Small excl tax)'!H$37:H$64)</f>
        <v>10.409108105585069</v>
      </c>
      <c r="H23" s="51">
        <f xml:space="preserve"> AVERAGEIF('5.6.1 (Small excl tax)'!$A$37:$A$64,'Annual excl tax'!$B23,'5.6.1 (Small excl tax)'!I$37:I$64)</f>
        <v>13.279843462770293</v>
      </c>
      <c r="I23" s="51">
        <f xml:space="preserve"> AVERAGEIF('5.6.1 (Small excl tax)'!$A$37:$A$64,'Annual excl tax'!$B23,'5.6.1 (Small excl tax)'!J$37:J$64)</f>
        <v>9.5541966815679551</v>
      </c>
      <c r="J23" s="51">
        <f xml:space="preserve"> AVERAGEIF('5.6.1 (Small excl tax)'!$A$37:$A$64,'Annual excl tax'!$B23,'5.6.1 (Small excl tax)'!K$37:K$64)</f>
        <v>19.930526163588492</v>
      </c>
      <c r="K23" s="51">
        <f xml:space="preserve"> AVERAGEIF('5.6.1 (Small excl tax)'!$A$37:$A$64,'Annual excl tax'!$B23,'5.6.1 (Small excl tax)'!L$37:L$64)</f>
        <v>11.506867367300973</v>
      </c>
      <c r="L23" s="51">
        <f xml:space="preserve"> AVERAGEIF('5.6.1 (Small excl tax)'!$A$37:$A$64,'Annual excl tax'!$B23,'5.6.1 (Small excl tax)'!M$37:M$64)</f>
        <v>12.715429957977385</v>
      </c>
      <c r="M23" s="51">
        <f xml:space="preserve"> AVERAGEIF('5.6.1 (Small excl tax)'!$A$37:$A$64,'Annual excl tax'!$B23,'5.6.1 (Small excl tax)'!N$37:N$64)</f>
        <v>14.927767705545484</v>
      </c>
      <c r="N23" s="51">
        <f xml:space="preserve"> AVERAGEIF('5.6.1 (Small excl tax)'!$A$37:$A$64,'Annual excl tax'!$B23,'5.6.1 (Small excl tax)'!O$37:O$64)</f>
        <v>11.1170070519664</v>
      </c>
      <c r="O23" s="51">
        <f xml:space="preserve"> AVERAGEIF('5.6.1 (Small excl tax)'!$A$37:$A$64,'Annual excl tax'!$B23,'5.6.1 (Small excl tax)'!P$37:P$64)</f>
        <v>16.934879333253317</v>
      </c>
      <c r="P23" s="51">
        <f xml:space="preserve"> AVERAGEIF('5.6.1 (Small excl tax)'!$A$37:$A$64,'Annual excl tax'!$B23,'5.6.1 (Small excl tax)'!Q$37:Q$64)</f>
        <v>11.558904309581816</v>
      </c>
      <c r="Q23" s="51">
        <f xml:space="preserve"> AVERAGEIF('5.6.1 (Small excl tax)'!$A$37:$A$64,'Annual excl tax'!$B23,'5.6.1 (Small excl tax)'!R$37:R$64)</f>
        <v>16.723520382056968</v>
      </c>
      <c r="R23" s="52">
        <f t="shared" si="0"/>
        <v>12.221416794587526</v>
      </c>
      <c r="S23" s="53">
        <f t="shared" si="1"/>
        <v>36.837820550095955</v>
      </c>
      <c r="T23" s="54">
        <f t="shared" si="2"/>
        <v>13</v>
      </c>
      <c r="U23" s="51">
        <f xml:space="preserve"> AVERAGEIF('5.6.1 (Small excl tax)'!$A$37:$A$64,'Annual excl tax'!$B23,'5.6.1 (Small excl tax)'!V$37:V$64)</f>
        <v>5.8377272130659659</v>
      </c>
      <c r="V23" s="51">
        <f xml:space="preserve"> AVERAGEIF('5.6.1 (Small excl tax)'!$A$37:$A$64,'Annual excl tax'!$B23,'5.6.1 (Small excl tax)'!W$37:W$64)</f>
        <v>8.8492720267788023</v>
      </c>
      <c r="W23" s="51">
        <f xml:space="preserve"> AVERAGEIF('5.6.1 (Small excl tax)'!$A$37:$A$64,'Annual excl tax'!$B23,'5.6.1 (Small excl tax)'!X$37:X$64)</f>
        <v>15.159060552014481</v>
      </c>
      <c r="X23" s="51">
        <f xml:space="preserve"> AVERAGEIF('5.6.1 (Small excl tax)'!$A$37:$A$64,'Annual excl tax'!$B23,'5.6.1 (Small excl tax)'!Y$37:Y$64)</f>
        <v>12.151762219512896</v>
      </c>
      <c r="Y23" s="51">
        <f xml:space="preserve"> AVERAGEIF('5.6.1 (Small excl tax)'!$A$37:$A$64,'Annual excl tax'!$B23,'5.6.1 (Small excl tax)'!Z$37:Z$64)</f>
        <v>8.0537937922761778</v>
      </c>
      <c r="Z23" s="51">
        <f xml:space="preserve"> AVERAGEIF('5.6.1 (Small excl tax)'!$A$37:$A$64,'Annual excl tax'!$B23,'5.6.1 (Small excl tax)'!AA$37:AA$64)</f>
        <v>7.7520216409105291</v>
      </c>
      <c r="AA23" s="51">
        <f xml:space="preserve"> AVERAGEIF('5.6.1 (Small excl tax)'!$A$37:$A$64,'Annual excl tax'!$B23,'5.6.1 (Small excl tax)'!AB$37:AB$64)</f>
        <v>6.193984175013985</v>
      </c>
      <c r="AB23" s="51">
        <f xml:space="preserve"> AVERAGEIF('5.6.1 (Small excl tax)'!$A$37:$A$64,'Annual excl tax'!$B23,'5.6.1 (Small excl tax)'!AC$37:AC$64)</f>
        <v>7.2978060782938829</v>
      </c>
      <c r="AC23" s="51">
        <f xml:space="preserve"> AVERAGEIF('5.6.1 (Small excl tax)'!$A$37:$A$64,'Annual excl tax'!$B23,'5.6.1 (Small excl tax)'!AD$37:AD$64)</f>
        <v>11.981674854303581</v>
      </c>
      <c r="AD23" s="51">
        <f xml:space="preserve"> AVERAGEIF('5.6.1 (Small excl tax)'!$A$37:$A$64,'Annual excl tax'!$B23,'5.6.1 (Small excl tax)'!AE$37:AE$64)</f>
        <v>9.3406706211584254</v>
      </c>
      <c r="AE23" s="51">
        <f xml:space="preserve"> AVERAGEIF('5.6.1 (Small excl tax)'!$A$37:$A$64,'Annual excl tax'!$B23,'5.6.1 (Small excl tax)'!AF$37:AF$64)</f>
        <v>7.5584382494951594</v>
      </c>
      <c r="AF23" s="51">
        <f xml:space="preserve"> AVERAGEIF('5.6.1 (Small excl tax)'!$A$37:$A$64,'Annual excl tax'!$B23,'5.6.1 (Small excl tax)'!AG$37:AG$64)</f>
        <v>11.222572469184936</v>
      </c>
      <c r="AG23" s="51">
        <f xml:space="preserve"> AVERAGEIF('5.6.1 (Small excl tax)'!$A$37:$A$64,'Annual excl tax'!$B23,'5.6.1 (Small excl tax)'!AH$37:AH$64)</f>
        <v>10.5155596686762</v>
      </c>
      <c r="AH23" s="51">
        <f t="shared" si="3"/>
        <v>11.364719918242955</v>
      </c>
      <c r="AI23" s="53">
        <f t="shared" si="4"/>
        <v>47.152947915697617</v>
      </c>
      <c r="AJ23" s="54">
        <f>RANK(Q23,(C23:Q23,U23:AG23),1)</f>
        <v>26</v>
      </c>
    </row>
    <row r="24" spans="1:36" ht="12.65" customHeight="1" x14ac:dyDescent="0.25">
      <c r="A24" s="17" t="s">
        <v>34</v>
      </c>
      <c r="B24" s="104">
        <v>2015</v>
      </c>
      <c r="C24" s="51">
        <f xml:space="preserve"> AVERAGEIF('5.6.1 (Small excl tax)'!$A$37:$A$64,'Annual excl tax'!$B24,'5.6.1 (Small excl tax)'!D$37:D$64)</f>
        <v>10.548521950966029</v>
      </c>
      <c r="D24" s="51">
        <f xml:space="preserve"> AVERAGEIF('5.6.1 (Small excl tax)'!$A$37:$A$64,'Annual excl tax'!$B24,'5.6.1 (Small excl tax)'!E$37:E$64)</f>
        <v>14.259307075283397</v>
      </c>
      <c r="E24" s="51">
        <f xml:space="preserve"> AVERAGEIF('5.6.1 (Small excl tax)'!$A$37:$A$64,'Annual excl tax'!$B24,'5.6.1 (Small excl tax)'!F$37:F$64)</f>
        <v>7.9139487013344878</v>
      </c>
      <c r="F24" s="51">
        <f xml:space="preserve"> AVERAGEIF('5.6.1 (Small excl tax)'!$A$37:$A$64,'Annual excl tax'!$B24,'5.6.1 (Small excl tax)'!G$37:G$64)</f>
        <v>10.141745950321386</v>
      </c>
      <c r="G24" s="51">
        <f xml:space="preserve"> AVERAGEIF('5.6.1 (Small excl tax)'!$A$37:$A$64,'Annual excl tax'!$B24,'5.6.1 (Small excl tax)'!H$37:H$64)</f>
        <v>9.4195359899181774</v>
      </c>
      <c r="H24" s="51">
        <f xml:space="preserve"> AVERAGEIF('5.6.1 (Small excl tax)'!$A$37:$A$64,'Annual excl tax'!$B24,'5.6.1 (Small excl tax)'!I$37:I$64)</f>
        <v>11.93814928387215</v>
      </c>
      <c r="I24" s="51">
        <f xml:space="preserve"> AVERAGEIF('5.6.1 (Small excl tax)'!$A$37:$A$64,'Annual excl tax'!$B24,'5.6.1 (Small excl tax)'!J$37:J$64)</f>
        <v>9.2483411642429338</v>
      </c>
      <c r="J24" s="51">
        <f xml:space="preserve"> AVERAGEIF('5.6.1 (Small excl tax)'!$A$37:$A$64,'Annual excl tax'!$B24,'5.6.1 (Small excl tax)'!K$37:K$64)</f>
        <v>17.277807539157614</v>
      </c>
      <c r="K24" s="51">
        <f xml:space="preserve"> AVERAGEIF('5.6.1 (Small excl tax)'!$A$37:$A$64,'Annual excl tax'!$B24,'5.6.1 (Small excl tax)'!L$37:L$64)</f>
        <v>10.053875623579255</v>
      </c>
      <c r="L24" s="51">
        <f xml:space="preserve"> AVERAGEIF('5.6.1 (Small excl tax)'!$A$37:$A$64,'Annual excl tax'!$B24,'5.6.1 (Small excl tax)'!M$37:M$64)</f>
        <v>10.72205119396339</v>
      </c>
      <c r="M24" s="51">
        <f xml:space="preserve"> AVERAGEIF('5.6.1 (Small excl tax)'!$A$37:$A$64,'Annual excl tax'!$B24,'5.6.1 (Small excl tax)'!N$37:N$64)</f>
        <v>12.839445245590028</v>
      </c>
      <c r="N24" s="51">
        <f xml:space="preserve"> AVERAGEIF('5.6.1 (Small excl tax)'!$A$37:$A$64,'Annual excl tax'!$B24,'5.6.1 (Small excl tax)'!O$37:O$64)</f>
        <v>8.9397242664587324</v>
      </c>
      <c r="O24" s="51">
        <f xml:space="preserve"> AVERAGEIF('5.6.1 (Small excl tax)'!$A$37:$A$64,'Annual excl tax'!$B24,'5.6.1 (Small excl tax)'!P$37:P$64)</f>
        <v>15.883694202120925</v>
      </c>
      <c r="P24" s="51">
        <f xml:space="preserve"> AVERAGEIF('5.6.1 (Small excl tax)'!$A$37:$A$64,'Annual excl tax'!$B24,'5.6.1 (Small excl tax)'!Q$37:Q$64)</f>
        <v>9.9048379290598483</v>
      </c>
      <c r="Q24" s="51">
        <f xml:space="preserve"> AVERAGEIF('5.6.1 (Small excl tax)'!$A$37:$A$64,'Annual excl tax'!$B24,'5.6.1 (Small excl tax)'!R$37:R$64)</f>
        <v>14.349764551974719</v>
      </c>
      <c r="R24" s="52">
        <f t="shared" si="0"/>
        <v>10.548521950966029</v>
      </c>
      <c r="S24" s="53">
        <f t="shared" si="1"/>
        <v>36.035784147565565</v>
      </c>
      <c r="T24" s="54">
        <f t="shared" si="2"/>
        <v>13</v>
      </c>
      <c r="U24" s="51">
        <f xml:space="preserve"> AVERAGEIF('5.6.1 (Small excl tax)'!$A$37:$A$64,'Annual excl tax'!$B24,'5.6.1 (Small excl tax)'!V$37:V$64)</f>
        <v>5.7927670197800571</v>
      </c>
      <c r="V24" s="51">
        <f xml:space="preserve"> AVERAGEIF('5.6.1 (Small excl tax)'!$A$37:$A$64,'Annual excl tax'!$B24,'5.6.1 (Small excl tax)'!W$37:W$64)</f>
        <v>7.9240479279824934</v>
      </c>
      <c r="W24" s="51">
        <f xml:space="preserve"> AVERAGEIF('5.6.1 (Small excl tax)'!$A$37:$A$64,'Annual excl tax'!$B24,'5.6.1 (Small excl tax)'!X$37:X$64)</f>
        <v>10.92512663798019</v>
      </c>
      <c r="X24" s="51">
        <f xml:space="preserve"> AVERAGEIF('5.6.1 (Small excl tax)'!$A$37:$A$64,'Annual excl tax'!$B24,'5.6.1 (Small excl tax)'!Y$37:Y$64)</f>
        <v>10.989888726736634</v>
      </c>
      <c r="Y24" s="51">
        <f xml:space="preserve"> AVERAGEIF('5.6.1 (Small excl tax)'!$A$37:$A$64,'Annual excl tax'!$B24,'5.6.1 (Small excl tax)'!Z$37:Z$64)</f>
        <v>7.1502011780391008</v>
      </c>
      <c r="Z24" s="51">
        <f xml:space="preserve"> AVERAGEIF('5.6.1 (Small excl tax)'!$A$37:$A$64,'Annual excl tax'!$B24,'5.6.1 (Small excl tax)'!AA$37:AA$64)</f>
        <v>6.7253084087934853</v>
      </c>
      <c r="AA24" s="51">
        <f xml:space="preserve"> AVERAGEIF('5.6.1 (Small excl tax)'!$A$37:$A$64,'Annual excl tax'!$B24,'5.6.1 (Small excl tax)'!AB$37:AB$64)</f>
        <v>7.9412801323887061</v>
      </c>
      <c r="AB24" s="51">
        <f xml:space="preserve"> AVERAGEIF('5.6.1 (Small excl tax)'!$A$37:$A$64,'Annual excl tax'!$B24,'5.6.1 (Small excl tax)'!AC$37:AC$64)</f>
        <v>6.4321579465042973</v>
      </c>
      <c r="AC24" s="51">
        <f xml:space="preserve"> AVERAGEIF('5.6.1 (Small excl tax)'!$A$37:$A$64,'Annual excl tax'!$B24,'5.6.1 (Small excl tax)'!AD$37:AD$64)</f>
        <v>9.9588091359221522</v>
      </c>
      <c r="AD24" s="51">
        <f xml:space="preserve"> AVERAGEIF('5.6.1 (Small excl tax)'!$A$37:$A$64,'Annual excl tax'!$B24,'5.6.1 (Small excl tax)'!AE$37:AE$64)</f>
        <v>8.6068053696668834</v>
      </c>
      <c r="AE24" s="51">
        <f xml:space="preserve"> AVERAGEIF('5.6.1 (Small excl tax)'!$A$37:$A$64,'Annual excl tax'!$B24,'5.6.1 (Small excl tax)'!AF$37:AF$64)</f>
        <v>6.9178389845865773</v>
      </c>
      <c r="AF24" s="51">
        <f xml:space="preserve"> AVERAGEIF('5.6.1 (Small excl tax)'!$A$37:$A$64,'Annual excl tax'!$B24,'5.6.1 (Small excl tax)'!AG$37:AG$64)</f>
        <v>10.326258984161512</v>
      </c>
      <c r="AG24" s="51">
        <f xml:space="preserve"> AVERAGEIF('5.6.1 (Small excl tax)'!$A$37:$A$64,'Annual excl tax'!$B24,'5.6.1 (Small excl tax)'!AH$37:AH$64)</f>
        <v>9.2339488424129854</v>
      </c>
      <c r="AH24" s="51">
        <f t="shared" si="3"/>
        <v>9.9318235324910003</v>
      </c>
      <c r="AI24" s="53">
        <f t="shared" si="4"/>
        <v>44.482677375719085</v>
      </c>
      <c r="AJ24" s="54">
        <f>RANK(Q24,(C24:Q24,U24:AG24),1)</f>
        <v>26</v>
      </c>
    </row>
    <row r="25" spans="1:36" ht="12.65" customHeight="1" x14ac:dyDescent="0.25">
      <c r="A25" s="17" t="s">
        <v>34</v>
      </c>
      <c r="B25" s="104">
        <v>2016</v>
      </c>
      <c r="C25" s="51">
        <f xml:space="preserve"> AVERAGEIF('5.6.1 (Small excl tax)'!$A$37:$A$64,'Annual excl tax'!$B25,'5.6.1 (Small excl tax)'!D$37:D$64)</f>
        <v>11.890867620136326</v>
      </c>
      <c r="D25" s="51">
        <f xml:space="preserve"> AVERAGEIF('5.6.1 (Small excl tax)'!$A$37:$A$64,'Annual excl tax'!$B25,'5.6.1 (Small excl tax)'!E$37:E$64)</f>
        <v>15.353352465641091</v>
      </c>
      <c r="E25" s="51">
        <f xml:space="preserve"> AVERAGEIF('5.6.1 (Small excl tax)'!$A$37:$A$64,'Annual excl tax'!$B25,'5.6.1 (Small excl tax)'!F$37:F$64)</f>
        <v>8.9868920577085909</v>
      </c>
      <c r="F25" s="51">
        <f xml:space="preserve"> AVERAGEIF('5.6.1 (Small excl tax)'!$A$37:$A$64,'Annual excl tax'!$B25,'5.6.1 (Small excl tax)'!G$37:G$64)</f>
        <v>11.710991286545429</v>
      </c>
      <c r="G25" s="51">
        <f xml:space="preserve"> AVERAGEIF('5.6.1 (Small excl tax)'!$A$37:$A$64,'Annual excl tax'!$B25,'5.6.1 (Small excl tax)'!H$37:H$64)</f>
        <v>10.382030457548531</v>
      </c>
      <c r="H25" s="51">
        <f xml:space="preserve"> AVERAGEIF('5.6.1 (Small excl tax)'!$A$37:$A$64,'Annual excl tax'!$B25,'5.6.1 (Small excl tax)'!I$37:I$64)</f>
        <v>13.26253595231603</v>
      </c>
      <c r="I25" s="51">
        <f xml:space="preserve"> AVERAGEIF('5.6.1 (Small excl tax)'!$A$37:$A$64,'Annual excl tax'!$B25,'5.6.1 (Small excl tax)'!J$37:J$64)</f>
        <v>9.9116002410272586</v>
      </c>
      <c r="J25" s="51">
        <f xml:space="preserve"> AVERAGEIF('5.6.1 (Small excl tax)'!$A$37:$A$64,'Annual excl tax'!$B25,'5.6.1 (Small excl tax)'!K$37:K$64)</f>
        <v>18.421891710617196</v>
      </c>
      <c r="K25" s="51">
        <f xml:space="preserve"> AVERAGEIF('5.6.1 (Small excl tax)'!$A$37:$A$64,'Annual excl tax'!$B25,'5.6.1 (Small excl tax)'!L$37:L$64)</f>
        <v>11.335490175882853</v>
      </c>
      <c r="L25" s="51">
        <f xml:space="preserve"> AVERAGEIF('5.6.1 (Small excl tax)'!$A$37:$A$64,'Annual excl tax'!$B25,'5.6.1 (Small excl tax)'!M$37:M$64)</f>
        <v>12.06299034335261</v>
      </c>
      <c r="M25" s="51">
        <f xml:space="preserve"> AVERAGEIF('5.6.1 (Small excl tax)'!$A$37:$A$64,'Annual excl tax'!$B25,'5.6.1 (Small excl tax)'!N$37:N$64)</f>
        <v>14.008433956627005</v>
      </c>
      <c r="N25" s="51">
        <f xml:space="preserve"> AVERAGEIF('5.6.1 (Small excl tax)'!$A$37:$A$64,'Annual excl tax'!$B25,'5.6.1 (Small excl tax)'!O$37:O$64)</f>
        <v>10.75871100074524</v>
      </c>
      <c r="O25" s="51">
        <f xml:space="preserve"> AVERAGEIF('5.6.1 (Small excl tax)'!$A$37:$A$64,'Annual excl tax'!$B25,'5.6.1 (Small excl tax)'!P$37:P$64)</f>
        <v>17.60122292640721</v>
      </c>
      <c r="P25" s="51">
        <f xml:space="preserve"> AVERAGEIF('5.6.1 (Small excl tax)'!$A$37:$A$64,'Annual excl tax'!$B25,'5.6.1 (Small excl tax)'!Q$37:Q$64)</f>
        <v>11.8114284156614</v>
      </c>
      <c r="Q25" s="51">
        <f xml:space="preserve"> AVERAGEIF('5.6.1 (Small excl tax)'!$A$37:$A$64,'Annual excl tax'!$B25,'5.6.1 (Small excl tax)'!R$37:R$64)</f>
        <v>14.326981067647454</v>
      </c>
      <c r="R25" s="52">
        <f t="shared" si="0"/>
        <v>11.890867620136326</v>
      </c>
      <c r="S25" s="53">
        <f t="shared" si="1"/>
        <v>20.487264052841233</v>
      </c>
      <c r="T25" s="54">
        <f t="shared" si="2"/>
        <v>12</v>
      </c>
      <c r="U25" s="51">
        <f xml:space="preserve"> AVERAGEIF('5.6.1 (Small excl tax)'!$A$37:$A$64,'Annual excl tax'!$B25,'5.6.1 (Small excl tax)'!V$37:V$64)</f>
        <v>6.5206384061112725</v>
      </c>
      <c r="V25" s="51">
        <f xml:space="preserve"> AVERAGEIF('5.6.1 (Small excl tax)'!$A$37:$A$64,'Annual excl tax'!$B25,'5.6.1 (Small excl tax)'!W$37:W$64)</f>
        <v>8.9776045141173597</v>
      </c>
      <c r="W25" s="51">
        <f xml:space="preserve"> AVERAGEIF('5.6.1 (Small excl tax)'!$A$37:$A$64,'Annual excl tax'!$B25,'5.6.1 (Small excl tax)'!X$37:X$64)</f>
        <v>10.084158756681799</v>
      </c>
      <c r="X25" s="51">
        <f xml:space="preserve"> AVERAGEIF('5.6.1 (Small excl tax)'!$A$37:$A$64,'Annual excl tax'!$B25,'5.6.1 (Small excl tax)'!Y$37:Y$64)</f>
        <v>12.660816748691879</v>
      </c>
      <c r="Y25" s="51">
        <f xml:space="preserve"> AVERAGEIF('5.6.1 (Small excl tax)'!$A$37:$A$64,'Annual excl tax'!$B25,'5.6.1 (Small excl tax)'!Z$37:Z$64)</f>
        <v>7.9731346118364383</v>
      </c>
      <c r="Z25" s="51">
        <f xml:space="preserve"> AVERAGEIF('5.6.1 (Small excl tax)'!$A$37:$A$64,'Annual excl tax'!$B25,'5.6.1 (Small excl tax)'!AA$37:AA$64)</f>
        <v>7.4957264112315887</v>
      </c>
      <c r="AA25" s="51">
        <f xml:space="preserve"> AVERAGEIF('5.6.1 (Small excl tax)'!$A$37:$A$64,'Annual excl tax'!$B25,'5.6.1 (Small excl tax)'!AB$37:AB$64)</f>
        <v>8.9523739573386507</v>
      </c>
      <c r="AB25" s="51">
        <f xml:space="preserve"> AVERAGEIF('5.6.1 (Small excl tax)'!$A$37:$A$64,'Annual excl tax'!$B25,'5.6.1 (Small excl tax)'!AC$37:AC$64)</f>
        <v>6.9891628693679868</v>
      </c>
      <c r="AC25" s="51">
        <f xml:space="preserve"> AVERAGEIF('5.6.1 (Small excl tax)'!$A$37:$A$64,'Annual excl tax'!$B25,'5.6.1 (Small excl tax)'!AD$37:AD$64)</f>
        <v>11.215071971148436</v>
      </c>
      <c r="AD25" s="51">
        <f xml:space="preserve"> AVERAGEIF('5.6.1 (Small excl tax)'!$A$37:$A$64,'Annual excl tax'!$B25,'5.6.1 (Small excl tax)'!AE$37:AE$64)</f>
        <v>9.08178917737213</v>
      </c>
      <c r="AE25" s="51">
        <f xml:space="preserve"> AVERAGEIF('5.6.1 (Small excl tax)'!$A$37:$A$64,'Annual excl tax'!$B25,'5.6.1 (Small excl tax)'!AF$37:AF$64)</f>
        <v>7.5500803230738907</v>
      </c>
      <c r="AF25" s="51">
        <f xml:space="preserve"> AVERAGEIF('5.6.1 (Small excl tax)'!$A$37:$A$64,'Annual excl tax'!$B25,'5.6.1 (Small excl tax)'!AG$37:AG$64)</f>
        <v>11.290051987583844</v>
      </c>
      <c r="AG25" s="51">
        <f xml:space="preserve"> AVERAGEIF('5.6.1 (Small excl tax)'!$A$37:$A$64,'Annual excl tax'!$B25,'5.6.1 (Small excl tax)'!AH$37:AH$64)</f>
        <v>10.409538587639737</v>
      </c>
      <c r="AH25" s="51">
        <f t="shared" si="3"/>
        <v>10.986891485946838</v>
      </c>
      <c r="AI25" s="53">
        <f t="shared" si="4"/>
        <v>30.400678717659783</v>
      </c>
      <c r="AJ25" s="54">
        <f>RANK(Q25,(C25:Q25,U25:AG25),1)</f>
        <v>25</v>
      </c>
    </row>
    <row r="26" spans="1:36" x14ac:dyDescent="0.25">
      <c r="A26" s="17" t="s">
        <v>34</v>
      </c>
      <c r="B26" s="104">
        <v>2017</v>
      </c>
      <c r="C26" s="51">
        <f xml:space="preserve"> AVERAGEIF('5.6.1 (Small excl tax)'!$A$37:$A$64,'Annual excl tax'!$B26,'5.6.1 (Small excl tax)'!D$37:D$64)</f>
        <v>12.465699564085654</v>
      </c>
      <c r="D26" s="51">
        <f xml:space="preserve"> AVERAGEIF('5.6.1 (Small excl tax)'!$A$37:$A$64,'Annual excl tax'!$B26,'5.6.1 (Small excl tax)'!E$37:E$64)</f>
        <v>17.712050010427504</v>
      </c>
      <c r="E26" s="51">
        <f xml:space="preserve"> AVERAGEIF('5.6.1 (Small excl tax)'!$A$37:$A$64,'Annual excl tax'!$B26,'5.6.1 (Small excl tax)'!F$37:F$64)</f>
        <v>9.8259469846557543</v>
      </c>
      <c r="F26" s="51">
        <f xml:space="preserve"> AVERAGEIF('5.6.1 (Small excl tax)'!$A$37:$A$64,'Annual excl tax'!$B26,'5.6.1 (Small excl tax)'!G$37:G$64)</f>
        <v>13.398003297902157</v>
      </c>
      <c r="G26" s="51">
        <f xml:space="preserve"> AVERAGEIF('5.6.1 (Small excl tax)'!$A$37:$A$64,'Annual excl tax'!$B26,'5.6.1 (Small excl tax)'!H$37:H$64)</f>
        <v>11.409860580461475</v>
      </c>
      <c r="H26" s="51">
        <f xml:space="preserve"> AVERAGEIF('5.6.1 (Small excl tax)'!$A$37:$A$64,'Annual excl tax'!$B26,'5.6.1 (Small excl tax)'!I$37:I$64)</f>
        <v>14.372867837129181</v>
      </c>
      <c r="I26" s="51">
        <f xml:space="preserve"> AVERAGEIF('5.6.1 (Small excl tax)'!$A$37:$A$64,'Annual excl tax'!$B26,'5.6.1 (Small excl tax)'!J$37:J$64)</f>
        <v>10.39530751098267</v>
      </c>
      <c r="J26" s="51">
        <f xml:space="preserve"> AVERAGEIF('5.6.1 (Small excl tax)'!$A$37:$A$64,'Annual excl tax'!$B26,'5.6.1 (Small excl tax)'!K$37:K$64)</f>
        <v>19.773193447139974</v>
      </c>
      <c r="K26" s="51">
        <f xml:space="preserve"> AVERAGEIF('5.6.1 (Small excl tax)'!$A$37:$A$64,'Annual excl tax'!$B26,'5.6.1 (Small excl tax)'!L$37:L$64)</f>
        <v>13.762062035248746</v>
      </c>
      <c r="L26" s="51">
        <f xml:space="preserve"> AVERAGEIF('5.6.1 (Small excl tax)'!$A$37:$A$64,'Annual excl tax'!$B26,'5.6.1 (Small excl tax)'!M$37:M$64)</f>
        <v>12.41453230018241</v>
      </c>
      <c r="M26" s="51">
        <f xml:space="preserve"> AVERAGEIF('5.6.1 (Small excl tax)'!$A$37:$A$64,'Annual excl tax'!$B26,'5.6.1 (Small excl tax)'!N$37:N$64)</f>
        <v>14.461650990525314</v>
      </c>
      <c r="N26" s="51">
        <f xml:space="preserve"> AVERAGEIF('5.6.1 (Small excl tax)'!$A$37:$A$64,'Annual excl tax'!$B26,'5.6.1 (Small excl tax)'!O$37:O$64)</f>
        <v>10.355459619322746</v>
      </c>
      <c r="O26" s="51">
        <f xml:space="preserve"> AVERAGEIF('5.6.1 (Small excl tax)'!$A$37:$A$64,'Annual excl tax'!$B26,'5.6.1 (Small excl tax)'!P$37:P$64)</f>
        <v>19.105168417659058</v>
      </c>
      <c r="P26" s="51">
        <f xml:space="preserve"> AVERAGEIF('5.6.1 (Small excl tax)'!$A$37:$A$64,'Annual excl tax'!$B26,'5.6.1 (Small excl tax)'!Q$37:Q$64)</f>
        <v>12.973054365849562</v>
      </c>
      <c r="Q26" s="51">
        <f xml:space="preserve"> AVERAGEIF('5.6.1 (Small excl tax)'!$A$37:$A$64,'Annual excl tax'!$B26,'5.6.1 (Small excl tax)'!R$37:R$64)</f>
        <v>13.364052720796543</v>
      </c>
      <c r="R26" s="52">
        <f t="shared" si="0"/>
        <v>13.364052720796543</v>
      </c>
      <c r="S26" s="53">
        <f t="shared" si="1"/>
        <v>0</v>
      </c>
      <c r="T26" s="54">
        <f t="shared" si="2"/>
        <v>8</v>
      </c>
      <c r="U26" s="51">
        <f xml:space="preserve"> AVERAGEIF('5.6.1 (Small excl tax)'!$A$37:$A$64,'Annual excl tax'!$B26,'5.6.1 (Small excl tax)'!V$37:V$64)</f>
        <v>7.1112785216972334</v>
      </c>
      <c r="V26" s="51">
        <f xml:space="preserve"> AVERAGEIF('5.6.1 (Small excl tax)'!$A$37:$A$64,'Annual excl tax'!$B26,'5.6.1 (Small excl tax)'!W$37:W$64)</f>
        <v>9.6512491832100515</v>
      </c>
      <c r="W26" s="51">
        <f xml:space="preserve"> AVERAGEIF('5.6.1 (Small excl tax)'!$A$37:$A$64,'Annual excl tax'!$B26,'5.6.1 (Small excl tax)'!X$37:X$64)</f>
        <v>12.716587197872075</v>
      </c>
      <c r="X26" s="51">
        <f xml:space="preserve"> AVERAGEIF('5.6.1 (Small excl tax)'!$A$37:$A$64,'Annual excl tax'!$B26,'5.6.1 (Small excl tax)'!Y$37:Y$64)</f>
        <v>13.965451487331368</v>
      </c>
      <c r="Y26" s="51">
        <f xml:space="preserve"> AVERAGEIF('5.6.1 (Small excl tax)'!$A$37:$A$64,'Annual excl tax'!$B26,'5.6.1 (Small excl tax)'!Z$37:Z$64)</f>
        <v>8.3544048580103603</v>
      </c>
      <c r="Z26" s="51">
        <f xml:space="preserve"> AVERAGEIF('5.6.1 (Small excl tax)'!$A$37:$A$64,'Annual excl tax'!$B26,'5.6.1 (Small excl tax)'!AA$37:AA$64)</f>
        <v>8.0966627987677349</v>
      </c>
      <c r="AA26" s="51">
        <f xml:space="preserve"> AVERAGEIF('5.6.1 (Small excl tax)'!$A$37:$A$64,'Annual excl tax'!$B26,'5.6.1 (Small excl tax)'!AB$37:AB$64)</f>
        <v>9.5073147307071153</v>
      </c>
      <c r="AB26" s="51">
        <f xml:space="preserve"> AVERAGEIF('5.6.1 (Small excl tax)'!$A$37:$A$64,'Annual excl tax'!$B26,'5.6.1 (Small excl tax)'!AC$37:AC$64)</f>
        <v>6.9514051010209377</v>
      </c>
      <c r="AC26" s="51">
        <f xml:space="preserve"> AVERAGEIF('5.6.1 (Small excl tax)'!$A$37:$A$64,'Annual excl tax'!$B26,'5.6.1 (Small excl tax)'!AD$37:AD$64)</f>
        <v>12.27665546609497</v>
      </c>
      <c r="AD26" s="51">
        <f xml:space="preserve"> AVERAGEIF('5.6.1 (Small excl tax)'!$A$37:$A$64,'Annual excl tax'!$B26,'5.6.1 (Small excl tax)'!AE$37:AE$64)</f>
        <v>9.0463425807900109</v>
      </c>
      <c r="AE26" s="51">
        <f xml:space="preserve"> AVERAGEIF('5.6.1 (Small excl tax)'!$A$37:$A$64,'Annual excl tax'!$B26,'5.6.1 (Small excl tax)'!AF$37:AF$64)</f>
        <v>8.0848662847530299</v>
      </c>
      <c r="AF26" s="51">
        <f xml:space="preserve"> AVERAGEIF('5.6.1 (Small excl tax)'!$A$37:$A$64,'Annual excl tax'!$B26,'5.6.1 (Small excl tax)'!AG$37:AG$64)</f>
        <v>9.1512250062206899</v>
      </c>
      <c r="AG26" s="51">
        <f xml:space="preserve"> AVERAGEIF('5.6.1 (Small excl tax)'!$A$37:$A$64,'Annual excl tax'!$B26,'5.6.1 (Small excl tax)'!AH$37:AH$64)</f>
        <v>10.958931026616463</v>
      </c>
      <c r="AH26" s="51">
        <f t="shared" si="3"/>
        <v>11.843258023278223</v>
      </c>
      <c r="AI26" s="53">
        <f t="shared" si="4"/>
        <v>12.841016336291588</v>
      </c>
      <c r="AJ26" s="54">
        <f>RANK(Q26,(C26:Q26,U26:AG26),1)</f>
        <v>20</v>
      </c>
    </row>
    <row r="27" spans="1:36" x14ac:dyDescent="0.25">
      <c r="A27" s="17" t="s">
        <v>34</v>
      </c>
      <c r="B27" s="104">
        <v>2018</v>
      </c>
      <c r="C27" s="51">
        <f xml:space="preserve"> AVERAGEIF('5.6.1 (Small excl tax)'!$A$37:$A$64,'Annual excl tax'!$B27,'5.6.1 (Small excl tax)'!D$37:D$64)</f>
        <v>12.735452257679693</v>
      </c>
      <c r="D27" s="51">
        <f xml:space="preserve"> AVERAGEIF('5.6.1 (Small excl tax)'!$A$37:$A$64,'Annual excl tax'!$B27,'5.6.1 (Small excl tax)'!E$37:E$64)</f>
        <v>18.6238722162485</v>
      </c>
      <c r="E27" s="51">
        <f xml:space="preserve"> AVERAGEIF('5.6.1 (Small excl tax)'!$A$37:$A$64,'Annual excl tax'!$B27,'5.6.1 (Small excl tax)'!F$37:F$64)</f>
        <v>11.091054015119894</v>
      </c>
      <c r="F27" s="51">
        <f xml:space="preserve"> AVERAGEIF('5.6.1 (Small excl tax)'!$A$37:$A$64,'Annual excl tax'!$B27,'5.6.1 (Small excl tax)'!G$37:G$64)</f>
        <v>14.271038218508798</v>
      </c>
      <c r="G27" s="51">
        <f xml:space="preserve"> AVERAGEIF('5.6.1 (Small excl tax)'!$A$37:$A$64,'Annual excl tax'!$B27,'5.6.1 (Small excl tax)'!H$37:H$64)</f>
        <v>12.424922798032906</v>
      </c>
      <c r="H27" s="51">
        <f xml:space="preserve"> AVERAGEIF('5.6.1 (Small excl tax)'!$A$37:$A$64,'Annual excl tax'!$B27,'5.6.1 (Small excl tax)'!I$37:I$64)</f>
        <v>14.649147635666626</v>
      </c>
      <c r="I27" s="51">
        <f xml:space="preserve"> AVERAGEIF('5.6.1 (Small excl tax)'!$A$37:$A$64,'Annual excl tax'!$B27,'5.6.1 (Small excl tax)'!J$37:J$64)</f>
        <v>10.42523346850944</v>
      </c>
      <c r="J27" s="51">
        <f xml:space="preserve"> AVERAGEIF('5.6.1 (Small excl tax)'!$A$37:$A$64,'Annual excl tax'!$B27,'5.6.1 (Small excl tax)'!K$37:K$64)</f>
        <v>20.567728917513168</v>
      </c>
      <c r="K27" s="51">
        <f xml:space="preserve"> AVERAGEIF('5.6.1 (Small excl tax)'!$A$37:$A$64,'Annual excl tax'!$B27,'5.6.1 (Small excl tax)'!L$37:L$64)</f>
        <v>14.54192955638171</v>
      </c>
      <c r="L27" s="51">
        <f xml:space="preserve"> AVERAGEIF('5.6.1 (Small excl tax)'!$A$37:$A$64,'Annual excl tax'!$B27,'5.6.1 (Small excl tax)'!M$37:M$64)</f>
        <v>13.972787488929514</v>
      </c>
      <c r="M27" s="51">
        <f xml:space="preserve"> AVERAGEIF('5.6.1 (Small excl tax)'!$A$37:$A$64,'Annual excl tax'!$B27,'5.6.1 (Small excl tax)'!N$37:N$64)</f>
        <v>15.27803810779503</v>
      </c>
      <c r="N27" s="51">
        <f xml:space="preserve"> AVERAGEIF('5.6.1 (Small excl tax)'!$A$37:$A$64,'Annual excl tax'!$B27,'5.6.1 (Small excl tax)'!O$37:O$64)</f>
        <v>9.6383219101007924</v>
      </c>
      <c r="O27" s="51">
        <f xml:space="preserve"> AVERAGEIF('5.6.1 (Small excl tax)'!$A$37:$A$64,'Annual excl tax'!$B27,'5.6.1 (Small excl tax)'!P$37:P$64)</f>
        <v>20.772688277586859</v>
      </c>
      <c r="P27" s="51">
        <f xml:space="preserve"> AVERAGEIF('5.6.1 (Small excl tax)'!$A$37:$A$64,'Annual excl tax'!$B27,'5.6.1 (Small excl tax)'!Q$37:Q$64)</f>
        <v>13.523426617718858</v>
      </c>
      <c r="Q27" s="51">
        <f xml:space="preserve"> AVERAGEIF('5.6.1 (Small excl tax)'!$A$37:$A$64,'Annual excl tax'!$B27,'5.6.1 (Small excl tax)'!R$37:R$64)</f>
        <v>13.623502988621205</v>
      </c>
      <c r="R27" s="52">
        <f t="shared" si="0"/>
        <v>13.972787488929514</v>
      </c>
      <c r="S27" s="53">
        <f t="shared" si="1"/>
        <v>-2.4997481754091204</v>
      </c>
      <c r="T27" s="54">
        <f t="shared" si="2"/>
        <v>7</v>
      </c>
      <c r="U27" s="51">
        <f xml:space="preserve"> AVERAGEIF('5.6.1 (Small excl tax)'!$A$37:$A$64,'Annual excl tax'!$B27,'5.6.1 (Small excl tax)'!V$37:V$64)</f>
        <v>7.3337097181237771</v>
      </c>
      <c r="V27" s="51">
        <f xml:space="preserve"> AVERAGEIF('5.6.1 (Small excl tax)'!$A$37:$A$64,'Annual excl tax'!$B27,'5.6.1 (Small excl tax)'!W$37:W$64)</f>
        <v>9.8502888331534031</v>
      </c>
      <c r="W27" s="51">
        <f xml:space="preserve"> AVERAGEIF('5.6.1 (Small excl tax)'!$A$37:$A$64,'Annual excl tax'!$B27,'5.6.1 (Small excl tax)'!X$37:X$64)</f>
        <v>15.04987394420699</v>
      </c>
      <c r="X27" s="51">
        <f xml:space="preserve"> AVERAGEIF('5.6.1 (Small excl tax)'!$A$37:$A$64,'Annual excl tax'!$B27,'5.6.1 (Small excl tax)'!Y$37:Y$64)</f>
        <v>15.264213484446776</v>
      </c>
      <c r="Y27" s="51">
        <f xml:space="preserve"> AVERAGEIF('5.6.1 (Small excl tax)'!$A$37:$A$64,'Annual excl tax'!$B27,'5.6.1 (Small excl tax)'!Z$37:Z$64)</f>
        <v>9.3205889167644784</v>
      </c>
      <c r="Z27" s="51">
        <f xml:space="preserve"> AVERAGEIF('5.6.1 (Small excl tax)'!$A$37:$A$64,'Annual excl tax'!$B27,'5.6.1 (Small excl tax)'!AA$37:AA$64)</f>
        <v>8.1505437880355558</v>
      </c>
      <c r="AA27" s="51">
        <f xml:space="preserve"> AVERAGEIF('5.6.1 (Small excl tax)'!$A$37:$A$64,'Annual excl tax'!$B27,'5.6.1 (Small excl tax)'!AB$37:AB$64)</f>
        <v>9.5493783654473177</v>
      </c>
      <c r="AB27" s="51">
        <f xml:space="preserve"> AVERAGEIF('5.6.1 (Small excl tax)'!$A$37:$A$64,'Annual excl tax'!$B27,'5.6.1 (Small excl tax)'!AC$37:AC$64)</f>
        <v>6.9441455607543565</v>
      </c>
      <c r="AC27" s="51">
        <f xml:space="preserve"> AVERAGEIF('5.6.1 (Small excl tax)'!$A$37:$A$64,'Annual excl tax'!$B27,'5.6.1 (Small excl tax)'!AD$37:AD$64)</f>
        <v>12.243651333123797</v>
      </c>
      <c r="AD27" s="51">
        <f xml:space="preserve"> AVERAGEIF('5.6.1 (Small excl tax)'!$A$37:$A$64,'Annual excl tax'!$B27,'5.6.1 (Small excl tax)'!AE$37:AE$64)</f>
        <v>8.501291079436502</v>
      </c>
      <c r="AE27" s="51">
        <f xml:space="preserve"> AVERAGEIF('5.6.1 (Small excl tax)'!$A$37:$A$64,'Annual excl tax'!$B27,'5.6.1 (Small excl tax)'!AF$37:AF$64)</f>
        <v>8.7568602098454278</v>
      </c>
      <c r="AF27" s="51">
        <f xml:space="preserve"> AVERAGEIF('5.6.1 (Small excl tax)'!$A$37:$A$64,'Annual excl tax'!$B27,'5.6.1 (Small excl tax)'!AG$37:AG$64)</f>
        <v>9.6790255675556942</v>
      </c>
      <c r="AG27" s="51">
        <f xml:space="preserve"> AVERAGEIF('5.6.1 (Small excl tax)'!$A$37:$A$64,'Annual excl tax'!$B27,'5.6.1 (Small excl tax)'!AH$37:AH$64)</f>
        <v>11.412074765728315</v>
      </c>
      <c r="AH27" s="51">
        <f t="shared" si="3"/>
        <v>12.334287065578351</v>
      </c>
      <c r="AI27" s="53">
        <f t="shared" si="4"/>
        <v>10.452293806593046</v>
      </c>
      <c r="AJ27" s="54">
        <f>RANK(Q27,(C27:Q27,U27:AG27),1)</f>
        <v>18</v>
      </c>
    </row>
    <row r="28" spans="1:36" x14ac:dyDescent="0.25">
      <c r="A28" s="17" t="s">
        <v>34</v>
      </c>
      <c r="B28" s="104">
        <v>2019</v>
      </c>
      <c r="C28" s="51">
        <f xml:space="preserve"> AVERAGEIF('5.6.1 (Small excl tax)'!$A$37:$A$64,'Annual excl tax'!$B28,'5.6.1 (Small excl tax)'!D$37:D$64)</f>
        <v>13.522633724403189</v>
      </c>
      <c r="D28" s="51">
        <f xml:space="preserve"> AVERAGEIF('5.6.1 (Small excl tax)'!$A$37:$A$64,'Annual excl tax'!$B28,'5.6.1 (Small excl tax)'!E$37:E$64)</f>
        <v>18.804766896154867</v>
      </c>
      <c r="E28" s="51">
        <f xml:space="preserve"> AVERAGEIF('5.6.1 (Small excl tax)'!$A$37:$A$64,'Annual excl tax'!$B28,'5.6.1 (Small excl tax)'!F$37:F$64)</f>
        <v>11.064356466206471</v>
      </c>
      <c r="F28" s="51">
        <f xml:space="preserve"> AVERAGEIF('5.6.1 (Small excl tax)'!$A$37:$A$64,'Annual excl tax'!$B28,'5.6.1 (Small excl tax)'!G$37:G$64)</f>
        <v>15.080356330923003</v>
      </c>
      <c r="G28" s="51">
        <f xml:space="preserve"> AVERAGEIF('5.6.1 (Small excl tax)'!$A$37:$A$64,'Annual excl tax'!$B28,'5.6.1 (Small excl tax)'!H$37:H$64)</f>
        <v>12.721807435040571</v>
      </c>
      <c r="H28" s="51">
        <f xml:space="preserve"> AVERAGEIF('5.6.1 (Small excl tax)'!$A$37:$A$64,'Annual excl tax'!$B28,'5.6.1 (Small excl tax)'!I$37:I$64)</f>
        <v>14.883629342412215</v>
      </c>
      <c r="I28" s="51">
        <f xml:space="preserve"> AVERAGEIF('5.6.1 (Small excl tax)'!$A$37:$A$64,'Annual excl tax'!$B28,'5.6.1 (Small excl tax)'!J$37:J$64)</f>
        <v>10.645297627332976</v>
      </c>
      <c r="J28" s="51">
        <f xml:space="preserve"> AVERAGEIF('5.6.1 (Small excl tax)'!$A$37:$A$64,'Annual excl tax'!$B28,'5.6.1 (Small excl tax)'!K$37:K$64)</f>
        <v>21.979523733076498</v>
      </c>
      <c r="K28" s="51">
        <f xml:space="preserve"> AVERAGEIF('5.6.1 (Small excl tax)'!$A$37:$A$64,'Annual excl tax'!$B28,'5.6.1 (Small excl tax)'!L$37:L$64)</f>
        <v>15.238146268137001</v>
      </c>
      <c r="L28" s="51">
        <f xml:space="preserve"> AVERAGEIF('5.6.1 (Small excl tax)'!$A$37:$A$64,'Annual excl tax'!$B28,'5.6.1 (Small excl tax)'!M$37:M$64)</f>
        <v>14.399609330660947</v>
      </c>
      <c r="M28" s="51">
        <f xml:space="preserve"> AVERAGEIF('5.6.1 (Small excl tax)'!$A$37:$A$64,'Annual excl tax'!$B28,'5.6.1 (Small excl tax)'!N$37:N$64)</f>
        <v>16.602227674800918</v>
      </c>
      <c r="N28" s="51">
        <f xml:space="preserve"> AVERAGEIF('5.6.1 (Small excl tax)'!$A$37:$A$64,'Annual excl tax'!$B28,'5.6.1 (Small excl tax)'!O$37:O$64)</f>
        <v>11.451955357062346</v>
      </c>
      <c r="O28" s="51">
        <f xml:space="preserve"> AVERAGEIF('5.6.1 (Small excl tax)'!$A$37:$A$64,'Annual excl tax'!$B28,'5.6.1 (Small excl tax)'!P$37:P$64)</f>
        <v>14.038295575543067</v>
      </c>
      <c r="P28" s="51">
        <f xml:space="preserve"> AVERAGEIF('5.6.1 (Small excl tax)'!$A$37:$A$64,'Annual excl tax'!$B28,'5.6.1 (Small excl tax)'!Q$37:Q$64)</f>
        <v>13.903965999569184</v>
      </c>
      <c r="Q28" s="51">
        <f xml:space="preserve"> AVERAGEIF('5.6.1 (Small excl tax)'!$A$37:$A$64,'Annual excl tax'!$B28,'5.6.1 (Small excl tax)'!R$37:R$64)</f>
        <v>14.522826482759056</v>
      </c>
      <c r="R28" s="52">
        <f t="shared" si="0"/>
        <v>14.399609330660947</v>
      </c>
      <c r="S28" s="53">
        <f t="shared" si="1"/>
        <v>0.85569788227340038</v>
      </c>
      <c r="T28" s="54">
        <f t="shared" si="2"/>
        <v>9</v>
      </c>
      <c r="U28" s="51">
        <f xml:space="preserve"> AVERAGEIF('5.6.1 (Small excl tax)'!$A$37:$A$64,'Annual excl tax'!$B28,'5.6.1 (Small excl tax)'!V$37:V$64)</f>
        <v>7.2961900899352941</v>
      </c>
      <c r="V28" s="51">
        <f xml:space="preserve"> AVERAGEIF('5.6.1 (Small excl tax)'!$A$37:$A$64,'Annual excl tax'!$B28,'5.6.1 (Small excl tax)'!W$37:W$64)</f>
        <v>9.8232027689399395</v>
      </c>
      <c r="W28" s="51">
        <f xml:space="preserve"> AVERAGEIF('5.6.1 (Small excl tax)'!$A$37:$A$64,'Annual excl tax'!$B28,'5.6.1 (Small excl tax)'!X$37:X$64)</f>
        <v>14.575819416608535</v>
      </c>
      <c r="X28" s="51">
        <f xml:space="preserve"> AVERAGEIF('5.6.1 (Small excl tax)'!$A$37:$A$64,'Annual excl tax'!$B28,'5.6.1 (Small excl tax)'!Y$37:Y$64)</f>
        <v>15.058003688687208</v>
      </c>
      <c r="Y28" s="51">
        <f xml:space="preserve"> AVERAGEIF('5.6.1 (Small excl tax)'!$A$37:$A$64,'Annual excl tax'!$B28,'5.6.1 (Small excl tax)'!Z$37:Z$64)</f>
        <v>9.3674618781713086</v>
      </c>
      <c r="Z28" s="51">
        <f xml:space="preserve"> AVERAGEIF('5.6.1 (Small excl tax)'!$A$37:$A$64,'Annual excl tax'!$B28,'5.6.1 (Small excl tax)'!AA$37:AA$64)</f>
        <v>7.8004105131056676</v>
      </c>
      <c r="AA28" s="51">
        <f xml:space="preserve"> AVERAGEIF('5.6.1 (Small excl tax)'!$A$37:$A$64,'Annual excl tax'!$B28,'5.6.1 (Small excl tax)'!AB$37:AB$64)</f>
        <v>10.53436520540725</v>
      </c>
      <c r="AB28" s="51">
        <f xml:space="preserve"> AVERAGEIF('5.6.1 (Small excl tax)'!$A$37:$A$64,'Annual excl tax'!$B28,'5.6.1 (Small excl tax)'!AC$37:AC$64)</f>
        <v>8.4590026780969865</v>
      </c>
      <c r="AC28" s="51">
        <f xml:space="preserve"> AVERAGEIF('5.6.1 (Small excl tax)'!$A$37:$A$64,'Annual excl tax'!$B28,'5.6.1 (Small excl tax)'!AD$37:AD$64)</f>
        <v>12.237051672416154</v>
      </c>
      <c r="AD28" s="51">
        <f xml:space="preserve"> AVERAGEIF('5.6.1 (Small excl tax)'!$A$37:$A$64,'Annual excl tax'!$B28,'5.6.1 (Small excl tax)'!AE$37:AE$64)</f>
        <v>8.3355211091974368</v>
      </c>
      <c r="AE28" s="51">
        <f xml:space="preserve"> AVERAGEIF('5.6.1 (Small excl tax)'!$A$37:$A$64,'Annual excl tax'!$B28,'5.6.1 (Small excl tax)'!AF$37:AF$64)</f>
        <v>8.8196043281406595</v>
      </c>
      <c r="AF28" s="51">
        <f xml:space="preserve"> AVERAGEIF('5.6.1 (Small excl tax)'!$A$37:$A$64,'Annual excl tax'!$B28,'5.6.1 (Small excl tax)'!AG$37:AG$64)</f>
        <v>10.270880865739109</v>
      </c>
      <c r="AG28" s="51">
        <f xml:space="preserve"> AVERAGEIF('5.6.1 (Small excl tax)'!$A$37:$A$64,'Annual excl tax'!$B28,'5.6.1 (Small excl tax)'!AH$37:AH$64)</f>
        <v>11.447192074306901</v>
      </c>
      <c r="AH28" s="51">
        <f t="shared" si="3"/>
        <v>12.479429553728362</v>
      </c>
      <c r="AI28" s="53">
        <f t="shared" si="4"/>
        <v>16.374121270793239</v>
      </c>
      <c r="AJ28" s="54">
        <f>RANK(Q28,(C28:Q28,U28:AG28),1)</f>
        <v>20</v>
      </c>
    </row>
    <row r="29" spans="1:36" x14ac:dyDescent="0.25">
      <c r="A29" s="17" t="s">
        <v>34</v>
      </c>
      <c r="B29" s="104">
        <v>2020</v>
      </c>
      <c r="C29" s="51">
        <f xml:space="preserve"> AVERAGEIF('5.6.1 (Small excl tax)'!$A$37:$A$64,'Annual excl tax'!$B29,'5.6.1 (Small excl tax)'!D$37:D$64)</f>
        <v>14.081032121701302</v>
      </c>
      <c r="D29" s="51">
        <f xml:space="preserve"> AVERAGEIF('5.6.1 (Small excl tax)'!$A$37:$A$64,'Annual excl tax'!$B29,'5.6.1 (Small excl tax)'!E$37:E$64)</f>
        <v>17.877853380887586</v>
      </c>
      <c r="E29" s="51">
        <f xml:space="preserve"> AVERAGEIF('5.6.1 (Small excl tax)'!$A$37:$A$64,'Annual excl tax'!$B29,'5.6.1 (Small excl tax)'!F$37:F$64)</f>
        <v>10.065103706348522</v>
      </c>
      <c r="F29" s="51">
        <f xml:space="preserve"> AVERAGEIF('5.6.1 (Small excl tax)'!$A$37:$A$64,'Annual excl tax'!$B29,'5.6.1 (Small excl tax)'!G$37:G$64)</f>
        <v>15.247477836863155</v>
      </c>
      <c r="G29" s="51">
        <f xml:space="preserve"> AVERAGEIF('5.6.1 (Small excl tax)'!$A$37:$A$64,'Annual excl tax'!$B29,'5.6.1 (Small excl tax)'!H$37:H$64)</f>
        <v>13.821974593963098</v>
      </c>
      <c r="H29" s="51">
        <f xml:space="preserve"> AVERAGEIF('5.6.1 (Small excl tax)'!$A$37:$A$64,'Annual excl tax'!$B29,'5.6.1 (Small excl tax)'!I$37:I$64)</f>
        <v>15.407521698414872</v>
      </c>
      <c r="I29" s="51">
        <f xml:space="preserve"> AVERAGEIF('5.6.1 (Small excl tax)'!$A$37:$A$64,'Annual excl tax'!$B29,'5.6.1 (Small excl tax)'!J$37:J$64)</f>
        <v>11.90110821000698</v>
      </c>
      <c r="J29" s="51">
        <f xml:space="preserve"> AVERAGEIF('5.6.1 (Small excl tax)'!$A$37:$A$64,'Annual excl tax'!$B29,'5.6.1 (Small excl tax)'!K$37:K$64)</f>
        <v>21.968078447167763</v>
      </c>
      <c r="K29" s="51">
        <f xml:space="preserve"> AVERAGEIF('5.6.1 (Small excl tax)'!$A$37:$A$64,'Annual excl tax'!$B29,'5.6.1 (Small excl tax)'!L$37:L$64)</f>
        <v>14.962377548265483</v>
      </c>
      <c r="L29" s="51">
        <f xml:space="preserve"> AVERAGEIF('5.6.1 (Small excl tax)'!$A$37:$A$64,'Annual excl tax'!$B29,'5.6.1 (Small excl tax)'!M$37:M$64)</f>
        <v>16.089168601935079</v>
      </c>
      <c r="M29" s="51">
        <f xml:space="preserve"> AVERAGEIF('5.6.1 (Small excl tax)'!$A$37:$A$64,'Annual excl tax'!$B29,'5.6.1 (Small excl tax)'!N$37:N$64)</f>
        <v>17.219153731928998</v>
      </c>
      <c r="N29" s="51">
        <f xml:space="preserve"> AVERAGEIF('5.6.1 (Small excl tax)'!$A$37:$A$64,'Annual excl tax'!$B29,'5.6.1 (Small excl tax)'!O$37:O$64)</f>
        <v>11.158087465962623</v>
      </c>
      <c r="O29" s="51">
        <f xml:space="preserve"> AVERAGEIF('5.6.1 (Small excl tax)'!$A$37:$A$64,'Annual excl tax'!$B29,'5.6.1 (Small excl tax)'!P$37:P$64)</f>
        <v>13.53972383657498</v>
      </c>
      <c r="P29" s="51">
        <f xml:space="preserve"> AVERAGEIF('5.6.1 (Small excl tax)'!$A$37:$A$64,'Annual excl tax'!$B29,'5.6.1 (Small excl tax)'!Q$37:Q$64)</f>
        <v>12.416126859229706</v>
      </c>
      <c r="Q29" s="51">
        <f xml:space="preserve"> AVERAGEIF('5.6.1 (Small excl tax)'!$A$37:$A$64,'Annual excl tax'!$B29,'5.6.1 (Small excl tax)'!R$37:R$64)</f>
        <v>14.285277919560425</v>
      </c>
      <c r="R29" s="117">
        <f t="shared" si="0"/>
        <v>14.285277919560425</v>
      </c>
      <c r="S29" s="53">
        <f t="shared" si="1"/>
        <v>0</v>
      </c>
      <c r="T29" s="54">
        <f t="shared" si="2"/>
        <v>8</v>
      </c>
      <c r="U29" s="51">
        <f xml:space="preserve"> AVERAGEIF('5.6.1 (Small excl tax)'!$A$37:$A$64,'Annual excl tax'!$B29,'5.6.1 (Small excl tax)'!V$37:V$64)</f>
        <v>7.5511862607502227</v>
      </c>
      <c r="V29" s="51">
        <f xml:space="preserve"> AVERAGEIF('5.6.1 (Small excl tax)'!$A$37:$A$64,'Annual excl tax'!$B29,'5.6.1 (Small excl tax)'!W$37:W$64)</f>
        <v>9.7659493019326558</v>
      </c>
      <c r="W29" s="51">
        <f xml:space="preserve"> AVERAGEIF('5.6.1 (Small excl tax)'!$A$37:$A$64,'Annual excl tax'!$B29,'5.6.1 (Small excl tax)'!X$37:X$64)</f>
        <v>12.820881122489524</v>
      </c>
      <c r="X29" s="51">
        <f xml:space="preserve"> AVERAGEIF('5.6.1 (Small excl tax)'!$A$37:$A$64,'Annual excl tax'!$B29,'5.6.1 (Small excl tax)'!Y$37:Y$64)</f>
        <v>15.662402149431459</v>
      </c>
      <c r="Y29" s="51">
        <f xml:space="preserve"> AVERAGEIF('5.6.1 (Small excl tax)'!$A$37:$A$64,'Annual excl tax'!$B29,'5.6.1 (Small excl tax)'!Z$37:Z$64)</f>
        <v>9.1786967726919144</v>
      </c>
      <c r="Z29" s="51">
        <f xml:space="preserve"> AVERAGEIF('5.6.1 (Small excl tax)'!$A$37:$A$64,'Annual excl tax'!$B29,'5.6.1 (Small excl tax)'!AA$37:AA$64)</f>
        <v>7.1853514335853426</v>
      </c>
      <c r="AA29" s="51">
        <f xml:space="preserve"> AVERAGEIF('5.6.1 (Small excl tax)'!$A$37:$A$64,'Annual excl tax'!$B29,'5.6.1 (Small excl tax)'!AB$37:AB$64)</f>
        <v>10.935146878233425</v>
      </c>
      <c r="AB29" s="51">
        <f xml:space="preserve"> AVERAGEIF('5.6.1 (Small excl tax)'!$A$37:$A$64,'Annual excl tax'!$B29,'5.6.1 (Small excl tax)'!AC$37:AC$64)</f>
        <v>9.4172152618484901</v>
      </c>
      <c r="AC29" s="51">
        <f xml:space="preserve"> AVERAGEIF('5.6.1 (Small excl tax)'!$A$37:$A$64,'Annual excl tax'!$B29,'5.6.1 (Small excl tax)'!AD$37:AD$64)</f>
        <v>12.453717849856732</v>
      </c>
      <c r="AD29" s="51">
        <f xml:space="preserve"> AVERAGEIF('5.6.1 (Small excl tax)'!$A$37:$A$64,'Annual excl tax'!$B29,'5.6.1 (Small excl tax)'!AE$37:AE$64)</f>
        <v>9.0614528139214574</v>
      </c>
      <c r="AE29" s="51">
        <f xml:space="preserve"> AVERAGEIF('5.6.1 (Small excl tax)'!$A$37:$A$64,'Annual excl tax'!$B29,'5.6.1 (Small excl tax)'!AF$37:AF$64)</f>
        <v>9.3031644794465116</v>
      </c>
      <c r="AF29" s="51">
        <f xml:space="preserve"> AVERAGEIF('5.6.1 (Small excl tax)'!$A$37:$A$64,'Annual excl tax'!$B29,'5.6.1 (Small excl tax)'!AG$37:AG$64)</f>
        <v>11.351299266331463</v>
      </c>
      <c r="AG29" s="51">
        <f xml:space="preserve"> AVERAGEIF('5.6.1 (Small excl tax)'!$A$37:$A$64,'Annual excl tax'!$B29,'5.6.1 (Small excl tax)'!AH$37:AH$64)</f>
        <v>11.237985509238491</v>
      </c>
      <c r="AH29" s="51">
        <f t="shared" si="3"/>
        <v>12.434922354543218</v>
      </c>
      <c r="AI29" s="53">
        <f t="shared" si="4"/>
        <v>14.880314587096411</v>
      </c>
      <c r="AJ29" s="54">
        <f>RANK(Q29,(C29:Q29,U29:AG29),1)</f>
        <v>20</v>
      </c>
    </row>
    <row r="30" spans="1:36" x14ac:dyDescent="0.25">
      <c r="A30" s="17" t="s">
        <v>34</v>
      </c>
      <c r="B30" s="104">
        <v>2021</v>
      </c>
      <c r="C30" s="51">
        <f xml:space="preserve"> AVERAGEIF('5.6.1 (Small excl tax)'!$A$37:$A$64,'Annual excl tax'!$B30,'5.6.1 (Small excl tax)'!D$37:D$64)</f>
        <v>14.23916133029714</v>
      </c>
      <c r="D30" s="51">
        <f xml:space="preserve"> AVERAGEIF('5.6.1 (Small excl tax)'!$A$37:$A$64,'Annual excl tax'!$B30,'5.6.1 (Small excl tax)'!E$37:E$64)</f>
        <v>17.566497620510638</v>
      </c>
      <c r="E30" s="51">
        <f xml:space="preserve"> AVERAGEIF('5.6.1 (Small excl tax)'!$A$37:$A$64,'Annual excl tax'!$B30,'5.6.1 (Small excl tax)'!F$37:F$64)</f>
        <v>12.46939141592285</v>
      </c>
      <c r="F30" s="51">
        <f xml:space="preserve"> AVERAGEIF('5.6.1 (Small excl tax)'!$A$37:$A$64,'Annual excl tax'!$B30,'5.6.1 (Small excl tax)'!G$37:G$64)</f>
        <v>15.044631048456395</v>
      </c>
      <c r="G30" s="51">
        <f xml:space="preserve"> AVERAGEIF('5.6.1 (Small excl tax)'!$A$37:$A$64,'Annual excl tax'!$B30,'5.6.1 (Small excl tax)'!H$37:H$64)</f>
        <v>13.855715599723851</v>
      </c>
      <c r="H30" s="51">
        <f xml:space="preserve"> AVERAGEIF('5.6.1 (Small excl tax)'!$A$37:$A$64,'Annual excl tax'!$B30,'5.6.1 (Small excl tax)'!I$37:I$64)</f>
        <v>15.926588834887397</v>
      </c>
      <c r="I30" s="51">
        <f xml:space="preserve"> AVERAGEIF('5.6.1 (Small excl tax)'!$A$37:$A$64,'Annual excl tax'!$B30,'5.6.1 (Small excl tax)'!J$37:J$64)</f>
        <v>12.860190049785693</v>
      </c>
      <c r="J30" s="51">
        <f xml:space="preserve"> AVERAGEIF('5.6.1 (Small excl tax)'!$A$37:$A$64,'Annual excl tax'!$B30,'5.6.1 (Small excl tax)'!K$37:K$64)</f>
        <v>23.769589253428386</v>
      </c>
      <c r="K30" s="51">
        <f xml:space="preserve"> AVERAGEIF('5.6.1 (Small excl tax)'!$A$37:$A$64,'Annual excl tax'!$B30,'5.6.1 (Small excl tax)'!L$37:L$64)</f>
        <v>16.645457522167607</v>
      </c>
      <c r="L30" s="51">
        <f xml:space="preserve"> AVERAGEIF('5.6.1 (Small excl tax)'!$A$37:$A$64,'Annual excl tax'!$B30,'5.6.1 (Small excl tax)'!M$37:M$64)</f>
        <v>15.365283686954159</v>
      </c>
      <c r="M30" s="51">
        <f xml:space="preserve"> AVERAGEIF('5.6.1 (Small excl tax)'!$A$37:$A$64,'Annual excl tax'!$B30,'5.6.1 (Small excl tax)'!N$37:N$64)</f>
        <v>17.242424638694033</v>
      </c>
      <c r="N30" s="51">
        <f xml:space="preserve"> AVERAGEIF('5.6.1 (Small excl tax)'!$A$37:$A$64,'Annual excl tax'!$B30,'5.6.1 (Small excl tax)'!O$37:O$64)</f>
        <v>11.084590279156586</v>
      </c>
      <c r="O30" s="51">
        <f xml:space="preserve"> AVERAGEIF('5.6.1 (Small excl tax)'!$A$37:$A$64,'Annual excl tax'!$B30,'5.6.1 (Small excl tax)'!P$37:P$64)</f>
        <v>16.052166857285965</v>
      </c>
      <c r="P30" s="51">
        <f xml:space="preserve"> AVERAGEIF('5.6.1 (Small excl tax)'!$A$37:$A$64,'Annual excl tax'!$B30,'5.6.1 (Small excl tax)'!Q$37:Q$64)</f>
        <v>15.073848344334566</v>
      </c>
      <c r="Q30" s="51">
        <f xml:space="preserve"> AVERAGEIF('5.6.1 (Small excl tax)'!$A$37:$A$64,'Annual excl tax'!$B30,'5.6.1 (Small excl tax)'!R$37:R$64)</f>
        <v>14.554200844849548</v>
      </c>
      <c r="R30" s="52">
        <f t="shared" ref="R30" si="5">MEDIAN(C30:Q30)</f>
        <v>15.073848344334566</v>
      </c>
      <c r="S30" s="53">
        <f t="shared" ref="S30" si="6">(Q30-R30)/R30*100</f>
        <v>-3.4473446170786555</v>
      </c>
      <c r="T30" s="54">
        <f t="shared" ref="T30" si="7">RANK(Q30,(C30:Q30),1)</f>
        <v>6</v>
      </c>
      <c r="U30" s="51">
        <f xml:space="preserve"> AVERAGEIF('5.6.1 (Small excl tax)'!$A$37:$A$64,'Annual excl tax'!$B30,'5.6.1 (Small excl tax)'!V$37:V$64)</f>
        <v>7.6956252357680208</v>
      </c>
      <c r="V30" s="51">
        <f xml:space="preserve"> AVERAGEIF('5.6.1 (Small excl tax)'!$A$37:$A$64,'Annual excl tax'!$B30,'5.6.1 (Small excl tax)'!W$37:W$64)</f>
        <v>9.3524068355012275</v>
      </c>
      <c r="W30" s="51">
        <f xml:space="preserve"> AVERAGEIF('5.6.1 (Small excl tax)'!$A$37:$A$64,'Annual excl tax'!$B30,'5.6.1 (Small excl tax)'!X$37:X$64)</f>
        <v>12.692101210403756</v>
      </c>
      <c r="X30" s="51">
        <f xml:space="preserve"> AVERAGEIF('5.6.1 (Small excl tax)'!$A$37:$A$64,'Annual excl tax'!$B30,'5.6.1 (Small excl tax)'!Y$37:Y$64)</f>
        <v>15.909468074204003</v>
      </c>
      <c r="Y30" s="51">
        <f xml:space="preserve"> AVERAGEIF('5.6.1 (Small excl tax)'!$A$37:$A$64,'Annual excl tax'!$B30,'5.6.1 (Small excl tax)'!Z$37:Z$64)</f>
        <v>11.135434903386592</v>
      </c>
      <c r="Z30" s="51">
        <f xml:space="preserve"> AVERAGEIF('5.6.1 (Small excl tax)'!$A$37:$A$64,'Annual excl tax'!$B30,'5.6.1 (Small excl tax)'!AA$37:AA$64)</f>
        <v>6.854835933644873</v>
      </c>
      <c r="AA30" s="51">
        <f xml:space="preserve"> AVERAGEIF('5.6.1 (Small excl tax)'!$A$37:$A$64,'Annual excl tax'!$B30,'5.6.1 (Small excl tax)'!AB$37:AB$64)</f>
        <v>11.275473506374992</v>
      </c>
      <c r="AB30" s="51">
        <f xml:space="preserve"> AVERAGEIF('5.6.1 (Small excl tax)'!$A$37:$A$64,'Annual excl tax'!$B30,'5.6.1 (Small excl tax)'!AC$37:AC$64)</f>
        <v>9.3184187018761975</v>
      </c>
      <c r="AC30" s="51">
        <f xml:space="preserve"> AVERAGEIF('5.6.1 (Small excl tax)'!$A$37:$A$64,'Annual excl tax'!$B30,'5.6.1 (Small excl tax)'!AD$37:AD$64)</f>
        <v>12.151089219899326</v>
      </c>
      <c r="AD30" s="51">
        <f xml:space="preserve"> AVERAGEIF('5.6.1 (Small excl tax)'!$A$37:$A$64,'Annual excl tax'!$B30,'5.6.1 (Small excl tax)'!AE$37:AE$64)</f>
        <v>8.486316473965628</v>
      </c>
      <c r="AE30" s="51">
        <f xml:space="preserve"> AVERAGEIF('5.6.1 (Small excl tax)'!$A$37:$A$64,'Annual excl tax'!$B30,'5.6.1 (Small excl tax)'!AF$37:AF$64)</f>
        <v>9.9701602820191635</v>
      </c>
      <c r="AF30" s="51">
        <f xml:space="preserve"> AVERAGEIF('5.6.1 (Small excl tax)'!$A$37:$A$64,'Annual excl tax'!$B30,'5.6.1 (Small excl tax)'!AG$37:AG$64)</f>
        <v>10.507921761227303</v>
      </c>
      <c r="AG30" s="51">
        <f xml:space="preserve"> AVERAGEIF('5.6.1 (Small excl tax)'!$A$37:$A$64,'Annual excl tax'!$B30,'5.6.1 (Small excl tax)'!AH$37:AH$64)</f>
        <v>11.665687250203437</v>
      </c>
      <c r="AH30" s="51">
        <f t="shared" ref="AH30" si="8">MEDIAN(C30:Q30,U30:AG30)</f>
        <v>12.776145630094724</v>
      </c>
      <c r="AI30" s="53">
        <f t="shared" ref="AI30" si="9">(Q30-AH30)/AH30*100</f>
        <v>13.916992387489255</v>
      </c>
      <c r="AJ30" s="54">
        <f>RANK(Q30,(C30:Q30,U30:AG30),1)</f>
        <v>18</v>
      </c>
    </row>
    <row r="31" spans="1:36" x14ac:dyDescent="0.25">
      <c r="A31" s="17" t="s">
        <v>34</v>
      </c>
      <c r="B31" s="104">
        <v>2022</v>
      </c>
      <c r="C31" s="51">
        <f xml:space="preserve"> AVERAGEIF('5.6.1 (Small excl tax)'!$A$37:$A$66,'Annual excl tax'!$B31,'5.6.1 (Small excl tax)'!D$37:D$66)</f>
        <v>17.70787847941984</v>
      </c>
      <c r="D31" s="51">
        <f xml:space="preserve"> AVERAGEIF('5.6.1 (Small excl tax)'!$A$37:$A$66,'Annual excl tax'!$B31,'5.6.1 (Small excl tax)'!E$37:E$66)</f>
        <v>28.605065049790468</v>
      </c>
      <c r="E31" s="51">
        <f xml:space="preserve"> AVERAGEIF('5.6.1 (Small excl tax)'!$A$37:$A$66,'Annual excl tax'!$B31,'5.6.1 (Small excl tax)'!F$37:F$66)</f>
        <v>27.249795342874748</v>
      </c>
      <c r="F31" s="51">
        <f xml:space="preserve"> AVERAGEIF('5.6.1 (Small excl tax)'!$A$37:$A$66,'Annual excl tax'!$B31,'5.6.1 (Small excl tax)'!G$37:G$66)</f>
        <v>18.419063517797397</v>
      </c>
      <c r="G31" s="51">
        <f xml:space="preserve"> AVERAGEIF('5.6.1 (Small excl tax)'!$A$37:$A$66,'Annual excl tax'!$B31,'5.6.1 (Small excl tax)'!H$37:H$66)</f>
        <v>16.811913048291103</v>
      </c>
      <c r="H31" s="51">
        <f xml:space="preserve"> AVERAGEIF('5.6.1 (Small excl tax)'!$A$37:$A$66,'Annual excl tax'!$B31,'5.6.1 (Small excl tax)'!I$37:I$66)</f>
        <v>20.591428656423123</v>
      </c>
      <c r="I31" s="51">
        <f xml:space="preserve"> AVERAGEIF('5.6.1 (Small excl tax)'!$A$37:$A$66,'Annual excl tax'!$B31,'5.6.1 (Small excl tax)'!J$37:J$66)</f>
        <v>33.247865577831703</v>
      </c>
      <c r="J31" s="51">
        <f xml:space="preserve"> AVERAGEIF('5.6.1 (Small excl tax)'!$A$37:$A$66,'Annual excl tax'!$B31,'5.6.1 (Small excl tax)'!K$37:K$66)</f>
        <v>34.044072567855871</v>
      </c>
      <c r="K31" s="51">
        <f xml:space="preserve"> AVERAGEIF('5.6.1 (Small excl tax)'!$A$37:$A$66,'Annual excl tax'!$B31,'5.6.1 (Small excl tax)'!L$37:L$66)</f>
        <v>28.329972290424209</v>
      </c>
      <c r="L31" s="51">
        <f xml:space="preserve"> AVERAGEIF('5.6.1 (Small excl tax)'!$A$37:$A$66,'Annual excl tax'!$B31,'5.6.1 (Small excl tax)'!M$37:M$66)</f>
        <v>17.120356175001874</v>
      </c>
      <c r="M31" s="51">
        <f xml:space="preserve"> AVERAGEIF('5.6.1 (Small excl tax)'!$A$37:$A$66,'Annual excl tax'!$B31,'5.6.1 (Small excl tax)'!N$37:N$66)</f>
        <v>28.393954887777376</v>
      </c>
      <c r="N31" s="51">
        <f xml:space="preserve"> AVERAGEIF('5.6.1 (Small excl tax)'!$A$37:$A$66,'Annual excl tax'!$B31,'5.6.1 (Small excl tax)'!O$37:O$66)</f>
        <v>18.032524224800873</v>
      </c>
      <c r="O31" s="51">
        <f xml:space="preserve"> AVERAGEIF('5.6.1 (Small excl tax)'!$A$37:$A$66,'Annual excl tax'!$B31,'5.6.1 (Small excl tax)'!P$37:P$66)</f>
        <v>27.345242158946334</v>
      </c>
      <c r="P31" s="51">
        <f xml:space="preserve"> AVERAGEIF('5.6.1 (Small excl tax)'!$A$37:$A$66,'Annual excl tax'!$B31,'5.6.1 (Small excl tax)'!Q$37:Q$66)</f>
        <v>20.593612518882544</v>
      </c>
      <c r="Q31" s="51">
        <f xml:space="preserve"> AVERAGEIF('5.6.1 (Small excl tax)'!$A$37:$A$66,'Annual excl tax'!$B31,'5.6.1 (Small excl tax)'!R$37:R$66)</f>
        <v>29.455474626361038</v>
      </c>
      <c r="R31" s="52">
        <f>MEDIAN(C31:Q31)</f>
        <v>27.249795342874748</v>
      </c>
      <c r="S31" s="53">
        <f>(Q31-R31)/R31*100</f>
        <v>8.0942966937292216</v>
      </c>
      <c r="T31" s="54">
        <f>RANK(Q31,(C31:Q31),1)</f>
        <v>13</v>
      </c>
      <c r="U31" s="51">
        <f xml:space="preserve"> AVERAGEIF('5.6.1 (Small excl tax)'!$A$37:$A$66,'Annual excl tax'!$B31,'5.6.1 (Small excl tax)'!V$37:V$66)</f>
        <v>8.0156102461198699</v>
      </c>
      <c r="V31" s="51">
        <f xml:space="preserve"> AVERAGEIF('5.6.1 (Small excl tax)'!$A$37:$A$66,'Annual excl tax'!$B31,'5.6.1 (Small excl tax)'!W$37:W$66)</f>
        <v>10.321508323990328</v>
      </c>
      <c r="W31" s="51">
        <f xml:space="preserve"> AVERAGEIF('5.6.1 (Small excl tax)'!$A$37:$A$66,'Annual excl tax'!$B31,'5.6.1 (Small excl tax)'!X$37:X$66)</f>
        <v>19.127755759905032</v>
      </c>
      <c r="X31" s="51">
        <f xml:space="preserve"> AVERAGEIF('5.6.1 (Small excl tax)'!$A$37:$A$66,'Annual excl tax'!$B31,'5.6.1 (Small excl tax)'!Y$37:Y$66)</f>
        <v>19.908588008586825</v>
      </c>
      <c r="Y31" s="51">
        <f xml:space="preserve"> AVERAGEIF('5.6.1 (Small excl tax)'!$A$37:$A$66,'Annual excl tax'!$B31,'5.6.1 (Small excl tax)'!Z$37:Z$66)</f>
        <v>15.78167039333432</v>
      </c>
      <c r="Z31" s="51">
        <f xml:space="preserve"> AVERAGEIF('5.6.1 (Small excl tax)'!$A$37:$A$66,'Annual excl tax'!$B31,'5.6.1 (Small excl tax)'!AA$37:AA$66)</f>
        <v>6.459770438601188</v>
      </c>
      <c r="AA31" s="51">
        <f xml:space="preserve"> AVERAGEIF('5.6.1 (Small excl tax)'!$A$37:$A$66,'Annual excl tax'!$B31,'5.6.1 (Small excl tax)'!AB$37:AB$66)</f>
        <v>18.320787478786677</v>
      </c>
      <c r="AB31" s="51">
        <f xml:space="preserve"> AVERAGEIF('5.6.1 (Small excl tax)'!$A$37:$A$66,'Annual excl tax'!$B31,'5.6.1 (Small excl tax)'!AC$37:AC$66)</f>
        <v>14.866657789237149</v>
      </c>
      <c r="AC31" s="51">
        <f xml:space="preserve"> AVERAGEIF('5.6.1 (Small excl tax)'!$A$37:$A$66,'Annual excl tax'!$B31,'5.6.1 (Small excl tax)'!AD$37:AD$66)</f>
        <v>12.128551929379285</v>
      </c>
      <c r="AD31" s="51">
        <f xml:space="preserve"> AVERAGEIF('5.6.1 (Small excl tax)'!$A$37:$A$66,'Annual excl tax'!$B31,'5.6.1 (Small excl tax)'!AE$37:AE$66)</f>
        <v>8.888916283921823</v>
      </c>
      <c r="AE31" s="51">
        <f xml:space="preserve"> AVERAGEIF('5.6.1 (Small excl tax)'!$A$37:$A$66,'Annual excl tax'!$B31,'5.6.1 (Small excl tax)'!AF$37:AF$66)</f>
        <v>19.122093202644898</v>
      </c>
      <c r="AF31" s="51">
        <f xml:space="preserve"> AVERAGEIF('5.6.1 (Small excl tax)'!$A$37:$A$66,'Annual excl tax'!$B31,'5.6.1 (Small excl tax)'!AG$37:AG$66)</f>
        <v>12.413496565458205</v>
      </c>
      <c r="AG31" s="51">
        <f xml:space="preserve"> AVERAGEIF('5.6.1 (Small excl tax)'!$A$37:$A$66,'Annual excl tax'!$B31,'5.6.1 (Small excl tax)'!AH$37:AH$66)</f>
        <v>12.648400876245539</v>
      </c>
      <c r="AH31" s="51">
        <f>MEDIAN(C31:Q31,U31:AG31)</f>
        <v>18.369925498292037</v>
      </c>
      <c r="AI31" s="53">
        <f>(Q31-AH31)/AH31*100</f>
        <v>60.346184469282093</v>
      </c>
      <c r="AJ31" s="54">
        <f>RANK(Q31,(C31:Q31,U31:AG31),1)</f>
        <v>26</v>
      </c>
    </row>
    <row r="32" spans="1:36" x14ac:dyDescent="0.25">
      <c r="A32" s="17" t="s">
        <v>34</v>
      </c>
      <c r="B32" s="104">
        <v>2023</v>
      </c>
      <c r="C32" s="51">
        <f xml:space="preserve"> AVERAGEIF('5.6.1 (Small excl tax)'!$A$37:$A$68,'Annual excl tax'!$B32,'5.6.1 (Small excl tax)'!D$37:D$68)</f>
        <v>27.50071959014511</v>
      </c>
      <c r="D32" s="51">
        <f xml:space="preserve"> AVERAGEIF('5.6.1 (Small excl tax)'!$A$37:$A$68,'Annual excl tax'!$B32,'5.6.1 (Small excl tax)'!E$37:E$68)</f>
        <v>30.010917148297658</v>
      </c>
      <c r="E32" s="51">
        <f xml:space="preserve"> AVERAGEIF('5.6.1 (Small excl tax)'!$A$37:$A$68,'Annual excl tax'!$B32,'5.6.1 (Small excl tax)'!F$37:F$68)</f>
        <v>22.833104610254289</v>
      </c>
      <c r="F32" s="51">
        <f xml:space="preserve"> AVERAGEIF('5.6.1 (Small excl tax)'!$A$37:$A$68,'Annual excl tax'!$B32,'5.6.1 (Small excl tax)'!G$37:G$68)</f>
        <v>20.762723575164355</v>
      </c>
      <c r="G32" s="51">
        <f xml:space="preserve"> AVERAGEIF('5.6.1 (Small excl tax)'!$A$37:$A$68,'Annual excl tax'!$B32,'5.6.1 (Small excl tax)'!H$37:H$68)</f>
        <v>21.037675699822362</v>
      </c>
      <c r="H32" s="51">
        <f xml:space="preserve"> AVERAGEIF('5.6.1 (Small excl tax)'!$A$37:$A$68,'Annual excl tax'!$B32,'5.6.1 (Small excl tax)'!I$37:I$68)</f>
        <v>28.44435679272857</v>
      </c>
      <c r="I32" s="51">
        <f xml:space="preserve"> AVERAGEIF('5.6.1 (Small excl tax)'!$A$37:$A$68,'Annual excl tax'!$B32,'5.6.1 (Small excl tax)'!J$37:J$68)</f>
        <v>17.650005743241387</v>
      </c>
      <c r="J32" s="51">
        <f xml:space="preserve"> AVERAGEIF('5.6.1 (Small excl tax)'!$A$37:$A$68,'Annual excl tax'!$B32,'5.6.1 (Small excl tax)'!K$37:K$68)</f>
        <v>46.593666020191179</v>
      </c>
      <c r="K32" s="51">
        <f xml:space="preserve"> AVERAGEIF('5.6.1 (Small excl tax)'!$A$37:$A$68,'Annual excl tax'!$B32,'5.6.1 (Small excl tax)'!L$37:L$68)</f>
        <v>28.242865349148239</v>
      </c>
      <c r="L32" s="51">
        <f xml:space="preserve"> AVERAGEIF('5.6.1 (Small excl tax)'!$A$37:$A$68,'Annual excl tax'!$B32,'5.6.1 (Small excl tax)'!M$37:M$68)</f>
        <v>29.27944941680212</v>
      </c>
      <c r="M32" s="51">
        <f xml:space="preserve"> AVERAGEIF('5.6.1 (Small excl tax)'!$A$37:$A$68,'Annual excl tax'!$B32,'5.6.1 (Small excl tax)'!N$37:N$68)</f>
        <v>37.535522440867211</v>
      </c>
      <c r="N32" s="51">
        <f xml:space="preserve"> AVERAGEIF('5.6.1 (Small excl tax)'!$A$37:$A$68,'Annual excl tax'!$B32,'5.6.1 (Small excl tax)'!O$37:O$68)</f>
        <v>23.566375397986683</v>
      </c>
      <c r="O32" s="51">
        <f xml:space="preserve"> AVERAGEIF('5.6.1 (Small excl tax)'!$A$37:$A$68,'Annual excl tax'!$B32,'5.6.1 (Small excl tax)'!P$37:P$68)</f>
        <v>21.713431556669022</v>
      </c>
      <c r="P32" s="51">
        <f xml:space="preserve"> AVERAGEIF('5.6.1 (Small excl tax)'!$A$37:$A$68,'Annual excl tax'!$B32,'5.6.1 (Small excl tax)'!Q$37:Q$68)</f>
        <v>15.832945168223951</v>
      </c>
      <c r="Q32" s="116">
        <f xml:space="preserve"> AVERAGEIF('5.6.1 (Small excl tax)'!$A$37:$A$68,'Annual excl tax'!$B32,'5.6.1 (Small excl tax)'!R$37:R$68)</f>
        <v>30.487464813879456</v>
      </c>
      <c r="R32" s="52">
        <f>MEDIAN(C32:Q32)</f>
        <v>27.50071959014511</v>
      </c>
      <c r="S32" s="53">
        <f>(Q32-R32)/R32*100</f>
        <v>10.860607534083023</v>
      </c>
      <c r="T32" s="54">
        <f>RANK(Q32,(C32:Q32),1)</f>
        <v>13</v>
      </c>
      <c r="U32" s="51">
        <f xml:space="preserve"> AVERAGEIF('5.6.1 (Small excl tax)'!$A$37:$A$68,'Annual excl tax'!$B32,'5.6.1 (Small excl tax)'!V$37:V$68)</f>
        <v>8.4756068569468468</v>
      </c>
      <c r="V32" s="51">
        <f xml:space="preserve"> AVERAGEIF('5.6.1 (Small excl tax)'!$A$37:$A$68,'Annual excl tax'!$B32,'5.6.1 (Small excl tax)'!W$37:W$68)</f>
        <v>11.040237526782015</v>
      </c>
      <c r="W32" s="51">
        <f xml:space="preserve"> AVERAGEIF('5.6.1 (Small excl tax)'!$A$37:$A$68,'Annual excl tax'!$B32,'5.6.1 (Small excl tax)'!X$37:X$68)</f>
        <v>20.450644231731783</v>
      </c>
      <c r="X32" s="51">
        <f xml:space="preserve"> AVERAGEIF('5.6.1 (Small excl tax)'!$A$37:$A$68,'Annual excl tax'!$B32,'5.6.1 (Small excl tax)'!Y$37:Y$68)</f>
        <v>26.481068122862403</v>
      </c>
      <c r="Y32" s="51">
        <f xml:space="preserve"> AVERAGEIF('5.6.1 (Small excl tax)'!$A$37:$A$68,'Annual excl tax'!$B32,'5.6.1 (Small excl tax)'!Z$37:Z$68)</f>
        <v>17.145152178256286</v>
      </c>
      <c r="Z32" s="51">
        <f xml:space="preserve"> AVERAGEIF('5.6.1 (Small excl tax)'!$A$37:$A$68,'Annual excl tax'!$B32,'5.6.1 (Small excl tax)'!AA$37:AA$68)</f>
        <v>6.6148360969267195</v>
      </c>
      <c r="AA32" s="51">
        <f xml:space="preserve"> AVERAGEIF('5.6.1 (Small excl tax)'!$A$37:$A$68,'Annual excl tax'!$B32,'5.6.1 (Small excl tax)'!AB$37:AB$68)</f>
        <v>24.127511166176284</v>
      </c>
      <c r="AB32" s="51">
        <f xml:space="preserve"> AVERAGEIF('5.6.1 (Small excl tax)'!$A$37:$A$68,'Annual excl tax'!$B32,'5.6.1 (Small excl tax)'!AC$37:AC$68)</f>
        <v>19.738620591254922</v>
      </c>
      <c r="AC32" s="51">
        <f xml:space="preserve"> AVERAGEIF('5.6.1 (Small excl tax)'!$A$37:$A$68,'Annual excl tax'!$B32,'5.6.1 (Small excl tax)'!AD$37:AD$68)</f>
        <v>11.992106944898474</v>
      </c>
      <c r="AD32" s="51">
        <f xml:space="preserve"> AVERAGEIF('5.6.1 (Small excl tax)'!$A$37:$A$68,'Annual excl tax'!$B32,'5.6.1 (Small excl tax)'!AE$37:AE$68)</f>
        <v>9.2874718848971707</v>
      </c>
      <c r="AE32" s="51">
        <f xml:space="preserve"> AVERAGEIF('5.6.1 (Small excl tax)'!$A$37:$A$68,'Annual excl tax'!$B32,'5.6.1 (Small excl tax)'!AF$37:AF$68)</f>
        <v>10.726922649469925</v>
      </c>
      <c r="AF32" s="51">
        <f xml:space="preserve"> AVERAGEIF('5.6.1 (Small excl tax)'!$A$37:$A$68,'Annual excl tax'!$B32,'5.6.1 (Small excl tax)'!AG$37:AG$68)</f>
        <v>12.801089995862679</v>
      </c>
      <c r="AG32" s="51">
        <f xml:space="preserve"> AVERAGEIF('5.6.1 (Small excl tax)'!$A$37:$A$68,'Annual excl tax'!$B32,'5.6.1 (Small excl tax)'!AH$37:AH$68)</f>
        <v>15.813972052708724</v>
      </c>
      <c r="AH32" s="51">
        <f>MEDIAN(C32:Q32,U32:AG32)</f>
        <v>20.900199637493358</v>
      </c>
      <c r="AI32" s="53">
        <f>(Q32-AH32)/AH32*100</f>
        <v>45.871644016200101</v>
      </c>
      <c r="AJ32" s="54">
        <f>RANK(Q32,(C32:Q32,U32:AG32),1)</f>
        <v>26</v>
      </c>
    </row>
    <row r="33" spans="1:36" x14ac:dyDescent="0.25">
      <c r="A33" s="17" t="s">
        <v>34</v>
      </c>
      <c r="B33" s="104">
        <v>2024</v>
      </c>
      <c r="C33" s="51">
        <f xml:space="preserve"> AVERAGEIF('5.6.1 (Small excl tax)'!$A$37:$A$70,'Annual excl tax'!$B33,'5.6.1 (Small excl tax)'!D$37:D$70)</f>
        <v>26.382479460551252</v>
      </c>
      <c r="D33" s="51">
        <f xml:space="preserve"> AVERAGEIF('5.6.1 (Small excl tax)'!$A$37:$A$70,'Annual excl tax'!$B33,'5.6.1 (Small excl tax)'!E$37:E$70)</f>
        <v>23.330174723721626</v>
      </c>
      <c r="E33" s="51">
        <f xml:space="preserve"> AVERAGEIF('5.6.1 (Small excl tax)'!$A$37:$A$70,'Annual excl tax'!$B33,'5.6.1 (Small excl tax)'!F$37:F$70)</f>
        <v>17.920412322693675</v>
      </c>
      <c r="F33" s="51">
        <f xml:space="preserve"> AVERAGEIF('5.6.1 (Small excl tax)'!$A$37:$A$70,'Annual excl tax'!$B33,'5.6.1 (Small excl tax)'!G$37:G$70)</f>
        <v>21.750843011151751</v>
      </c>
      <c r="G33" s="51">
        <f xml:space="preserve"> AVERAGEIF('5.6.1 (Small excl tax)'!$A$37:$A$70,'Annual excl tax'!$B33,'5.6.1 (Small excl tax)'!H$37:H$70)</f>
        <v>21.803676411799273</v>
      </c>
      <c r="H33" s="51">
        <f xml:space="preserve"> AVERAGEIF('5.6.1 (Small excl tax)'!$A$37:$A$70,'Annual excl tax'!$B33,'5.6.1 (Small excl tax)'!I$37:I$70)</f>
        <v>26.999457039573727</v>
      </c>
      <c r="I33" s="51">
        <f xml:space="preserve"> AVERAGEIF('5.6.1 (Small excl tax)'!$A$37:$A$70,'Annual excl tax'!$B33,'5.6.1 (Small excl tax)'!J$37:J$70)</f>
        <v>18.38226793670961</v>
      </c>
      <c r="J33" s="51">
        <f xml:space="preserve"> AVERAGEIF('5.6.1 (Small excl tax)'!$A$37:$A$70,'Annual excl tax'!$B33,'5.6.1 (Small excl tax)'!K$37:K$70)</f>
        <v>38.651593716449902</v>
      </c>
      <c r="K33" s="51">
        <f xml:space="preserve"> AVERAGEIF('5.6.1 (Small excl tax)'!$A$37:$A$70,'Annual excl tax'!$B33,'5.6.1 (Small excl tax)'!L$37:L$70)</f>
        <v>23.344129809972838</v>
      </c>
      <c r="L33" s="51">
        <f xml:space="preserve"> AVERAGEIF('5.6.1 (Small excl tax)'!$A$37:$A$70,'Annual excl tax'!$B33,'5.6.1 (Small excl tax)'!M$37:M$70)</f>
        <v>28.99415230717505</v>
      </c>
      <c r="M33" s="51">
        <f xml:space="preserve"> AVERAGEIF('5.6.1 (Small excl tax)'!$A$37:$A$70,'Annual excl tax'!$B33,'5.6.1 (Small excl tax)'!N$37:N$70)</f>
        <v>31.453130290202175</v>
      </c>
      <c r="N33" s="51">
        <f xml:space="preserve"> AVERAGEIF('5.6.1 (Small excl tax)'!$A$37:$A$70,'Annual excl tax'!$B33,'5.6.1 (Small excl tax)'!O$37:O$70)</f>
        <v>16.437625855024773</v>
      </c>
      <c r="O33" s="51">
        <f xml:space="preserve"> AVERAGEIF('5.6.1 (Small excl tax)'!$A$37:$A$70,'Annual excl tax'!$B33,'5.6.1 (Small excl tax)'!P$37:P$70)</f>
        <v>19.076392949360148</v>
      </c>
      <c r="P33" s="51">
        <f xml:space="preserve"> AVERAGEIF('5.6.1 (Small excl tax)'!$A$37:$A$70,'Annual excl tax'!$B33,'5.6.1 (Small excl tax)'!Q$37:Q$70)</f>
        <v>14.850002850478905</v>
      </c>
      <c r="Q33" s="51">
        <f xml:space="preserve"> AVERAGEIF('5.6.1 (Small excl tax)'!$A$37:$A$70,'Annual excl tax'!$B33,'5.6.1 (Small excl tax)'!R$37:R$70)</f>
        <v>25.343370076434532</v>
      </c>
      <c r="R33" s="52">
        <f>MEDIAN(C33:Q33)</f>
        <v>23.330174723721626</v>
      </c>
      <c r="S33" s="53">
        <f>(Q33-R33)/R33*100</f>
        <v>8.6291482020746777</v>
      </c>
      <c r="T33" s="54">
        <f>RANK(Q33,(C33:Q33),1)</f>
        <v>10</v>
      </c>
      <c r="U33" s="51">
        <f xml:space="preserve"> AVERAGEIF('5.6.1 (Small excl tax)'!$A$37:$A$70,'Annual excl tax'!$B33,'5.6.1 (Small excl tax)'!V$37:V$70)</f>
        <v>8.5260897496525239</v>
      </c>
      <c r="V33" s="51">
        <f xml:space="preserve"> AVERAGEIF('5.6.1 (Small excl tax)'!$A$37:$A$70,'Annual excl tax'!$B33,'5.6.1 (Small excl tax)'!W$37:W$70)</f>
        <v>10.792471900269575</v>
      </c>
      <c r="W33" s="51">
        <f xml:space="preserve"> AVERAGEIF('5.6.1 (Small excl tax)'!$A$37:$A$70,'Annual excl tax'!$B33,'5.6.1 (Small excl tax)'!X$37:X$70)</f>
        <v>19.057410270296288</v>
      </c>
      <c r="X33" s="51">
        <f xml:space="preserve"> AVERAGEIF('5.6.1 (Small excl tax)'!$A$37:$A$70,'Annual excl tax'!$B33,'5.6.1 (Small excl tax)'!Y$37:Y$70)</f>
        <v>25.676823296391696</v>
      </c>
      <c r="Y33" s="51">
        <f xml:space="preserve"> AVERAGEIF('5.6.1 (Small excl tax)'!$A$37:$A$70,'Annual excl tax'!$B33,'5.6.1 (Small excl tax)'!Z$37:Z$70)</f>
        <v>16.564304810879459</v>
      </c>
      <c r="Z33" s="51">
        <f xml:space="preserve"> AVERAGEIF('5.6.1 (Small excl tax)'!$A$37:$A$70,'Annual excl tax'!$B33,'5.6.1 (Small excl tax)'!AA$37:AA$70)</f>
        <v>5.9923946010748921</v>
      </c>
      <c r="AA33" s="51">
        <f xml:space="preserve"> AVERAGEIF('5.6.1 (Small excl tax)'!$A$37:$A$70,'Annual excl tax'!$B33,'5.6.1 (Small excl tax)'!AB$37:AB$70)</f>
        <v>19.309720015001737</v>
      </c>
      <c r="AB33" s="51">
        <f xml:space="preserve"> AVERAGEIF('5.6.1 (Small excl tax)'!$A$37:$A$70,'Annual excl tax'!$B33,'5.6.1 (Small excl tax)'!AC$37:AC$70)</f>
        <v>17.200983962278865</v>
      </c>
      <c r="AC33" s="51">
        <f xml:space="preserve"> AVERAGEIF('5.6.1 (Small excl tax)'!$A$37:$A$70,'Annual excl tax'!$B33,'5.6.1 (Small excl tax)'!AD$37:AD$70)</f>
        <v>11.668536370832207</v>
      </c>
      <c r="AD33" s="51">
        <f xml:space="preserve"> AVERAGEIF('5.6.1 (Small excl tax)'!$A$37:$A$70,'Annual excl tax'!$B33,'5.6.1 (Small excl tax)'!AE$37:AE$70)</f>
        <v>10.389013283030941</v>
      </c>
      <c r="AE33" s="51">
        <f xml:space="preserve"> AVERAGEIF('5.6.1 (Small excl tax)'!$A$37:$A$70,'Annual excl tax'!$B33,'5.6.1 (Small excl tax)'!AF$37:AF$70)</f>
        <v>10.322307487982712</v>
      </c>
      <c r="AF33" s="51">
        <f xml:space="preserve"> AVERAGEIF('5.6.1 (Small excl tax)'!$A$37:$A$70,'Annual excl tax'!$B33,'5.6.1 (Small excl tax)'!AG$37:AG$70)</f>
        <v>11.864648817581344</v>
      </c>
      <c r="AG33" s="51">
        <f xml:space="preserve"> AVERAGEIF('5.6.1 (Small excl tax)'!$A$37:$A$70,'Annual excl tax'!$B33,'5.6.1 (Small excl tax)'!AH$37:AH$70)</f>
        <v>15.933092224132064</v>
      </c>
      <c r="AH33" s="51">
        <f>MEDIAN(C33:Q33,U33:AG33)</f>
        <v>18.719839103502949</v>
      </c>
      <c r="AI33" s="53">
        <f>(Q33-AH33)/AH33*100</f>
        <v>35.382414006390448</v>
      </c>
      <c r="AJ33" s="54">
        <f>RANK(Q33,(C33:Q33,U33:AG33),1)</f>
        <v>22</v>
      </c>
    </row>
    <row r="34" spans="1:36" ht="12.65" customHeight="1" x14ac:dyDescent="0.25">
      <c r="A34" s="17" t="s">
        <v>37</v>
      </c>
      <c r="B34" s="104">
        <v>2008</v>
      </c>
      <c r="C34" s="51">
        <f>AVERAGEIF('5.6.2 (Medium excl tax)'!$A$37:$A$64,'Annual excl tax'!$B34,'5.6.2 (Medium excl tax)'!D$37:D$64)</f>
        <v>10.111787924999998</v>
      </c>
      <c r="D34" s="51">
        <f>AVERAGEIF('5.6.2 (Medium excl tax)'!$A$37:$A$64,'Annual excl tax'!$B34,'5.6.2 (Medium excl tax)'!E$37:E$64)</f>
        <v>12.434738416666667</v>
      </c>
      <c r="E34" s="51">
        <f>AVERAGEIF('5.6.2 (Medium excl tax)'!$A$37:$A$64,'Annual excl tax'!$B34,'5.6.2 (Medium excl tax)'!F$37:F$64)</f>
        <v>9.5174312000000008</v>
      </c>
      <c r="F34" s="51">
        <f>AVERAGEIF('5.6.2 (Medium excl tax)'!$A$37:$A$64,'Annual excl tax'!$B34,'5.6.2 (Medium excl tax)'!G$37:G$64)</f>
        <v>7.4519272083333341</v>
      </c>
      <c r="G34" s="51">
        <f>AVERAGEIF('5.6.2 (Medium excl tax)'!$A$37:$A$64,'Annual excl tax'!$B34,'5.6.2 (Medium excl tax)'!H$37:H$64)</f>
        <v>7.2640421166666664</v>
      </c>
      <c r="H34" s="51">
        <f>AVERAGEIF('5.6.2 (Medium excl tax)'!$A$37:$A$64,'Annual excl tax'!$B34,'5.6.2 (Medium excl tax)'!I$37:I$64)</f>
        <v>10.518828575000001</v>
      </c>
      <c r="I34" s="51">
        <f>AVERAGEIF('5.6.2 (Medium excl tax)'!$A$37:$A$64,'Annual excl tax'!$B34,'5.6.2 (Medium excl tax)'!J$37:J$64)</f>
        <v>7.8191877250000008</v>
      </c>
      <c r="J34" s="51">
        <f>AVERAGEIF('5.6.2 (Medium excl tax)'!$A$37:$A$64,'Annual excl tax'!$B34,'5.6.2 (Medium excl tax)'!K$37:K$64)</f>
        <v>13.366764908333334</v>
      </c>
      <c r="K34" s="51"/>
      <c r="L34" s="51">
        <f>AVERAGEIF('5.6.2 (Medium excl tax)'!$A$37:$A$64,'Annual excl tax'!$B34,'5.6.2 (Medium excl tax)'!M$37:M$64)</f>
        <v>11.2775996</v>
      </c>
      <c r="M34" s="51">
        <f>AVERAGEIF('5.6.2 (Medium excl tax)'!$A$37:$A$64,'Annual excl tax'!$B34,'5.6.2 (Medium excl tax)'!N$37:N$64)</f>
        <v>10.530032116666668</v>
      </c>
      <c r="N34" s="51">
        <f>AVERAGEIF('5.6.2 (Medium excl tax)'!$A$37:$A$64,'Annual excl tax'!$B34,'5.6.2 (Medium excl tax)'!O$37:O$64)</f>
        <v>8.5221537833333336</v>
      </c>
      <c r="O34" s="51">
        <f>AVERAGEIF('5.6.2 (Medium excl tax)'!$A$37:$A$64,'Annual excl tax'!$B34,'5.6.2 (Medium excl tax)'!P$37:P$64)</f>
        <v>9.5787674500000008</v>
      </c>
      <c r="P34" s="51">
        <f>AVERAGEIF('5.6.2 (Medium excl tax)'!$A$37:$A$64,'Annual excl tax'!$B34,'5.6.2 (Medium excl tax)'!Q$37:Q$64)</f>
        <v>8.8551184583333331</v>
      </c>
      <c r="Q34" s="51">
        <f>AVERAGEIF('5.6.2 (Medium excl tax)'!$A$37:$A$64,'Annual excl tax'!$B34,'5.6.2 (Medium excl tax)'!R$37:R$64)</f>
        <v>11.659917783333334</v>
      </c>
      <c r="R34" s="52">
        <f t="shared" si="0"/>
        <v>9.8452776874999994</v>
      </c>
      <c r="S34" s="53">
        <f t="shared" si="1"/>
        <v>18.431578604809516</v>
      </c>
      <c r="T34" s="54">
        <f t="shared" si="2"/>
        <v>12</v>
      </c>
      <c r="U34" s="51">
        <f>AVERAGEIF('5.6.2 (Medium excl tax)'!$A$37:$A$64,'Annual excl tax'!$B34,'5.6.2 (Medium excl tax)'!V$37:V$64)</f>
        <v>5.0996926916666663</v>
      </c>
      <c r="V34" s="51">
        <f>AVERAGEIF('5.6.2 (Medium excl tax)'!$A$37:$A$64,'Annual excl tax'!$B34,'5.6.2 (Medium excl tax)'!W$37:W$64)</f>
        <v>7.0229297333333331</v>
      </c>
      <c r="W34" s="51">
        <f>AVERAGEIF('5.6.2 (Medium excl tax)'!$A$37:$A$64,'Annual excl tax'!$B34,'5.6.2 (Medium excl tax)'!X$37:X$64)</f>
        <v>13.095302233333335</v>
      </c>
      <c r="X34" s="51">
        <f>AVERAGEIF('5.6.2 (Medium excl tax)'!$A$37:$A$64,'Annual excl tax'!$B34,'5.6.2 (Medium excl tax)'!Y$37:Y$64)</f>
        <v>9.3856108083333343</v>
      </c>
      <c r="Y34" s="51">
        <f>AVERAGEIF('5.6.2 (Medium excl tax)'!$A$37:$A$64,'Annual excl tax'!$B34,'5.6.2 (Medium excl tax)'!Z$37:Z$64)</f>
        <v>5.2166681583333334</v>
      </c>
      <c r="Z34" s="51">
        <f>AVERAGEIF('5.6.2 (Medium excl tax)'!$A$37:$A$64,'Annual excl tax'!$B34,'5.6.2 (Medium excl tax)'!AA$37:AA$64)</f>
        <v>10.188204058333334</v>
      </c>
      <c r="AA34" s="51">
        <f>AVERAGEIF('5.6.2 (Medium excl tax)'!$A$37:$A$64,'Annual excl tax'!$B34,'5.6.2 (Medium excl tax)'!AB$37:AB$64)</f>
        <v>7.0139005999999995</v>
      </c>
      <c r="AB34" s="51">
        <f>AVERAGEIF('5.6.2 (Medium excl tax)'!$A$37:$A$64,'Annual excl tax'!$B34,'5.6.2 (Medium excl tax)'!AC$37:AC$64)</f>
        <v>5.8190620750000015</v>
      </c>
      <c r="AC34" s="51">
        <f>AVERAGEIF('5.6.2 (Medium excl tax)'!$A$37:$A$64,'Annual excl tax'!$B34,'5.6.2 (Medium excl tax)'!AD$37:AD$64)</f>
        <v>9.6454717916666688</v>
      </c>
      <c r="AD34" s="51">
        <f>AVERAGEIF('5.6.2 (Medium excl tax)'!$A$37:$A$64,'Annual excl tax'!$B34,'5.6.2 (Medium excl tax)'!AE$37:AE$64)</f>
        <v>7.8501984583333346</v>
      </c>
      <c r="AE34" s="51">
        <f>AVERAGEIF('5.6.2 (Medium excl tax)'!$A$37:$A$64,'Annual excl tax'!$B34,'5.6.2 (Medium excl tax)'!AF$37:AF$64)</f>
        <v>7.1925190416666673</v>
      </c>
      <c r="AF34" s="51">
        <f>AVERAGEIF('5.6.2 (Medium excl tax)'!$A$37:$A$64,'Annual excl tax'!$B34,'5.6.2 (Medium excl tax)'!AG$37:AG$64)</f>
        <v>9.8746458666666683</v>
      </c>
      <c r="AG34" s="51">
        <f>AVERAGEIF('5.6.2 (Medium excl tax)'!$A$37:$A$64,'Annual excl tax'!$B34,'5.6.2 (Medium excl tax)'!AH$37:AH$64)</f>
        <v>7.2892148416666664</v>
      </c>
      <c r="AH34" s="51">
        <f t="shared" si="3"/>
        <v>9.3856108083333343</v>
      </c>
      <c r="AI34" s="53">
        <f t="shared" si="4"/>
        <v>24.231848320203937</v>
      </c>
      <c r="AJ34" s="54">
        <f>RANK(Q34,(C34:Q34,U34:AG34),1)</f>
        <v>24</v>
      </c>
    </row>
    <row r="35" spans="1:36" ht="12.65" customHeight="1" x14ac:dyDescent="0.25">
      <c r="A35" s="17" t="s">
        <v>37</v>
      </c>
      <c r="B35" s="104">
        <v>2009</v>
      </c>
      <c r="C35" s="51">
        <f>AVERAGEIF('5.6.2 (Medium excl tax)'!$A$37:$A$64,'Annual excl tax'!$B35,'5.6.2 (Medium excl tax)'!D$37:D$64)</f>
        <v>12.292329951937159</v>
      </c>
      <c r="D35" s="51">
        <f>AVERAGEIF('5.6.2 (Medium excl tax)'!$A$37:$A$64,'Annual excl tax'!$B35,'5.6.2 (Medium excl tax)'!E$37:E$64)</f>
        <v>12.564656356661342</v>
      </c>
      <c r="E35" s="51">
        <f>AVERAGEIF('5.6.2 (Medium excl tax)'!$A$37:$A$64,'Annual excl tax'!$B35,'5.6.2 (Medium excl tax)'!F$37:F$64)</f>
        <v>9.2572801099387547</v>
      </c>
      <c r="F35" s="51">
        <f>AVERAGEIF('5.6.2 (Medium excl tax)'!$A$37:$A$64,'Annual excl tax'!$B35,'5.6.2 (Medium excl tax)'!G$37:G$64)</f>
        <v>8.6492632373008469</v>
      </c>
      <c r="G35" s="51">
        <f>AVERAGEIF('5.6.2 (Medium excl tax)'!$A$37:$A$64,'Annual excl tax'!$B35,'5.6.2 (Medium excl tax)'!H$37:H$64)</f>
        <v>8.0879968089557543</v>
      </c>
      <c r="H35" s="51">
        <f>AVERAGEIF('5.6.2 (Medium excl tax)'!$A$37:$A$64,'Annual excl tax'!$B35,'5.6.2 (Medium excl tax)'!I$37:I$64)</f>
        <v>12.292993857016375</v>
      </c>
      <c r="I35" s="51">
        <f>AVERAGEIF('5.6.2 (Medium excl tax)'!$A$37:$A$64,'Annual excl tax'!$B35,'5.6.2 (Medium excl tax)'!J$37:J$64)</f>
        <v>8.8959104650179732</v>
      </c>
      <c r="J35" s="51">
        <f>AVERAGEIF('5.6.2 (Medium excl tax)'!$A$37:$A$64,'Annual excl tax'!$B35,'5.6.2 (Medium excl tax)'!K$37:K$64)</f>
        <v>15.252049447403808</v>
      </c>
      <c r="K35" s="51"/>
      <c r="L35" s="51">
        <f>AVERAGEIF('5.6.2 (Medium excl tax)'!$A$37:$A$64,'Annual excl tax'!$B35,'5.6.2 (Medium excl tax)'!M$37:M$64)</f>
        <v>14.572108785907336</v>
      </c>
      <c r="M35" s="51">
        <f>AVERAGEIF('5.6.2 (Medium excl tax)'!$A$37:$A$64,'Annual excl tax'!$B35,'5.6.2 (Medium excl tax)'!N$37:N$64)</f>
        <v>12.921019004613234</v>
      </c>
      <c r="N35" s="51">
        <f>AVERAGEIF('5.6.2 (Medium excl tax)'!$A$37:$A$64,'Annual excl tax'!$B35,'5.6.2 (Medium excl tax)'!O$37:O$64)</f>
        <v>11.787175958354414</v>
      </c>
      <c r="O35" s="51">
        <f>AVERAGEIF('5.6.2 (Medium excl tax)'!$A$37:$A$64,'Annual excl tax'!$B35,'5.6.2 (Medium excl tax)'!P$37:P$64)</f>
        <v>11.912386587409575</v>
      </c>
      <c r="P35" s="51">
        <f>AVERAGEIF('5.6.2 (Medium excl tax)'!$A$37:$A$64,'Annual excl tax'!$B35,'5.6.2 (Medium excl tax)'!Q$37:Q$64)</f>
        <v>9.3481056652909054</v>
      </c>
      <c r="Q35" s="51">
        <f>AVERAGEIF('5.6.2 (Medium excl tax)'!$A$37:$A$64,'Annual excl tax'!$B35,'5.6.2 (Medium excl tax)'!R$37:R$64)</f>
        <v>12.204171918512849</v>
      </c>
      <c r="R35" s="52">
        <f t="shared" si="0"/>
        <v>12.058279252961212</v>
      </c>
      <c r="S35" s="53">
        <f t="shared" si="1"/>
        <v>1.2098962255813508</v>
      </c>
      <c r="T35" s="54">
        <f t="shared" si="2"/>
        <v>8</v>
      </c>
      <c r="U35" s="51">
        <f>AVERAGEIF('5.6.2 (Medium excl tax)'!$A$37:$A$64,'Annual excl tax'!$B35,'5.6.2 (Medium excl tax)'!V$37:V$64)</f>
        <v>6.1016275486064888</v>
      </c>
      <c r="V35" s="51">
        <f>AVERAGEIF('5.6.2 (Medium excl tax)'!$A$37:$A$64,'Annual excl tax'!$B35,'5.6.2 (Medium excl tax)'!W$37:W$64)</f>
        <v>8.3151851102937933</v>
      </c>
      <c r="W35" s="51">
        <f>AVERAGEIF('5.6.2 (Medium excl tax)'!$A$37:$A$64,'Annual excl tax'!$B35,'5.6.2 (Medium excl tax)'!X$37:X$64)</f>
        <v>12.224369880637287</v>
      </c>
      <c r="X35" s="51">
        <f>AVERAGEIF('5.6.2 (Medium excl tax)'!$A$37:$A$64,'Annual excl tax'!$B35,'5.6.2 (Medium excl tax)'!Y$37:Y$64)</f>
        <v>11.084338198278081</v>
      </c>
      <c r="Y35" s="51">
        <f>AVERAGEIF('5.6.2 (Medium excl tax)'!$A$37:$A$64,'Annual excl tax'!$B35,'5.6.2 (Medium excl tax)'!Z$37:Z$64)</f>
        <v>6.2711226888030884</v>
      </c>
      <c r="Z35" s="51">
        <f>AVERAGEIF('5.6.2 (Medium excl tax)'!$A$37:$A$64,'Annual excl tax'!$B35,'5.6.2 (Medium excl tax)'!AA$37:AA$64)</f>
        <v>11.342212673592066</v>
      </c>
      <c r="AA35" s="51">
        <f>AVERAGEIF('5.6.2 (Medium excl tax)'!$A$37:$A$64,'Annual excl tax'!$B35,'5.6.2 (Medium excl tax)'!AB$37:AB$64)</f>
        <v>8.5333394680490819</v>
      </c>
      <c r="AB35" s="51">
        <f>AVERAGEIF('5.6.2 (Medium excl tax)'!$A$37:$A$64,'Annual excl tax'!$B35,'5.6.2 (Medium excl tax)'!AC$37:AC$64)</f>
        <v>6.979504892817201</v>
      </c>
      <c r="AC35" s="51">
        <f>AVERAGEIF('5.6.2 (Medium excl tax)'!$A$37:$A$64,'Annual excl tax'!$B35,'5.6.2 (Medium excl tax)'!AD$37:AD$64)</f>
        <v>13.667022865754671</v>
      </c>
      <c r="AD35" s="51">
        <f>AVERAGEIF('5.6.2 (Medium excl tax)'!$A$37:$A$64,'Annual excl tax'!$B35,'5.6.2 (Medium excl tax)'!AE$37:AE$64)</f>
        <v>8.4289274771424125</v>
      </c>
      <c r="AE35" s="51">
        <f>AVERAGEIF('5.6.2 (Medium excl tax)'!$A$37:$A$64,'Annual excl tax'!$B35,'5.6.2 (Medium excl tax)'!AF$37:AF$64)</f>
        <v>7.2551311100208586</v>
      </c>
      <c r="AF35" s="51">
        <f>AVERAGEIF('5.6.2 (Medium excl tax)'!$A$37:$A$64,'Annual excl tax'!$B35,'5.6.2 (Medium excl tax)'!AG$37:AG$64)</f>
        <v>11.601731104340299</v>
      </c>
      <c r="AG35" s="51">
        <f>AVERAGEIF('5.6.2 (Medium excl tax)'!$A$37:$A$64,'Annual excl tax'!$B35,'5.6.2 (Medium excl tax)'!AH$37:AH$64)</f>
        <v>9.3796770460391414</v>
      </c>
      <c r="AH35" s="51">
        <f t="shared" si="3"/>
        <v>11.084338198278081</v>
      </c>
      <c r="AI35" s="53">
        <f t="shared" si="4"/>
        <v>10.102846919708121</v>
      </c>
      <c r="AJ35" s="54">
        <f>RANK(Q35,(C35:Q35,U35:AG35),1)</f>
        <v>19</v>
      </c>
    </row>
    <row r="36" spans="1:36" ht="12.65" customHeight="1" x14ac:dyDescent="0.25">
      <c r="A36" s="17" t="s">
        <v>37</v>
      </c>
      <c r="B36" s="104">
        <v>2010</v>
      </c>
      <c r="C36" s="51">
        <f>AVERAGEIF('5.6.2 (Medium excl tax)'!$A$37:$A$64,'Annual excl tax'!$B36,'5.6.2 (Medium excl tax)'!D$37:D$64)</f>
        <v>12.114096202563697</v>
      </c>
      <c r="D36" s="51">
        <f>AVERAGEIF('5.6.2 (Medium excl tax)'!$A$37:$A$64,'Annual excl tax'!$B36,'5.6.2 (Medium excl tax)'!E$37:E$64)</f>
        <v>12.480583850045969</v>
      </c>
      <c r="E36" s="51">
        <f>AVERAGEIF('5.6.2 (Medium excl tax)'!$A$37:$A$64,'Annual excl tax'!$B36,'5.6.2 (Medium excl tax)'!F$37:F$64)</f>
        <v>9.1656520332574658</v>
      </c>
      <c r="F36" s="51">
        <f>AVERAGEIF('5.6.2 (Medium excl tax)'!$A$37:$A$64,'Annual excl tax'!$B36,'5.6.2 (Medium excl tax)'!G$37:G$64)</f>
        <v>8.6824262314651079</v>
      </c>
      <c r="G36" s="51">
        <f>AVERAGEIF('5.6.2 (Medium excl tax)'!$A$37:$A$64,'Annual excl tax'!$B36,'5.6.2 (Medium excl tax)'!H$37:H$64)</f>
        <v>8.2989589338193266</v>
      </c>
      <c r="H36" s="51">
        <f>AVERAGEIF('5.6.2 (Medium excl tax)'!$A$37:$A$64,'Annual excl tax'!$B36,'5.6.2 (Medium excl tax)'!I$37:I$64)</f>
        <v>11.803985173814741</v>
      </c>
      <c r="I36" s="51">
        <f>AVERAGEIF('5.6.2 (Medium excl tax)'!$A$37:$A$64,'Annual excl tax'!$B36,'5.6.2 (Medium excl tax)'!J$37:J$64)</f>
        <v>8.2988954159977943</v>
      </c>
      <c r="J36" s="51">
        <f>AVERAGEIF('5.6.2 (Medium excl tax)'!$A$37:$A$64,'Annual excl tax'!$B36,'5.6.2 (Medium excl tax)'!K$37:K$64)</f>
        <v>13.804640320279422</v>
      </c>
      <c r="K36" s="51">
        <f>AVERAGEIF('5.6.2 (Medium excl tax)'!$A$37:$A$64,'Annual excl tax'!$B36,'5.6.2 (Medium excl tax)'!L$37:L$64)</f>
        <v>11.736860837620837</v>
      </c>
      <c r="L36" s="51">
        <f>AVERAGEIF('5.6.2 (Medium excl tax)'!$A$37:$A$64,'Annual excl tax'!$B36,'5.6.2 (Medium excl tax)'!M$37:M$64)</f>
        <v>12.364441053774854</v>
      </c>
      <c r="M36" s="51">
        <f>AVERAGEIF('5.6.2 (Medium excl tax)'!$A$37:$A$64,'Annual excl tax'!$B36,'5.6.2 (Medium excl tax)'!N$37:N$64)</f>
        <v>11.000757435791279</v>
      </c>
      <c r="N36" s="51">
        <f>AVERAGEIF('5.6.2 (Medium excl tax)'!$A$37:$A$64,'Annual excl tax'!$B36,'5.6.2 (Medium excl tax)'!O$37:O$64)</f>
        <v>9.2437711664660362</v>
      </c>
      <c r="O36" s="51">
        <f>AVERAGEIF('5.6.2 (Medium excl tax)'!$A$37:$A$64,'Annual excl tax'!$B36,'5.6.2 (Medium excl tax)'!P$37:P$64)</f>
        <v>12.47677355859657</v>
      </c>
      <c r="P36" s="51">
        <f>AVERAGEIF('5.6.2 (Medium excl tax)'!$A$37:$A$64,'Annual excl tax'!$B36,'5.6.2 (Medium excl tax)'!Q$37:Q$64)</f>
        <v>10.614075204735069</v>
      </c>
      <c r="Q36" s="51">
        <f>AVERAGEIF('5.6.2 (Medium excl tax)'!$A$37:$A$64,'Annual excl tax'!$B36,'5.6.2 (Medium excl tax)'!R$37:R$64)</f>
        <v>11.585289672631532</v>
      </c>
      <c r="R36" s="52">
        <f t="shared" si="0"/>
        <v>11.585289672631532</v>
      </c>
      <c r="S36" s="53">
        <f t="shared" si="1"/>
        <v>0</v>
      </c>
      <c r="T36" s="54">
        <f t="shared" si="2"/>
        <v>8</v>
      </c>
      <c r="U36" s="51">
        <f>AVERAGEIF('5.6.2 (Medium excl tax)'!$A$37:$A$64,'Annual excl tax'!$B36,'5.6.2 (Medium excl tax)'!V$37:V$64)</f>
        <v>5.8641832721849187</v>
      </c>
      <c r="V36" s="51">
        <f>AVERAGEIF('5.6.2 (Medium excl tax)'!$A$37:$A$64,'Annual excl tax'!$B36,'5.6.2 (Medium excl tax)'!W$37:W$64)</f>
        <v>7.9978417934764288</v>
      </c>
      <c r="W36" s="51">
        <f>AVERAGEIF('5.6.2 (Medium excl tax)'!$A$37:$A$64,'Annual excl tax'!$B36,'5.6.2 (Medium excl tax)'!X$37:X$64)</f>
        <v>14.097533555649282</v>
      </c>
      <c r="X36" s="51">
        <f>AVERAGEIF('5.6.2 (Medium excl tax)'!$A$37:$A$64,'Annual excl tax'!$B36,'5.6.2 (Medium excl tax)'!Y$37:Y$64)</f>
        <v>10.788198104427082</v>
      </c>
      <c r="Y36" s="51">
        <f>AVERAGEIF('5.6.2 (Medium excl tax)'!$A$37:$A$64,'Annual excl tax'!$B36,'5.6.2 (Medium excl tax)'!Z$37:Z$64)</f>
        <v>6.031574644018951</v>
      </c>
      <c r="Z36" s="51">
        <f>AVERAGEIF('5.6.2 (Medium excl tax)'!$A$37:$A$64,'Annual excl tax'!$B36,'5.6.2 (Medium excl tax)'!AA$37:AA$64)</f>
        <v>11.144366147747018</v>
      </c>
      <c r="AA36" s="51">
        <f>AVERAGEIF('5.6.2 (Medium excl tax)'!$A$37:$A$64,'Annual excl tax'!$B36,'5.6.2 (Medium excl tax)'!AB$37:AB$64)</f>
        <v>8.1821572616877081</v>
      </c>
      <c r="AB36" s="51">
        <f>AVERAGEIF('5.6.2 (Medium excl tax)'!$A$37:$A$64,'Annual excl tax'!$B36,'5.6.2 (Medium excl tax)'!AC$37:AC$64)</f>
        <v>8.4065206102940273</v>
      </c>
      <c r="AC36" s="51">
        <f>AVERAGEIF('5.6.2 (Medium excl tax)'!$A$37:$A$64,'Annual excl tax'!$B36,'5.6.2 (Medium excl tax)'!AD$37:AD$64)</f>
        <v>13.472239008767229</v>
      </c>
      <c r="AD36" s="51">
        <f>AVERAGEIF('5.6.2 (Medium excl tax)'!$A$37:$A$64,'Annual excl tax'!$B36,'5.6.2 (Medium excl tax)'!AE$37:AE$64)</f>
        <v>9.1412184615539438</v>
      </c>
      <c r="AE36" s="51">
        <f>AVERAGEIF('5.6.2 (Medium excl tax)'!$A$37:$A$64,'Annual excl tax'!$B36,'5.6.2 (Medium excl tax)'!AF$37:AF$64)</f>
        <v>7.2735111361298337</v>
      </c>
      <c r="AF36" s="51">
        <f>AVERAGEIF('5.6.2 (Medium excl tax)'!$A$37:$A$64,'Annual excl tax'!$B36,'5.6.2 (Medium excl tax)'!AG$37:AG$64)</f>
        <v>11.376961365361645</v>
      </c>
      <c r="AG36" s="51">
        <f>AVERAGEIF('5.6.2 (Medium excl tax)'!$A$37:$A$64,'Annual excl tax'!$B36,'5.6.2 (Medium excl tax)'!AH$37:AH$64)</f>
        <v>9.0744746489073052</v>
      </c>
      <c r="AH36" s="51">
        <f t="shared" si="3"/>
        <v>10.701136654581076</v>
      </c>
      <c r="AI36" s="53">
        <f t="shared" si="4"/>
        <v>8.2622346260007564</v>
      </c>
      <c r="AJ36" s="54">
        <f>RANK(Q36,(C36:Q36,U36:AG36),1)</f>
        <v>19</v>
      </c>
    </row>
    <row r="37" spans="1:36" ht="12.65" customHeight="1" x14ac:dyDescent="0.25">
      <c r="A37" s="17" t="s">
        <v>37</v>
      </c>
      <c r="B37" s="104">
        <v>2011</v>
      </c>
      <c r="C37" s="51">
        <f>AVERAGEIF('5.6.2 (Medium excl tax)'!$A$37:$A$64,'Annual excl tax'!$B37,'5.6.2 (Medium excl tax)'!D$37:D$64)</f>
        <v>12.522639716910131</v>
      </c>
      <c r="D37" s="51">
        <f>AVERAGEIF('5.6.2 (Medium excl tax)'!$A$37:$A$64,'Annual excl tax'!$B37,'5.6.2 (Medium excl tax)'!E$37:E$64)</f>
        <v>13.741895276308522</v>
      </c>
      <c r="E37" s="51">
        <f>AVERAGEIF('5.6.2 (Medium excl tax)'!$A$37:$A$64,'Annual excl tax'!$B37,'5.6.2 (Medium excl tax)'!F$37:F$64)</f>
        <v>10.300981430318272</v>
      </c>
      <c r="F37" s="51">
        <f>AVERAGEIF('5.6.2 (Medium excl tax)'!$A$37:$A$64,'Annual excl tax'!$B37,'5.6.2 (Medium excl tax)'!G$37:G$64)</f>
        <v>9.4982494250023279</v>
      </c>
      <c r="G37" s="51">
        <f>AVERAGEIF('5.6.2 (Medium excl tax)'!$A$37:$A$64,'Annual excl tax'!$B37,'5.6.2 (Medium excl tax)'!H$37:H$64)</f>
        <v>8.7258956274779749</v>
      </c>
      <c r="H37" s="51">
        <f>AVERAGEIF('5.6.2 (Medium excl tax)'!$A$37:$A$64,'Annual excl tax'!$B37,'5.6.2 (Medium excl tax)'!I$37:I$64)</f>
        <v>12.153835745801896</v>
      </c>
      <c r="I37" s="51">
        <f>AVERAGEIF('5.6.2 (Medium excl tax)'!$A$37:$A$64,'Annual excl tax'!$B37,'5.6.2 (Medium excl tax)'!J$37:J$64)</f>
        <v>8.7997279406346127</v>
      </c>
      <c r="J37" s="51">
        <f>AVERAGEIF('5.6.2 (Medium excl tax)'!$A$37:$A$64,'Annual excl tax'!$B37,'5.6.2 (Medium excl tax)'!K$37:K$64)</f>
        <v>14.487998113776097</v>
      </c>
      <c r="K37" s="51">
        <f>AVERAGEIF('5.6.2 (Medium excl tax)'!$A$37:$A$64,'Annual excl tax'!$B37,'5.6.2 (Medium excl tax)'!L$37:L$64)</f>
        <v>12.188509481175331</v>
      </c>
      <c r="L37" s="51">
        <f>AVERAGEIF('5.6.2 (Medium excl tax)'!$A$37:$A$64,'Annual excl tax'!$B37,'5.6.2 (Medium excl tax)'!M$37:M$64)</f>
        <v>12.527004359429156</v>
      </c>
      <c r="M37" s="51">
        <f>AVERAGEIF('5.6.2 (Medium excl tax)'!$A$37:$A$64,'Annual excl tax'!$B37,'5.6.2 (Medium excl tax)'!N$37:N$64)</f>
        <v>11.316369905167146</v>
      </c>
      <c r="N37" s="51">
        <f>AVERAGEIF('5.6.2 (Medium excl tax)'!$A$37:$A$64,'Annual excl tax'!$B37,'5.6.2 (Medium excl tax)'!O$37:O$64)</f>
        <v>9.0382657555602961</v>
      </c>
      <c r="O37" s="51">
        <f>AVERAGEIF('5.6.2 (Medium excl tax)'!$A$37:$A$64,'Annual excl tax'!$B37,'5.6.2 (Medium excl tax)'!P$37:P$64)</f>
        <v>14.236456521211398</v>
      </c>
      <c r="P37" s="51">
        <f>AVERAGEIF('5.6.2 (Medium excl tax)'!$A$37:$A$64,'Annual excl tax'!$B37,'5.6.2 (Medium excl tax)'!Q$37:Q$64)</f>
        <v>11.785049804677271</v>
      </c>
      <c r="Q37" s="51">
        <f>AVERAGEIF('5.6.2 (Medium excl tax)'!$A$37:$A$64,'Annual excl tax'!$B37,'5.6.2 (Medium excl tax)'!R$37:R$64)</f>
        <v>12.470357161597178</v>
      </c>
      <c r="R37" s="52">
        <f t="shared" si="0"/>
        <v>12.153835745801896</v>
      </c>
      <c r="S37" s="53">
        <f t="shared" si="1"/>
        <v>2.6042923601679693</v>
      </c>
      <c r="T37" s="54">
        <f t="shared" si="2"/>
        <v>10</v>
      </c>
      <c r="U37" s="51">
        <f>AVERAGEIF('5.6.2 (Medium excl tax)'!$A$37:$A$64,'Annual excl tax'!$B37,'5.6.2 (Medium excl tax)'!V$37:V$64)</f>
        <v>6.1397679623242176</v>
      </c>
      <c r="V37" s="51">
        <f>AVERAGEIF('5.6.2 (Medium excl tax)'!$A$37:$A$64,'Annual excl tax'!$B37,'5.6.2 (Medium excl tax)'!W$37:W$64)</f>
        <v>7.9969508603596431</v>
      </c>
      <c r="W37" s="51">
        <f>AVERAGEIF('5.6.2 (Medium excl tax)'!$A$37:$A$64,'Annual excl tax'!$B37,'5.6.2 (Medium excl tax)'!X$37:X$64)</f>
        <v>16.340593999494629</v>
      </c>
      <c r="X37" s="51">
        <f>AVERAGEIF('5.6.2 (Medium excl tax)'!$A$37:$A$64,'Annual excl tax'!$B37,'5.6.2 (Medium excl tax)'!Y$37:Y$64)</f>
        <v>11.789375382231803</v>
      </c>
      <c r="Y37" s="51">
        <f>AVERAGEIF('5.6.2 (Medium excl tax)'!$A$37:$A$64,'Annual excl tax'!$B37,'5.6.2 (Medium excl tax)'!Z$37:Z$64)</f>
        <v>6.3653711145480631</v>
      </c>
      <c r="Z37" s="51">
        <f>AVERAGEIF('5.6.2 (Medium excl tax)'!$A$37:$A$64,'Annual excl tax'!$B37,'5.6.2 (Medium excl tax)'!AA$37:AA$64)</f>
        <v>10.969461266588469</v>
      </c>
      <c r="AA37" s="51">
        <f>AVERAGEIF('5.6.2 (Medium excl tax)'!$A$37:$A$64,'Annual excl tax'!$B37,'5.6.2 (Medium excl tax)'!AB$37:AB$64)</f>
        <v>8.9253139295849486</v>
      </c>
      <c r="AB37" s="51">
        <f>AVERAGEIF('5.6.2 (Medium excl tax)'!$A$37:$A$64,'Annual excl tax'!$B37,'5.6.2 (Medium excl tax)'!AC$37:AC$64)</f>
        <v>8.7346008725378752</v>
      </c>
      <c r="AC37" s="51">
        <f>AVERAGEIF('5.6.2 (Medium excl tax)'!$A$37:$A$64,'Annual excl tax'!$B37,'5.6.2 (Medium excl tax)'!AD$37:AD$64)</f>
        <v>13.70285689841606</v>
      </c>
      <c r="AD37" s="51">
        <f>AVERAGEIF('5.6.2 (Medium excl tax)'!$A$37:$A$64,'Annual excl tax'!$B37,'5.6.2 (Medium excl tax)'!AE$37:AE$64)</f>
        <v>9.5331425251763662</v>
      </c>
      <c r="AE37" s="51">
        <f>AVERAGEIF('5.6.2 (Medium excl tax)'!$A$37:$A$64,'Annual excl tax'!$B37,'5.6.2 (Medium excl tax)'!AF$37:AF$64)</f>
        <v>7.250673733050494</v>
      </c>
      <c r="AF37" s="51">
        <f>AVERAGEIF('5.6.2 (Medium excl tax)'!$A$37:$A$64,'Annual excl tax'!$B37,'5.6.2 (Medium excl tax)'!AG$37:AG$64)</f>
        <v>12.006255259412139</v>
      </c>
      <c r="AG37" s="51">
        <f>AVERAGEIF('5.6.2 (Medium excl tax)'!$A$37:$A$64,'Annual excl tax'!$B37,'5.6.2 (Medium excl tax)'!AH$37:AH$64)</f>
        <v>9.6674097192084538</v>
      </c>
      <c r="AH37" s="51">
        <f t="shared" si="3"/>
        <v>11.142915585877809</v>
      </c>
      <c r="AI37" s="53">
        <f t="shared" si="4"/>
        <v>11.912874736318816</v>
      </c>
      <c r="AJ37" s="54">
        <f>RANK(Q37,(C37:Q37,U37:AG37),1)</f>
        <v>21</v>
      </c>
    </row>
    <row r="38" spans="1:36" ht="12.65" customHeight="1" x14ac:dyDescent="0.25">
      <c r="A38" s="17" t="s">
        <v>37</v>
      </c>
      <c r="B38" s="104">
        <v>2012</v>
      </c>
      <c r="C38" s="51">
        <f>AVERAGEIF('5.6.2 (Medium excl tax)'!$A$37:$A$64,'Annual excl tax'!$B38,'5.6.2 (Medium excl tax)'!D$37:D$64)</f>
        <v>11.534843123279288</v>
      </c>
      <c r="D38" s="51">
        <f>AVERAGEIF('5.6.2 (Medium excl tax)'!$A$37:$A$64,'Annual excl tax'!$B38,'5.6.2 (Medium excl tax)'!E$37:E$64)</f>
        <v>13.2674702089036</v>
      </c>
      <c r="E38" s="51">
        <f>AVERAGEIF('5.6.2 (Medium excl tax)'!$A$37:$A$64,'Annual excl tax'!$B38,'5.6.2 (Medium excl tax)'!F$37:F$64)</f>
        <v>8.8942475567421848</v>
      </c>
      <c r="F38" s="51">
        <f>AVERAGEIF('5.6.2 (Medium excl tax)'!$A$37:$A$64,'Annual excl tax'!$B38,'5.6.2 (Medium excl tax)'!G$37:G$64)</f>
        <v>8.8616031774967414</v>
      </c>
      <c r="G38" s="51">
        <f>AVERAGEIF('5.6.2 (Medium excl tax)'!$A$37:$A$64,'Annual excl tax'!$B38,'5.6.2 (Medium excl tax)'!H$37:H$64)</f>
        <v>8.330259111822917</v>
      </c>
      <c r="H38" s="51">
        <f>AVERAGEIF('5.6.2 (Medium excl tax)'!$A$37:$A$64,'Annual excl tax'!$B38,'5.6.2 (Medium excl tax)'!I$37:I$64)</f>
        <v>11.647672692467228</v>
      </c>
      <c r="I38" s="51">
        <f>AVERAGEIF('5.6.2 (Medium excl tax)'!$A$37:$A$64,'Annual excl tax'!$B38,'5.6.2 (Medium excl tax)'!J$37:J$64)</f>
        <v>8.6630137424567017</v>
      </c>
      <c r="J38" s="51">
        <f>AVERAGEIF('5.6.2 (Medium excl tax)'!$A$37:$A$64,'Annual excl tax'!$B38,'5.6.2 (Medium excl tax)'!K$37:K$64)</f>
        <v>15.415524820110601</v>
      </c>
      <c r="K38" s="51">
        <f>AVERAGEIF('5.6.2 (Medium excl tax)'!$A$37:$A$64,'Annual excl tax'!$B38,'5.6.2 (Medium excl tax)'!L$37:L$64)</f>
        <v>12.035848609046168</v>
      </c>
      <c r="L38" s="51">
        <f>AVERAGEIF('5.6.2 (Medium excl tax)'!$A$37:$A$64,'Annual excl tax'!$B38,'5.6.2 (Medium excl tax)'!M$37:M$64)</f>
        <v>11.938537241854096</v>
      </c>
      <c r="M38" s="51">
        <f>AVERAGEIF('5.6.2 (Medium excl tax)'!$A$37:$A$64,'Annual excl tax'!$B38,'5.6.2 (Medium excl tax)'!N$37:N$64)</f>
        <v>11.016628112782932</v>
      </c>
      <c r="N38" s="51">
        <f>AVERAGEIF('5.6.2 (Medium excl tax)'!$A$37:$A$64,'Annual excl tax'!$B38,'5.6.2 (Medium excl tax)'!O$37:O$64)</f>
        <v>9.2351558325406238</v>
      </c>
      <c r="O38" s="51">
        <f>AVERAGEIF('5.6.2 (Medium excl tax)'!$A$37:$A$64,'Annual excl tax'!$B38,'5.6.2 (Medium excl tax)'!P$37:P$64)</f>
        <v>14.410684836882089</v>
      </c>
      <c r="P38" s="51">
        <f>AVERAGEIF('5.6.2 (Medium excl tax)'!$A$37:$A$64,'Annual excl tax'!$B38,'5.6.2 (Medium excl tax)'!Q$37:Q$64)</f>
        <v>10.769618137293136</v>
      </c>
      <c r="Q38" s="51">
        <f>AVERAGEIF('5.6.2 (Medium excl tax)'!$A$37:$A$64,'Annual excl tax'!$B38,'5.6.2 (Medium excl tax)'!R$37:R$64)</f>
        <v>13.388862866716327</v>
      </c>
      <c r="R38" s="52">
        <f t="shared" si="0"/>
        <v>11.534843123279288</v>
      </c>
      <c r="S38" s="53">
        <f t="shared" si="1"/>
        <v>16.073211604372062</v>
      </c>
      <c r="T38" s="54">
        <f t="shared" si="2"/>
        <v>13</v>
      </c>
      <c r="U38" s="51">
        <f>AVERAGEIF('5.6.2 (Medium excl tax)'!$A$37:$A$64,'Annual excl tax'!$B38,'5.6.2 (Medium excl tax)'!V$37:V$64)</f>
        <v>6.083998192963036</v>
      </c>
      <c r="V38" s="51">
        <f>AVERAGEIF('5.6.2 (Medium excl tax)'!$A$37:$A$64,'Annual excl tax'!$B38,'5.6.2 (Medium excl tax)'!W$37:W$64)</f>
        <v>8.3638440636534899</v>
      </c>
      <c r="W38" s="51">
        <f>AVERAGEIF('5.6.2 (Medium excl tax)'!$A$37:$A$64,'Annual excl tax'!$B38,'5.6.2 (Medium excl tax)'!X$37:X$64)</f>
        <v>19.260315765772845</v>
      </c>
      <c r="X38" s="51">
        <f>AVERAGEIF('5.6.2 (Medium excl tax)'!$A$37:$A$64,'Annual excl tax'!$B38,'5.6.2 (Medium excl tax)'!Y$37:Y$64)</f>
        <v>11.152401283630383</v>
      </c>
      <c r="Y38" s="51">
        <f>AVERAGEIF('5.6.2 (Medium excl tax)'!$A$37:$A$64,'Annual excl tax'!$B38,'5.6.2 (Medium excl tax)'!Z$37:Z$64)</f>
        <v>6.3432118617532751</v>
      </c>
      <c r="Z38" s="51">
        <f>AVERAGEIF('5.6.2 (Medium excl tax)'!$A$37:$A$64,'Annual excl tax'!$B38,'5.6.2 (Medium excl tax)'!AA$37:AA$64)</f>
        <v>9.7834137483798997</v>
      </c>
      <c r="AA38" s="51">
        <f>AVERAGEIF('5.6.2 (Medium excl tax)'!$A$37:$A$64,'Annual excl tax'!$B38,'5.6.2 (Medium excl tax)'!AB$37:AB$64)</f>
        <v>8.5159999555414032</v>
      </c>
      <c r="AB38" s="51">
        <f>AVERAGEIF('5.6.2 (Medium excl tax)'!$A$37:$A$64,'Annual excl tax'!$B38,'5.6.2 (Medium excl tax)'!AC$37:AC$64)</f>
        <v>8.4725323204569936</v>
      </c>
      <c r="AC38" s="51">
        <f>AVERAGEIF('5.6.2 (Medium excl tax)'!$A$37:$A$64,'Annual excl tax'!$B38,'5.6.2 (Medium excl tax)'!AD$37:AD$64)</f>
        <v>12.936050383606972</v>
      </c>
      <c r="AD38" s="51">
        <f>AVERAGEIF('5.6.2 (Medium excl tax)'!$A$37:$A$64,'Annual excl tax'!$B38,'5.6.2 (Medium excl tax)'!AE$37:AE$64)</f>
        <v>9.3232062870231136</v>
      </c>
      <c r="AE38" s="51">
        <f>AVERAGEIF('5.6.2 (Medium excl tax)'!$A$37:$A$64,'Annual excl tax'!$B38,'5.6.2 (Medium excl tax)'!AF$37:AF$64)</f>
        <v>6.2580056296736402</v>
      </c>
      <c r="AF38" s="51">
        <f>AVERAGEIF('5.6.2 (Medium excl tax)'!$A$37:$A$64,'Annual excl tax'!$B38,'5.6.2 (Medium excl tax)'!AG$37:AG$64)</f>
        <v>11.367206744751083</v>
      </c>
      <c r="AG38" s="51">
        <f>AVERAGEIF('5.6.2 (Medium excl tax)'!$A$37:$A$64,'Annual excl tax'!$B38,'5.6.2 (Medium excl tax)'!AH$37:AH$64)</f>
        <v>9.6688624350421364</v>
      </c>
      <c r="AH38" s="51">
        <f t="shared" si="3"/>
        <v>10.276515942836518</v>
      </c>
      <c r="AI38" s="53">
        <f t="shared" si="4"/>
        <v>30.286012703063452</v>
      </c>
      <c r="AJ38" s="54">
        <f>RANK(Q38,(C38:Q38,U38:AG38),1)</f>
        <v>25</v>
      </c>
    </row>
    <row r="39" spans="1:36" ht="12.65" customHeight="1" x14ac:dyDescent="0.25">
      <c r="A39" s="17" t="s">
        <v>37</v>
      </c>
      <c r="B39" s="104">
        <v>2013</v>
      </c>
      <c r="C39" s="51">
        <f>AVERAGEIF('5.6.2 (Medium excl tax)'!$A$37:$A$64,'Annual excl tax'!$B39,'5.6.2 (Medium excl tax)'!D$37:D$64)</f>
        <v>11.779646873925646</v>
      </c>
      <c r="D39" s="51">
        <f>AVERAGEIF('5.6.2 (Medium excl tax)'!$A$37:$A$64,'Annual excl tax'!$B39,'5.6.2 (Medium excl tax)'!E$37:E$64)</f>
        <v>13.689608869564728</v>
      </c>
      <c r="E39" s="51">
        <f>AVERAGEIF('5.6.2 (Medium excl tax)'!$A$37:$A$64,'Annual excl tax'!$B39,'5.6.2 (Medium excl tax)'!F$37:F$64)</f>
        <v>8.8496368712672275</v>
      </c>
      <c r="F39" s="51">
        <f>AVERAGEIF('5.6.2 (Medium excl tax)'!$A$37:$A$64,'Annual excl tax'!$B39,'5.6.2 (Medium excl tax)'!G$37:G$64)</f>
        <v>9.2952682247903375</v>
      </c>
      <c r="G39" s="51">
        <f>AVERAGEIF('5.6.2 (Medium excl tax)'!$A$37:$A$64,'Annual excl tax'!$B39,'5.6.2 (Medium excl tax)'!H$37:H$64)</f>
        <v>9.1545929260901371</v>
      </c>
      <c r="H39" s="51">
        <f>AVERAGEIF('5.6.2 (Medium excl tax)'!$A$37:$A$64,'Annual excl tax'!$B39,'5.6.2 (Medium excl tax)'!I$37:I$64)</f>
        <v>12.662496318701905</v>
      </c>
      <c r="I39" s="51">
        <f>AVERAGEIF('5.6.2 (Medium excl tax)'!$A$37:$A$64,'Annual excl tax'!$B39,'5.6.2 (Medium excl tax)'!J$37:J$64)</f>
        <v>10.033822828928823</v>
      </c>
      <c r="J39" s="51">
        <f>AVERAGEIF('5.6.2 (Medium excl tax)'!$A$37:$A$64,'Annual excl tax'!$B39,'5.6.2 (Medium excl tax)'!K$37:K$64)</f>
        <v>16.886937388689709</v>
      </c>
      <c r="K39" s="51">
        <f>AVERAGEIF('5.6.2 (Medium excl tax)'!$A$37:$A$64,'Annual excl tax'!$B39,'5.6.2 (Medium excl tax)'!L$37:L$64)</f>
        <v>12.734627871745186</v>
      </c>
      <c r="L39" s="51">
        <f>AVERAGEIF('5.6.2 (Medium excl tax)'!$A$37:$A$64,'Annual excl tax'!$B39,'5.6.2 (Medium excl tax)'!M$37:M$64)</f>
        <v>12.212499661287758</v>
      </c>
      <c r="M39" s="51">
        <f>AVERAGEIF('5.6.2 (Medium excl tax)'!$A$37:$A$64,'Annual excl tax'!$B39,'5.6.2 (Medium excl tax)'!N$37:N$64)</f>
        <v>11.54114008437972</v>
      </c>
      <c r="N39" s="51">
        <f>AVERAGEIF('5.6.2 (Medium excl tax)'!$A$37:$A$64,'Annual excl tax'!$B39,'5.6.2 (Medium excl tax)'!O$37:O$64)</f>
        <v>10.41591043171027</v>
      </c>
      <c r="O39" s="51">
        <f>AVERAGEIF('5.6.2 (Medium excl tax)'!$A$37:$A$64,'Annual excl tax'!$B39,'5.6.2 (Medium excl tax)'!P$37:P$64)</f>
        <v>15.027375630292363</v>
      </c>
      <c r="P39" s="51">
        <f>AVERAGEIF('5.6.2 (Medium excl tax)'!$A$37:$A$64,'Annual excl tax'!$B39,'5.6.2 (Medium excl tax)'!Q$37:Q$64)</f>
        <v>11.380383666540952</v>
      </c>
      <c r="Q39" s="51">
        <f>AVERAGEIF('5.6.2 (Medium excl tax)'!$A$37:$A$64,'Annual excl tax'!$B39,'5.6.2 (Medium excl tax)'!R$37:R$64)</f>
        <v>14.309600305419089</v>
      </c>
      <c r="R39" s="52">
        <f t="shared" si="0"/>
        <v>11.779646873925646</v>
      </c>
      <c r="S39" s="53">
        <f t="shared" si="1"/>
        <v>21.477328298299987</v>
      </c>
      <c r="T39" s="54">
        <f t="shared" si="2"/>
        <v>13</v>
      </c>
      <c r="U39" s="51">
        <f>AVERAGEIF('5.6.2 (Medium excl tax)'!$A$37:$A$64,'Annual excl tax'!$B39,'5.6.2 (Medium excl tax)'!V$37:V$64)</f>
        <v>6.3952123928961599</v>
      </c>
      <c r="V39" s="51">
        <f>AVERAGEIF('5.6.2 (Medium excl tax)'!$A$37:$A$64,'Annual excl tax'!$B39,'5.6.2 (Medium excl tax)'!W$37:W$64)</f>
        <v>9.134035788683402</v>
      </c>
      <c r="W39" s="51">
        <f>AVERAGEIF('5.6.2 (Medium excl tax)'!$A$37:$A$64,'Annual excl tax'!$B39,'5.6.2 (Medium excl tax)'!X$37:X$64)</f>
        <v>18.28229406560791</v>
      </c>
      <c r="X39" s="51">
        <f>AVERAGEIF('5.6.2 (Medium excl tax)'!$A$37:$A$64,'Annual excl tax'!$B39,'5.6.2 (Medium excl tax)'!Y$37:Y$64)</f>
        <v>11.575649966342263</v>
      </c>
      <c r="Y39" s="51">
        <f>AVERAGEIF('5.6.2 (Medium excl tax)'!$A$37:$A$64,'Annual excl tax'!$B39,'5.6.2 (Medium excl tax)'!Z$37:Z$64)</f>
        <v>8.49674181002095</v>
      </c>
      <c r="Z39" s="51">
        <f>AVERAGEIF('5.6.2 (Medium excl tax)'!$A$37:$A$64,'Annual excl tax'!$B39,'5.6.2 (Medium excl tax)'!AA$37:AA$64)</f>
        <v>8.8326358066956452</v>
      </c>
      <c r="AA39" s="51">
        <f>AVERAGEIF('5.6.2 (Medium excl tax)'!$A$37:$A$64,'Annual excl tax'!$B39,'5.6.2 (Medium excl tax)'!AB$37:AB$64)</f>
        <v>7.7164065054935653</v>
      </c>
      <c r="AB39" s="51">
        <f>AVERAGEIF('5.6.2 (Medium excl tax)'!$A$37:$A$64,'Annual excl tax'!$B39,'5.6.2 (Medium excl tax)'!AC$37:AC$64)</f>
        <v>7.379925419621463</v>
      </c>
      <c r="AC39" s="51">
        <f>AVERAGEIF('5.6.2 (Medium excl tax)'!$A$37:$A$64,'Annual excl tax'!$B39,'5.6.2 (Medium excl tax)'!AD$37:AD$64)</f>
        <v>13.562489633530197</v>
      </c>
      <c r="AD39" s="51">
        <f>AVERAGEIF('5.6.2 (Medium excl tax)'!$A$37:$A$64,'Annual excl tax'!$B39,'5.6.2 (Medium excl tax)'!AE$37:AE$64)</f>
        <v>9.6648470050960853</v>
      </c>
      <c r="AE39" s="51">
        <f>AVERAGEIF('5.6.2 (Medium excl tax)'!$A$37:$A$64,'Annual excl tax'!$B39,'5.6.2 (Medium excl tax)'!AF$37:AF$64)</f>
        <v>7.5838429908268186</v>
      </c>
      <c r="AF39" s="51">
        <f>AVERAGEIF('5.6.2 (Medium excl tax)'!$A$37:$A$64,'Annual excl tax'!$B39,'5.6.2 (Medium excl tax)'!AG$37:AG$64)</f>
        <v>11.677465946464491</v>
      </c>
      <c r="AG39" s="51">
        <f>AVERAGEIF('5.6.2 (Medium excl tax)'!$A$37:$A$64,'Annual excl tax'!$B39,'5.6.2 (Medium excl tax)'!AH$37:AH$64)</f>
        <v>9.991550242996146</v>
      </c>
      <c r="AH39" s="51">
        <f t="shared" si="3"/>
        <v>10.898147049125612</v>
      </c>
      <c r="AI39" s="53">
        <f t="shared" si="4"/>
        <v>31.303057674994278</v>
      </c>
      <c r="AJ39" s="54">
        <f>RANK(Q39,(C39:Q39,U39:AG39),1)</f>
        <v>25</v>
      </c>
    </row>
    <row r="40" spans="1:36" ht="12.65" customHeight="1" x14ac:dyDescent="0.25">
      <c r="A40" s="17" t="s">
        <v>37</v>
      </c>
      <c r="B40" s="104">
        <v>2014</v>
      </c>
      <c r="C40" s="51">
        <f>AVERAGEIF('5.6.2 (Medium excl tax)'!$A$37:$A$64,'Annual excl tax'!$B40,'5.6.2 (Medium excl tax)'!D$37:D$64)</f>
        <v>10.544451533611424</v>
      </c>
      <c r="D40" s="51">
        <f>AVERAGEIF('5.6.2 (Medium excl tax)'!$A$37:$A$64,'Annual excl tax'!$B40,'5.6.2 (Medium excl tax)'!E$37:E$64)</f>
        <v>13.509267506557482</v>
      </c>
      <c r="E40" s="51">
        <f>AVERAGEIF('5.6.2 (Medium excl tax)'!$A$37:$A$64,'Annual excl tax'!$B40,'5.6.2 (Medium excl tax)'!F$37:F$64)</f>
        <v>8.258651415832988</v>
      </c>
      <c r="F40" s="51">
        <f>AVERAGEIF('5.6.2 (Medium excl tax)'!$A$37:$A$64,'Annual excl tax'!$B40,'5.6.2 (Medium excl tax)'!G$37:G$64)</f>
        <v>8.5483246052351731</v>
      </c>
      <c r="G40" s="51">
        <f>AVERAGEIF('5.6.2 (Medium excl tax)'!$A$37:$A$64,'Annual excl tax'!$B40,'5.6.2 (Medium excl tax)'!H$37:H$64)</f>
        <v>8.9747801129914944</v>
      </c>
      <c r="H40" s="51">
        <f>AVERAGEIF('5.6.2 (Medium excl tax)'!$A$37:$A$64,'Annual excl tax'!$B40,'5.6.2 (Medium excl tax)'!I$37:I$64)</f>
        <v>11.590261590261589</v>
      </c>
      <c r="I40" s="51">
        <f>AVERAGEIF('5.6.2 (Medium excl tax)'!$A$37:$A$64,'Annual excl tax'!$B40,'5.6.2 (Medium excl tax)'!J$37:J$64)</f>
        <v>9.7553956632547418</v>
      </c>
      <c r="J40" s="51">
        <f>AVERAGEIF('5.6.2 (Medium excl tax)'!$A$37:$A$64,'Annual excl tax'!$B40,'5.6.2 (Medium excl tax)'!K$37:K$64)</f>
        <v>16.495289564395257</v>
      </c>
      <c r="K40" s="51">
        <f>AVERAGEIF('5.6.2 (Medium excl tax)'!$A$37:$A$64,'Annual excl tax'!$B40,'5.6.2 (Medium excl tax)'!L$37:L$64)</f>
        <v>12.128090718876628</v>
      </c>
      <c r="L40" s="51">
        <f>AVERAGEIF('5.6.2 (Medium excl tax)'!$A$37:$A$64,'Annual excl tax'!$B40,'5.6.2 (Medium excl tax)'!M$37:M$64)</f>
        <v>11.538224647980746</v>
      </c>
      <c r="M40" s="51">
        <f>AVERAGEIF('5.6.2 (Medium excl tax)'!$A$37:$A$64,'Annual excl tax'!$B40,'5.6.2 (Medium excl tax)'!N$37:N$64)</f>
        <v>10.687498289124305</v>
      </c>
      <c r="N40" s="51">
        <f>AVERAGEIF('5.6.2 (Medium excl tax)'!$A$37:$A$64,'Annual excl tax'!$B40,'5.6.2 (Medium excl tax)'!O$37:O$64)</f>
        <v>10.354526784066078</v>
      </c>
      <c r="O40" s="51">
        <f>AVERAGEIF('5.6.2 (Medium excl tax)'!$A$37:$A$64,'Annual excl tax'!$B40,'5.6.2 (Medium excl tax)'!P$37:P$64)</f>
        <v>14.35246601235761</v>
      </c>
      <c r="P40" s="51">
        <f>AVERAGEIF('5.6.2 (Medium excl tax)'!$A$37:$A$64,'Annual excl tax'!$B40,'5.6.2 (Medium excl tax)'!Q$37:Q$64)</f>
        <v>9.9147088984487368</v>
      </c>
      <c r="Q40" s="51">
        <f>AVERAGEIF('5.6.2 (Medium excl tax)'!$A$37:$A$64,'Annual excl tax'!$B40,'5.6.2 (Medium excl tax)'!R$37:R$64)</f>
        <v>15.083211729553193</v>
      </c>
      <c r="R40" s="52">
        <f t="shared" si="0"/>
        <v>10.687498289124305</v>
      </c>
      <c r="S40" s="53">
        <f t="shared" si="1"/>
        <v>41.129489067633415</v>
      </c>
      <c r="T40" s="54">
        <f t="shared" si="2"/>
        <v>14</v>
      </c>
      <c r="U40" s="51">
        <f>AVERAGEIF('5.6.2 (Medium excl tax)'!$A$37:$A$64,'Annual excl tax'!$B40,'5.6.2 (Medium excl tax)'!V$37:V$64)</f>
        <v>5.7809875560553063</v>
      </c>
      <c r="V40" s="51">
        <f>AVERAGEIF('5.6.2 (Medium excl tax)'!$A$37:$A$64,'Annual excl tax'!$B40,'5.6.2 (Medium excl tax)'!W$37:W$64)</f>
        <v>8.1309148043565393</v>
      </c>
      <c r="W40" s="51">
        <f>AVERAGEIF('5.6.2 (Medium excl tax)'!$A$37:$A$64,'Annual excl tax'!$B40,'5.6.2 (Medium excl tax)'!X$37:X$64)</f>
        <v>15.21901139109811</v>
      </c>
      <c r="X40" s="51">
        <f>AVERAGEIF('5.6.2 (Medium excl tax)'!$A$37:$A$64,'Annual excl tax'!$B40,'5.6.2 (Medium excl tax)'!Y$37:Y$64)</f>
        <v>9.1360323406393853</v>
      </c>
      <c r="Y40" s="51">
        <f>AVERAGEIF('5.6.2 (Medium excl tax)'!$A$37:$A$64,'Annual excl tax'!$B40,'5.6.2 (Medium excl tax)'!Z$37:Z$64)</f>
        <v>7.8563236422315015</v>
      </c>
      <c r="Z40" s="51">
        <f>AVERAGEIF('5.6.2 (Medium excl tax)'!$A$37:$A$64,'Annual excl tax'!$B40,'5.6.2 (Medium excl tax)'!AA$37:AA$64)</f>
        <v>7.4535396351114507</v>
      </c>
      <c r="AA40" s="51">
        <f>AVERAGEIF('5.6.2 (Medium excl tax)'!$A$37:$A$64,'Annual excl tax'!$B40,'5.6.2 (Medium excl tax)'!AB$37:AB$64)</f>
        <v>6.9104813684759474</v>
      </c>
      <c r="AB40" s="51">
        <f>AVERAGEIF('5.6.2 (Medium excl tax)'!$A$37:$A$64,'Annual excl tax'!$B40,'5.6.2 (Medium excl tax)'!AC$37:AC$64)</f>
        <v>7.1607342271298915</v>
      </c>
      <c r="AC40" s="51">
        <f>AVERAGEIF('5.6.2 (Medium excl tax)'!$A$37:$A$64,'Annual excl tax'!$B40,'5.6.2 (Medium excl tax)'!AD$37:AD$64)</f>
        <v>10.469778389832591</v>
      </c>
      <c r="AD40" s="51">
        <f>AVERAGEIF('5.6.2 (Medium excl tax)'!$A$37:$A$64,'Annual excl tax'!$B40,'5.6.2 (Medium excl tax)'!AE$37:AE$64)</f>
        <v>8.8862269417824979</v>
      </c>
      <c r="AE40" s="51">
        <f>AVERAGEIF('5.6.2 (Medium excl tax)'!$A$37:$A$64,'Annual excl tax'!$B40,'5.6.2 (Medium excl tax)'!AF$37:AF$64)</f>
        <v>7.3215477687022403</v>
      </c>
      <c r="AF40" s="51">
        <f>AVERAGEIF('5.6.2 (Medium excl tax)'!$A$37:$A$64,'Annual excl tax'!$B40,'5.6.2 (Medium excl tax)'!AG$37:AG$64)</f>
        <v>9.9206136130255373</v>
      </c>
      <c r="AG40" s="51">
        <f>AVERAGEIF('5.6.2 (Medium excl tax)'!$A$37:$A$64,'Annual excl tax'!$B40,'5.6.2 (Medium excl tax)'!AH$37:AH$64)</f>
        <v>9.284676730476189</v>
      </c>
      <c r="AH40" s="51">
        <f t="shared" si="3"/>
        <v>9.8350522808517393</v>
      </c>
      <c r="AI40" s="53">
        <f t="shared" si="4"/>
        <v>53.361784958879255</v>
      </c>
      <c r="AJ40" s="54">
        <f>RANK(Q40,(C40:Q40,U40:AG40),1)</f>
        <v>26</v>
      </c>
    </row>
    <row r="41" spans="1:36" ht="12.65" customHeight="1" x14ac:dyDescent="0.25">
      <c r="A41" s="17" t="s">
        <v>37</v>
      </c>
      <c r="B41" s="104">
        <v>2015</v>
      </c>
      <c r="C41" s="51">
        <f>AVERAGEIF('5.6.2 (Medium excl tax)'!$A$37:$A$64,'Annual excl tax'!$B41,'5.6.2 (Medium excl tax)'!D$37:D$64)</f>
        <v>9.0748751044023397</v>
      </c>
      <c r="D41" s="51">
        <f>AVERAGEIF('5.6.2 (Medium excl tax)'!$A$37:$A$64,'Annual excl tax'!$B41,'5.6.2 (Medium excl tax)'!E$37:E$64)</f>
        <v>13.280180189792947</v>
      </c>
      <c r="E41" s="51">
        <f>AVERAGEIF('5.6.2 (Medium excl tax)'!$A$37:$A$64,'Annual excl tax'!$B41,'5.6.2 (Medium excl tax)'!F$37:F$64)</f>
        <v>6.6003865232897407</v>
      </c>
      <c r="F41" s="51">
        <f>AVERAGEIF('5.6.2 (Medium excl tax)'!$A$37:$A$64,'Annual excl tax'!$B41,'5.6.2 (Medium excl tax)'!G$37:G$64)</f>
        <v>7.3869196498303307</v>
      </c>
      <c r="G41" s="51">
        <f>AVERAGEIF('5.6.2 (Medium excl tax)'!$A$37:$A$64,'Annual excl tax'!$B41,'5.6.2 (Medium excl tax)'!H$37:H$64)</f>
        <v>8.0723274246206778</v>
      </c>
      <c r="H41" s="51">
        <f>AVERAGEIF('5.6.2 (Medium excl tax)'!$A$37:$A$64,'Annual excl tax'!$B41,'5.6.2 (Medium excl tax)'!I$37:I$64)</f>
        <v>10.373729044833297</v>
      </c>
      <c r="I41" s="51">
        <f>AVERAGEIF('5.6.2 (Medium excl tax)'!$A$37:$A$64,'Annual excl tax'!$B41,'5.6.2 (Medium excl tax)'!J$37:J$64)</f>
        <v>8.8486349581997246</v>
      </c>
      <c r="J41" s="51">
        <f>AVERAGEIF('5.6.2 (Medium excl tax)'!$A$37:$A$64,'Annual excl tax'!$B41,'5.6.2 (Medium excl tax)'!K$37:K$64)</f>
        <v>14.376467510939571</v>
      </c>
      <c r="K41" s="51">
        <f>AVERAGEIF('5.6.2 (Medium excl tax)'!$A$37:$A$64,'Annual excl tax'!$B41,'5.6.2 (Medium excl tax)'!L$37:L$64)</f>
        <v>10.839085263306027</v>
      </c>
      <c r="L41" s="51">
        <f>AVERAGEIF('5.6.2 (Medium excl tax)'!$A$37:$A$64,'Annual excl tax'!$B41,'5.6.2 (Medium excl tax)'!M$37:M$64)</f>
        <v>9.6621869594890128</v>
      </c>
      <c r="M41" s="51">
        <f>AVERAGEIF('5.6.2 (Medium excl tax)'!$A$37:$A$64,'Annual excl tax'!$B41,'5.6.2 (Medium excl tax)'!N$37:N$64)</f>
        <v>9.1591473506869825</v>
      </c>
      <c r="N41" s="51">
        <f>AVERAGEIF('5.6.2 (Medium excl tax)'!$A$37:$A$64,'Annual excl tax'!$B41,'5.6.2 (Medium excl tax)'!O$37:O$64)</f>
        <v>8.3590399238761162</v>
      </c>
      <c r="O41" s="51">
        <f>AVERAGEIF('5.6.2 (Medium excl tax)'!$A$37:$A$64,'Annual excl tax'!$B41,'5.6.2 (Medium excl tax)'!P$37:P$64)</f>
        <v>13.352015432629148</v>
      </c>
      <c r="P41" s="51">
        <f>AVERAGEIF('5.6.2 (Medium excl tax)'!$A$37:$A$64,'Annual excl tax'!$B41,'5.6.2 (Medium excl tax)'!Q$37:Q$64)</f>
        <v>8.6561675655634023</v>
      </c>
      <c r="Q41" s="51">
        <f>AVERAGEIF('5.6.2 (Medium excl tax)'!$A$37:$A$64,'Annual excl tax'!$B41,'5.6.2 (Medium excl tax)'!R$37:R$64)</f>
        <v>12.945492164611579</v>
      </c>
      <c r="R41" s="52">
        <f t="shared" si="0"/>
        <v>9.1591473506869825</v>
      </c>
      <c r="S41" s="53">
        <f t="shared" si="1"/>
        <v>41.339490117937686</v>
      </c>
      <c r="T41" s="54">
        <f t="shared" si="2"/>
        <v>12</v>
      </c>
      <c r="U41" s="51">
        <f>AVERAGEIF('5.6.2 (Medium excl tax)'!$A$37:$A$64,'Annual excl tax'!$B41,'5.6.2 (Medium excl tax)'!V$37:V$64)</f>
        <v>5.7453601422650422</v>
      </c>
      <c r="V41" s="51">
        <f>AVERAGEIF('5.6.2 (Medium excl tax)'!$A$37:$A$64,'Annual excl tax'!$B41,'5.6.2 (Medium excl tax)'!W$37:W$64)</f>
        <v>7.2994284220288126</v>
      </c>
      <c r="W41" s="51">
        <f>AVERAGEIF('5.6.2 (Medium excl tax)'!$A$37:$A$64,'Annual excl tax'!$B41,'5.6.2 (Medium excl tax)'!X$37:X$64)</f>
        <v>11.026820638141352</v>
      </c>
      <c r="X41" s="51">
        <f>AVERAGEIF('5.6.2 (Medium excl tax)'!$A$37:$A$64,'Annual excl tax'!$B41,'5.6.2 (Medium excl tax)'!Y$37:Y$64)</f>
        <v>8.3004597060480307</v>
      </c>
      <c r="Y41" s="51">
        <f>AVERAGEIF('5.6.2 (Medium excl tax)'!$A$37:$A$64,'Annual excl tax'!$B41,'5.6.2 (Medium excl tax)'!Z$37:Z$64)</f>
        <v>6.9036362122269352</v>
      </c>
      <c r="Z41" s="51">
        <f>AVERAGEIF('5.6.2 (Medium excl tax)'!$A$37:$A$64,'Annual excl tax'!$B41,'5.6.2 (Medium excl tax)'!AA$37:AA$64)</f>
        <v>6.4930093984977315</v>
      </c>
      <c r="AA41" s="51">
        <f>AVERAGEIF('5.6.2 (Medium excl tax)'!$A$37:$A$64,'Annual excl tax'!$B41,'5.6.2 (Medium excl tax)'!AB$37:AB$64)</f>
        <v>7.9086446756442506</v>
      </c>
      <c r="AB41" s="51">
        <f>AVERAGEIF('5.6.2 (Medium excl tax)'!$A$37:$A$64,'Annual excl tax'!$B41,'5.6.2 (Medium excl tax)'!AC$37:AC$64)</f>
        <v>6.3050878336704228</v>
      </c>
      <c r="AC41" s="51">
        <f>AVERAGEIF('5.6.2 (Medium excl tax)'!$A$37:$A$64,'Annual excl tax'!$B41,'5.6.2 (Medium excl tax)'!AD$37:AD$64)</f>
        <v>8.7326118193653848</v>
      </c>
      <c r="AD41" s="51">
        <f>AVERAGEIF('5.6.2 (Medium excl tax)'!$A$37:$A$64,'Annual excl tax'!$B41,'5.6.2 (Medium excl tax)'!AE$37:AE$64)</f>
        <v>8.0948004715603599</v>
      </c>
      <c r="AE41" s="51">
        <f>AVERAGEIF('5.6.2 (Medium excl tax)'!$A$37:$A$64,'Annual excl tax'!$B41,'5.6.2 (Medium excl tax)'!AF$37:AF$64)</f>
        <v>6.7689908395374765</v>
      </c>
      <c r="AF41" s="51">
        <f>AVERAGEIF('5.6.2 (Medium excl tax)'!$A$37:$A$64,'Annual excl tax'!$B41,'5.6.2 (Medium excl tax)'!AG$37:AG$64)</f>
        <v>8.9105605238582264</v>
      </c>
      <c r="AG41" s="51">
        <f>AVERAGEIF('5.6.2 (Medium excl tax)'!$A$37:$A$64,'Annual excl tax'!$B41,'5.6.2 (Medium excl tax)'!AH$37:AH$64)</f>
        <v>8.1630376339390729</v>
      </c>
      <c r="AH41" s="51">
        <f t="shared" si="3"/>
        <v>8.5076037447197592</v>
      </c>
      <c r="AI41" s="53">
        <f t="shared" si="4"/>
        <v>52.163788453901525</v>
      </c>
      <c r="AJ41" s="54">
        <f>RANK(Q41,(C41:Q41,U41:AG41),1)</f>
        <v>25</v>
      </c>
    </row>
    <row r="42" spans="1:36" ht="12.65" customHeight="1" x14ac:dyDescent="0.25">
      <c r="A42" s="17" t="s">
        <v>37</v>
      </c>
      <c r="B42" s="104">
        <v>2016</v>
      </c>
      <c r="C42" s="51">
        <f>AVERAGEIF('5.6.2 (Medium excl tax)'!$A$37:$A$64,'Annual excl tax'!$B42,'5.6.2 (Medium excl tax)'!D$37:D$64)</f>
        <v>10.085306203020773</v>
      </c>
      <c r="D42" s="51">
        <f>AVERAGEIF('5.6.2 (Medium excl tax)'!$A$37:$A$64,'Annual excl tax'!$B42,'5.6.2 (Medium excl tax)'!E$37:E$64)</f>
        <v>13.898352130701577</v>
      </c>
      <c r="E42" s="51">
        <f>AVERAGEIF('5.6.2 (Medium excl tax)'!$A$37:$A$64,'Annual excl tax'!$B42,'5.6.2 (Medium excl tax)'!F$37:F$64)</f>
        <v>7.5650211540684813</v>
      </c>
      <c r="F42" s="51">
        <f>AVERAGEIF('5.6.2 (Medium excl tax)'!$A$37:$A$64,'Annual excl tax'!$B42,'5.6.2 (Medium excl tax)'!G$37:G$64)</f>
        <v>8.3415124742693525</v>
      </c>
      <c r="G42" s="51">
        <f>AVERAGEIF('5.6.2 (Medium excl tax)'!$A$37:$A$64,'Annual excl tax'!$B42,'5.6.2 (Medium excl tax)'!H$37:H$64)</f>
        <v>8.9835163436177297</v>
      </c>
      <c r="H42" s="51">
        <f>AVERAGEIF('5.6.2 (Medium excl tax)'!$A$37:$A$64,'Annual excl tax'!$B42,'5.6.2 (Medium excl tax)'!I$37:I$64)</f>
        <v>11.341111477091053</v>
      </c>
      <c r="I42" s="51">
        <f>AVERAGEIF('5.6.2 (Medium excl tax)'!$A$37:$A$64,'Annual excl tax'!$B42,'5.6.2 (Medium excl tax)'!J$37:J$64)</f>
        <v>9.6149079726946578</v>
      </c>
      <c r="J42" s="51">
        <f>AVERAGEIF('5.6.2 (Medium excl tax)'!$A$37:$A$64,'Annual excl tax'!$B42,'5.6.2 (Medium excl tax)'!K$37:K$64)</f>
        <v>15.445876053406653</v>
      </c>
      <c r="K42" s="51">
        <f>AVERAGEIF('5.6.2 (Medium excl tax)'!$A$37:$A$64,'Annual excl tax'!$B42,'5.6.2 (Medium excl tax)'!L$37:L$64)</f>
        <v>11.122533716553161</v>
      </c>
      <c r="L42" s="51">
        <f>AVERAGEIF('5.6.2 (Medium excl tax)'!$A$37:$A$64,'Annual excl tax'!$B42,'5.6.2 (Medium excl tax)'!M$37:M$64)</f>
        <v>10.867337532674078</v>
      </c>
      <c r="M42" s="51">
        <f>AVERAGEIF('5.6.2 (Medium excl tax)'!$A$37:$A$64,'Annual excl tax'!$B42,'5.6.2 (Medium excl tax)'!N$37:N$64)</f>
        <v>9.8033775153415181</v>
      </c>
      <c r="N42" s="51">
        <f>AVERAGEIF('5.6.2 (Medium excl tax)'!$A$37:$A$64,'Annual excl tax'!$B42,'5.6.2 (Medium excl tax)'!O$37:O$64)</f>
        <v>10.026365158358317</v>
      </c>
      <c r="O42" s="51">
        <f>AVERAGEIF('5.6.2 (Medium excl tax)'!$A$37:$A$64,'Annual excl tax'!$B42,'5.6.2 (Medium excl tax)'!P$37:P$64)</f>
        <v>14.404529185687531</v>
      </c>
      <c r="P42" s="51">
        <f>AVERAGEIF('5.6.2 (Medium excl tax)'!$A$37:$A$64,'Annual excl tax'!$B42,'5.6.2 (Medium excl tax)'!Q$37:Q$64)</f>
        <v>10.245378711334464</v>
      </c>
      <c r="Q42" s="51">
        <f>AVERAGEIF('5.6.2 (Medium excl tax)'!$A$37:$A$64,'Annual excl tax'!$B42,'5.6.2 (Medium excl tax)'!R$37:R$64)</f>
        <v>12.489728193863639</v>
      </c>
      <c r="R42" s="52">
        <f t="shared" si="0"/>
        <v>10.245378711334464</v>
      </c>
      <c r="S42" s="53">
        <f t="shared" si="1"/>
        <v>21.905968981373537</v>
      </c>
      <c r="T42" s="54">
        <f t="shared" si="2"/>
        <v>12</v>
      </c>
      <c r="U42" s="51">
        <f>AVERAGEIF('5.6.2 (Medium excl tax)'!$A$37:$A$64,'Annual excl tax'!$B42,'5.6.2 (Medium excl tax)'!V$37:V$64)</f>
        <v>6.4582083694070294</v>
      </c>
      <c r="V42" s="51">
        <f>AVERAGEIF('5.6.2 (Medium excl tax)'!$A$37:$A$64,'Annual excl tax'!$B42,'5.6.2 (Medium excl tax)'!W$37:W$64)</f>
        <v>8.2745272909401173</v>
      </c>
      <c r="W42" s="51">
        <f>AVERAGEIF('5.6.2 (Medium excl tax)'!$A$37:$A$64,'Annual excl tax'!$B42,'5.6.2 (Medium excl tax)'!X$37:X$64)</f>
        <v>10.169137970609157</v>
      </c>
      <c r="X42" s="51">
        <f>AVERAGEIF('5.6.2 (Medium excl tax)'!$A$37:$A$64,'Annual excl tax'!$B42,'5.6.2 (Medium excl tax)'!Y$37:Y$64)</f>
        <v>9.5121932702661915</v>
      </c>
      <c r="Y42" s="51">
        <f>AVERAGEIF('5.6.2 (Medium excl tax)'!$A$37:$A$64,'Annual excl tax'!$B42,'5.6.2 (Medium excl tax)'!Z$37:Z$64)</f>
        <v>7.7645067432298864</v>
      </c>
      <c r="Z42" s="51">
        <f>AVERAGEIF('5.6.2 (Medium excl tax)'!$A$37:$A$64,'Annual excl tax'!$B42,'5.6.2 (Medium excl tax)'!AA$37:AA$64)</f>
        <v>7.2207757076359096</v>
      </c>
      <c r="AA42" s="51">
        <f>AVERAGEIF('5.6.2 (Medium excl tax)'!$A$37:$A$64,'Annual excl tax'!$B42,'5.6.2 (Medium excl tax)'!AB$37:AB$64)</f>
        <v>8.8070970158734632</v>
      </c>
      <c r="AB42" s="51">
        <f>AVERAGEIF('5.6.2 (Medium excl tax)'!$A$37:$A$64,'Annual excl tax'!$B42,'5.6.2 (Medium excl tax)'!AC$37:AC$64)</f>
        <v>6.8585362306052176</v>
      </c>
      <c r="AC42" s="51">
        <f>AVERAGEIF('5.6.2 (Medium excl tax)'!$A$37:$A$64,'Annual excl tax'!$B42,'5.6.2 (Medium excl tax)'!AD$37:AD$64)</f>
        <v>9.871460839449119</v>
      </c>
      <c r="AD42" s="51">
        <f>AVERAGEIF('5.6.2 (Medium excl tax)'!$A$37:$A$64,'Annual excl tax'!$B42,'5.6.2 (Medium excl tax)'!AE$37:AE$64)</f>
        <v>8.561156389390451</v>
      </c>
      <c r="AE42" s="51">
        <f>AVERAGEIF('5.6.2 (Medium excl tax)'!$A$37:$A$64,'Annual excl tax'!$B42,'5.6.2 (Medium excl tax)'!AF$37:AF$64)</f>
        <v>7.3948854758725213</v>
      </c>
      <c r="AF42" s="51">
        <f>AVERAGEIF('5.6.2 (Medium excl tax)'!$A$37:$A$64,'Annual excl tax'!$B42,'5.6.2 (Medium excl tax)'!AG$37:AG$64)</f>
        <v>9.8587482762064163</v>
      </c>
      <c r="AG42" s="51">
        <f>AVERAGEIF('5.6.2 (Medium excl tax)'!$A$37:$A$64,'Annual excl tax'!$B42,'5.6.2 (Medium excl tax)'!AH$37:AH$64)</f>
        <v>9.1280989505476509</v>
      </c>
      <c r="AH42" s="51">
        <f t="shared" si="3"/>
        <v>9.709142744018088</v>
      </c>
      <c r="AI42" s="53">
        <f t="shared" si="4"/>
        <v>28.638835818524775</v>
      </c>
      <c r="AJ42" s="54">
        <f>RANK(Q42,(C42:Q42,U42:AG42),1)</f>
        <v>25</v>
      </c>
    </row>
    <row r="43" spans="1:36" x14ac:dyDescent="0.25">
      <c r="A43" s="17" t="s">
        <v>37</v>
      </c>
      <c r="B43" s="104">
        <v>2017</v>
      </c>
      <c r="C43" s="51">
        <f>AVERAGEIF('5.6.2 (Medium excl tax)'!$A$37:$A$64,'Annual excl tax'!$B43,'5.6.2 (Medium excl tax)'!D$37:D$64)</f>
        <v>10.690827648485456</v>
      </c>
      <c r="D43" s="51">
        <f>AVERAGEIF('5.6.2 (Medium excl tax)'!$A$37:$A$64,'Annual excl tax'!$B43,'5.6.2 (Medium excl tax)'!E$37:E$64)</f>
        <v>16.290718979236502</v>
      </c>
      <c r="E43" s="51">
        <f>AVERAGEIF('5.6.2 (Medium excl tax)'!$A$37:$A$64,'Annual excl tax'!$B43,'5.6.2 (Medium excl tax)'!F$37:F$64)</f>
        <v>8.1604214988203072</v>
      </c>
      <c r="F43" s="51">
        <f>AVERAGEIF('5.6.2 (Medium excl tax)'!$A$37:$A$64,'Annual excl tax'!$B43,'5.6.2 (Medium excl tax)'!G$37:G$64)</f>
        <v>9.2632796374708164</v>
      </c>
      <c r="G43" s="51">
        <f>AVERAGEIF('5.6.2 (Medium excl tax)'!$A$37:$A$64,'Annual excl tax'!$B43,'5.6.2 (Medium excl tax)'!H$37:H$64)</f>
        <v>9.7389158642961444</v>
      </c>
      <c r="H43" s="51">
        <f>AVERAGEIF('5.6.2 (Medium excl tax)'!$A$37:$A$64,'Annual excl tax'!$B43,'5.6.2 (Medium excl tax)'!I$37:I$64)</f>
        <v>12.150254538299862</v>
      </c>
      <c r="I43" s="51">
        <f>AVERAGEIF('5.6.2 (Medium excl tax)'!$A$37:$A$64,'Annual excl tax'!$B43,'5.6.2 (Medium excl tax)'!J$37:J$64)</f>
        <v>9.7666522889372516</v>
      </c>
      <c r="J43" s="51">
        <f>AVERAGEIF('5.6.2 (Medium excl tax)'!$A$37:$A$64,'Annual excl tax'!$B43,'5.6.2 (Medium excl tax)'!K$37:K$64)</f>
        <v>16.268241481064088</v>
      </c>
      <c r="K43" s="51">
        <f>AVERAGEIF('5.6.2 (Medium excl tax)'!$A$37:$A$64,'Annual excl tax'!$B43,'5.6.2 (Medium excl tax)'!L$37:L$64)</f>
        <v>11.60751207939793</v>
      </c>
      <c r="L43" s="51">
        <f>AVERAGEIF('5.6.2 (Medium excl tax)'!$A$37:$A$64,'Annual excl tax'!$B43,'5.6.2 (Medium excl tax)'!M$37:M$64)</f>
        <v>10.244200852660288</v>
      </c>
      <c r="M43" s="51">
        <f>AVERAGEIF('5.6.2 (Medium excl tax)'!$A$37:$A$64,'Annual excl tax'!$B43,'5.6.2 (Medium excl tax)'!N$37:N$64)</f>
        <v>10.073488028871186</v>
      </c>
      <c r="N43" s="51">
        <f>AVERAGEIF('5.6.2 (Medium excl tax)'!$A$37:$A$64,'Annual excl tax'!$B43,'5.6.2 (Medium excl tax)'!O$37:O$64)</f>
        <v>9.5799995545217467</v>
      </c>
      <c r="O43" s="51">
        <f>AVERAGEIF('5.6.2 (Medium excl tax)'!$A$37:$A$64,'Annual excl tax'!$B43,'5.6.2 (Medium excl tax)'!P$37:P$64)</f>
        <v>15.408941293878497</v>
      </c>
      <c r="P43" s="51">
        <f>AVERAGEIF('5.6.2 (Medium excl tax)'!$A$37:$A$64,'Annual excl tax'!$B43,'5.6.2 (Medium excl tax)'!Q$37:Q$64)</f>
        <v>11.234047249158774</v>
      </c>
      <c r="Q43" s="51">
        <f>AVERAGEIF('5.6.2 (Medium excl tax)'!$A$37:$A$64,'Annual excl tax'!$B43,'5.6.2 (Medium excl tax)'!R$37:R$64)</f>
        <v>11.782528603659916</v>
      </c>
      <c r="R43" s="52">
        <f t="shared" si="0"/>
        <v>10.690827648485456</v>
      </c>
      <c r="S43" s="53">
        <f t="shared" si="1"/>
        <v>10.211566317123431</v>
      </c>
      <c r="T43" s="54">
        <f t="shared" si="2"/>
        <v>11</v>
      </c>
      <c r="U43" s="51">
        <f>AVERAGEIF('5.6.2 (Medium excl tax)'!$A$37:$A$64,'Annual excl tax'!$B43,'5.6.2 (Medium excl tax)'!V$37:V$64)</f>
        <v>7.0809932569788918</v>
      </c>
      <c r="V43" s="51">
        <f>AVERAGEIF('5.6.2 (Medium excl tax)'!$A$37:$A$64,'Annual excl tax'!$B43,'5.6.2 (Medium excl tax)'!W$37:W$64)</f>
        <v>8.8676598016877044</v>
      </c>
      <c r="W43" s="51">
        <f>AVERAGEIF('5.6.2 (Medium excl tax)'!$A$37:$A$64,'Annual excl tax'!$B43,'5.6.2 (Medium excl tax)'!X$37:X$64)</f>
        <v>12.595128358635463</v>
      </c>
      <c r="X43" s="51">
        <f>AVERAGEIF('5.6.2 (Medium excl tax)'!$A$37:$A$64,'Annual excl tax'!$B43,'5.6.2 (Medium excl tax)'!Y$37:Y$64)</f>
        <v>10.497161127205603</v>
      </c>
      <c r="Y43" s="51">
        <f>AVERAGEIF('5.6.2 (Medium excl tax)'!$A$37:$A$64,'Annual excl tax'!$B43,'5.6.2 (Medium excl tax)'!Z$37:Z$64)</f>
        <v>8.2251354248686912</v>
      </c>
      <c r="Z43" s="51">
        <f>AVERAGEIF('5.6.2 (Medium excl tax)'!$A$37:$A$64,'Annual excl tax'!$B43,'5.6.2 (Medium excl tax)'!AA$37:AA$64)</f>
        <v>7.798592878734671</v>
      </c>
      <c r="AA43" s="51">
        <f>AVERAGEIF('5.6.2 (Medium excl tax)'!$A$37:$A$64,'Annual excl tax'!$B43,'5.6.2 (Medium excl tax)'!AB$37:AB$64)</f>
        <v>9.1258808876078028</v>
      </c>
      <c r="AB43" s="51">
        <f>AVERAGEIF('5.6.2 (Medium excl tax)'!$A$37:$A$64,'Annual excl tax'!$B43,'5.6.2 (Medium excl tax)'!AC$37:AC$64)</f>
        <v>6.8375965518282031</v>
      </c>
      <c r="AC43" s="51">
        <f>AVERAGEIF('5.6.2 (Medium excl tax)'!$A$37:$A$64,'Annual excl tax'!$B43,'5.6.2 (Medium excl tax)'!AD$37:AD$64)</f>
        <v>10.829024147842224</v>
      </c>
      <c r="AD43" s="51">
        <f>AVERAGEIF('5.6.2 (Medium excl tax)'!$A$37:$A$64,'Annual excl tax'!$B43,'5.6.2 (Medium excl tax)'!AE$37:AE$64)</f>
        <v>8.3714612409468039</v>
      </c>
      <c r="AE43" s="51">
        <f>AVERAGEIF('5.6.2 (Medium excl tax)'!$A$37:$A$64,'Annual excl tax'!$B43,'5.6.2 (Medium excl tax)'!AF$37:AF$64)</f>
        <v>7.96611658945484</v>
      </c>
      <c r="AF43" s="51">
        <f>AVERAGEIF('5.6.2 (Medium excl tax)'!$A$37:$A$64,'Annual excl tax'!$B43,'5.6.2 (Medium excl tax)'!AG$37:AG$64)</f>
        <v>7.3207246497423064</v>
      </c>
      <c r="AG43" s="51">
        <f>AVERAGEIF('5.6.2 (Medium excl tax)'!$A$37:$A$64,'Annual excl tax'!$B43,'5.6.2 (Medium excl tax)'!AH$37:AH$64)</f>
        <v>9.6829687006016734</v>
      </c>
      <c r="AH43" s="51">
        <f t="shared" si="3"/>
        <v>9.7527840766166989</v>
      </c>
      <c r="AI43" s="53">
        <f t="shared" si="4"/>
        <v>20.811949809385588</v>
      </c>
      <c r="AJ43" s="54">
        <f>RANK(Q43,(C43:Q43,U43:AG43),1)</f>
        <v>23</v>
      </c>
    </row>
    <row r="44" spans="1:36" x14ac:dyDescent="0.25">
      <c r="A44" s="17" t="s">
        <v>37</v>
      </c>
      <c r="B44" s="104">
        <v>2018</v>
      </c>
      <c r="C44" s="51">
        <f>AVERAGEIF('5.6.2 (Medium excl tax)'!$A$37:$A$64,'Annual excl tax'!$B44,'5.6.2 (Medium excl tax)'!D$37:D$64)</f>
        <v>11.045084658677428</v>
      </c>
      <c r="D44" s="51">
        <f>AVERAGEIF('5.6.2 (Medium excl tax)'!$A$37:$A$64,'Annual excl tax'!$B44,'5.6.2 (Medium excl tax)'!E$37:E$64)</f>
        <v>17.022303234404639</v>
      </c>
      <c r="E44" s="51">
        <f>AVERAGEIF('5.6.2 (Medium excl tax)'!$A$37:$A$64,'Annual excl tax'!$B44,'5.6.2 (Medium excl tax)'!F$37:F$64)</f>
        <v>9.4103054080583313</v>
      </c>
      <c r="F44" s="51">
        <f>AVERAGEIF('5.6.2 (Medium excl tax)'!$A$37:$A$64,'Annual excl tax'!$B44,'5.6.2 (Medium excl tax)'!G$37:G$64)</f>
        <v>9.8119550588351618</v>
      </c>
      <c r="G44" s="51">
        <f>AVERAGEIF('5.6.2 (Medium excl tax)'!$A$37:$A$64,'Annual excl tax'!$B44,'5.6.2 (Medium excl tax)'!H$37:H$64)</f>
        <v>10.182619396478348</v>
      </c>
      <c r="H44" s="51">
        <f>AVERAGEIF('5.6.2 (Medium excl tax)'!$A$37:$A$64,'Annual excl tax'!$B44,'5.6.2 (Medium excl tax)'!I$37:I$64)</f>
        <v>12.194249291914151</v>
      </c>
      <c r="I44" s="51">
        <f>AVERAGEIF('5.6.2 (Medium excl tax)'!$A$37:$A$64,'Annual excl tax'!$B44,'5.6.2 (Medium excl tax)'!J$37:J$64)</f>
        <v>9.9825930393380737</v>
      </c>
      <c r="J44" s="51">
        <f>AVERAGEIF('5.6.2 (Medium excl tax)'!$A$37:$A$64,'Annual excl tax'!$B44,'5.6.2 (Medium excl tax)'!K$37:K$64)</f>
        <v>17.041347981625947</v>
      </c>
      <c r="K44" s="51">
        <f>AVERAGEIF('5.6.2 (Medium excl tax)'!$A$37:$A$64,'Annual excl tax'!$B44,'5.6.2 (Medium excl tax)'!L$37:L$64)</f>
        <v>11.949748428396632</v>
      </c>
      <c r="L44" s="51">
        <f>AVERAGEIF('5.6.2 (Medium excl tax)'!$A$37:$A$64,'Annual excl tax'!$B44,'5.6.2 (Medium excl tax)'!M$37:M$64)</f>
        <v>11.43397248773652</v>
      </c>
      <c r="M44" s="51">
        <f>AVERAGEIF('5.6.2 (Medium excl tax)'!$A$37:$A$64,'Annual excl tax'!$B44,'5.6.2 (Medium excl tax)'!N$37:N$64)</f>
        <v>10.611435202301458</v>
      </c>
      <c r="N44" s="51">
        <f>AVERAGEIF('5.6.2 (Medium excl tax)'!$A$37:$A$64,'Annual excl tax'!$B44,'5.6.2 (Medium excl tax)'!O$37:O$64)</f>
        <v>9.0013583393124392</v>
      </c>
      <c r="O44" s="51">
        <f>AVERAGEIF('5.6.2 (Medium excl tax)'!$A$37:$A$64,'Annual excl tax'!$B44,'5.6.2 (Medium excl tax)'!P$37:P$64)</f>
        <v>16.89773396272475</v>
      </c>
      <c r="P44" s="51">
        <f>AVERAGEIF('5.6.2 (Medium excl tax)'!$A$37:$A$64,'Annual excl tax'!$B44,'5.6.2 (Medium excl tax)'!Q$37:Q$64)</f>
        <v>11.157713364444977</v>
      </c>
      <c r="Q44" s="51">
        <f>AVERAGEIF('5.6.2 (Medium excl tax)'!$A$37:$A$64,'Annual excl tax'!$B44,'5.6.2 (Medium excl tax)'!R$37:R$64)</f>
        <v>12.155134801340068</v>
      </c>
      <c r="R44" s="52">
        <f t="shared" si="0"/>
        <v>11.157713364444977</v>
      </c>
      <c r="S44" s="53">
        <f t="shared" si="1"/>
        <v>8.9392996962393916</v>
      </c>
      <c r="T44" s="54">
        <f t="shared" si="2"/>
        <v>11</v>
      </c>
      <c r="U44" s="51">
        <f>AVERAGEIF('5.6.2 (Medium excl tax)'!$A$37:$A$64,'Annual excl tax'!$B44,'5.6.2 (Medium excl tax)'!V$37:V$64)</f>
        <v>7.3162108641832244</v>
      </c>
      <c r="V44" s="51">
        <f>AVERAGEIF('5.6.2 (Medium excl tax)'!$A$37:$A$64,'Annual excl tax'!$B44,'5.6.2 (Medium excl tax)'!W$37:W$64)</f>
        <v>9.0585436241918913</v>
      </c>
      <c r="W44" s="51">
        <f>AVERAGEIF('5.6.2 (Medium excl tax)'!$A$37:$A$64,'Annual excl tax'!$B44,'5.6.2 (Medium excl tax)'!X$37:X$64)</f>
        <v>14.116688628770341</v>
      </c>
      <c r="X44" s="51">
        <f>AVERAGEIF('5.6.2 (Medium excl tax)'!$A$37:$A$64,'Annual excl tax'!$B44,'5.6.2 (Medium excl tax)'!Y$37:Y$64)</f>
        <v>11.433827560241449</v>
      </c>
      <c r="Y44" s="51">
        <f>AVERAGEIF('5.6.2 (Medium excl tax)'!$A$37:$A$64,'Annual excl tax'!$B44,'5.6.2 (Medium excl tax)'!Z$37:Z$64)</f>
        <v>9.0111222587482089</v>
      </c>
      <c r="Z44" s="51">
        <f>AVERAGEIF('5.6.2 (Medium excl tax)'!$A$37:$A$64,'Annual excl tax'!$B44,'5.6.2 (Medium excl tax)'!AA$37:AA$64)</f>
        <v>7.8065142046233884</v>
      </c>
      <c r="AA44" s="51">
        <f>AVERAGEIF('5.6.2 (Medium excl tax)'!$A$37:$A$64,'Annual excl tax'!$B44,'5.6.2 (Medium excl tax)'!AB$37:AB$64)</f>
        <v>9.1823399492314035</v>
      </c>
      <c r="AB44" s="51">
        <f>AVERAGEIF('5.6.2 (Medium excl tax)'!$A$37:$A$64,'Annual excl tax'!$B44,'5.6.2 (Medium excl tax)'!AC$37:AC$64)</f>
        <v>6.8203009265498196</v>
      </c>
      <c r="AC44" s="51">
        <f>AVERAGEIF('5.6.2 (Medium excl tax)'!$A$37:$A$64,'Annual excl tax'!$B44,'5.6.2 (Medium excl tax)'!AD$37:AD$64)</f>
        <v>10.788259489977889</v>
      </c>
      <c r="AD44" s="51">
        <f>AVERAGEIF('5.6.2 (Medium excl tax)'!$A$37:$A$64,'Annual excl tax'!$B44,'5.6.2 (Medium excl tax)'!AE$37:AE$64)</f>
        <v>7.9389150291381085</v>
      </c>
      <c r="AE44" s="51">
        <f>AVERAGEIF('5.6.2 (Medium excl tax)'!$A$37:$A$64,'Annual excl tax'!$B44,'5.6.2 (Medium excl tax)'!AF$37:AF$64)</f>
        <v>8.6419582392712613</v>
      </c>
      <c r="AF44" s="51">
        <f>AVERAGEIF('5.6.2 (Medium excl tax)'!$A$37:$A$64,'Annual excl tax'!$B44,'5.6.2 (Medium excl tax)'!AG$37:AG$64)</f>
        <v>7.9193871902665673</v>
      </c>
      <c r="AG44" s="51">
        <f>AVERAGEIF('5.6.2 (Medium excl tax)'!$A$37:$A$64,'Annual excl tax'!$B44,'5.6.2 (Medium excl tax)'!AH$37:AH$64)</f>
        <v>9.8770202057144694</v>
      </c>
      <c r="AH44" s="51">
        <f t="shared" si="3"/>
        <v>10.082606217908211</v>
      </c>
      <c r="AI44" s="53">
        <f t="shared" si="4"/>
        <v>20.55548474907944</v>
      </c>
      <c r="AJ44" s="54">
        <f>RANK(Q44,(C44:Q44,U44:AG44),1)</f>
        <v>23</v>
      </c>
    </row>
    <row r="45" spans="1:36" x14ac:dyDescent="0.25">
      <c r="A45" s="17" t="s">
        <v>37</v>
      </c>
      <c r="B45" s="104">
        <v>2019</v>
      </c>
      <c r="C45" s="51">
        <f>AVERAGEIF('5.6.2 (Medium excl tax)'!$A$37:$A$64,'Annual excl tax'!$B45,'5.6.2 (Medium excl tax)'!D$37:D$64)</f>
        <v>11.693205738673727</v>
      </c>
      <c r="D45" s="51">
        <f>AVERAGEIF('5.6.2 (Medium excl tax)'!$A$37:$A$64,'Annual excl tax'!$B45,'5.6.2 (Medium excl tax)'!E$37:E$64)</f>
        <v>17.119946718377392</v>
      </c>
      <c r="E45" s="51">
        <f>AVERAGEIF('5.6.2 (Medium excl tax)'!$A$37:$A$64,'Annual excl tax'!$B45,'5.6.2 (Medium excl tax)'!F$37:F$64)</f>
        <v>9.3268868941669822</v>
      </c>
      <c r="F45" s="51">
        <f>AVERAGEIF('5.6.2 (Medium excl tax)'!$A$37:$A$64,'Annual excl tax'!$B45,'5.6.2 (Medium excl tax)'!G$37:G$64)</f>
        <v>10.41635902433735</v>
      </c>
      <c r="G45" s="51">
        <f>AVERAGEIF('5.6.2 (Medium excl tax)'!$A$37:$A$64,'Annual excl tax'!$B45,'5.6.2 (Medium excl tax)'!H$37:H$64)</f>
        <v>10.567193886586205</v>
      </c>
      <c r="H45" s="51">
        <f>AVERAGEIF('5.6.2 (Medium excl tax)'!$A$37:$A$64,'Annual excl tax'!$B45,'5.6.2 (Medium excl tax)'!I$37:I$64)</f>
        <v>12.255527298136823</v>
      </c>
      <c r="I45" s="51">
        <f>AVERAGEIF('5.6.2 (Medium excl tax)'!$A$37:$A$64,'Annual excl tax'!$B45,'5.6.2 (Medium excl tax)'!J$37:J$64)</f>
        <v>10.223706859306745</v>
      </c>
      <c r="J45" s="51">
        <f>AVERAGEIF('5.6.2 (Medium excl tax)'!$A$37:$A$64,'Annual excl tax'!$B45,'5.6.2 (Medium excl tax)'!K$37:K$64)</f>
        <v>18.240665074006259</v>
      </c>
      <c r="K45" s="51">
        <f>AVERAGEIF('5.6.2 (Medium excl tax)'!$A$37:$A$64,'Annual excl tax'!$B45,'5.6.2 (Medium excl tax)'!L$37:L$64)</f>
        <v>12.54361927944241</v>
      </c>
      <c r="L45" s="51">
        <f>AVERAGEIF('5.6.2 (Medium excl tax)'!$A$37:$A$64,'Annual excl tax'!$B45,'5.6.2 (Medium excl tax)'!M$37:M$64)</f>
        <v>11.631108901686851</v>
      </c>
      <c r="M45" s="51">
        <f>AVERAGEIF('5.6.2 (Medium excl tax)'!$A$37:$A$64,'Annual excl tax'!$B45,'5.6.2 (Medium excl tax)'!N$37:N$64)</f>
        <v>11.91635246269561</v>
      </c>
      <c r="N45" s="51">
        <f>AVERAGEIF('5.6.2 (Medium excl tax)'!$A$37:$A$64,'Annual excl tax'!$B45,'5.6.2 (Medium excl tax)'!O$37:O$64)</f>
        <v>10.464522065595</v>
      </c>
      <c r="O45" s="51">
        <f>AVERAGEIF('5.6.2 (Medium excl tax)'!$A$37:$A$64,'Annual excl tax'!$B45,'5.6.2 (Medium excl tax)'!P$37:P$64)</f>
        <v>11.463634153389918</v>
      </c>
      <c r="P45" s="51">
        <f>AVERAGEIF('5.6.2 (Medium excl tax)'!$A$37:$A$64,'Annual excl tax'!$B45,'5.6.2 (Medium excl tax)'!Q$37:Q$64)</f>
        <v>11.464781433787252</v>
      </c>
      <c r="Q45" s="51">
        <f>AVERAGEIF('5.6.2 (Medium excl tax)'!$A$37:$A$64,'Annual excl tax'!$B45,'5.6.2 (Medium excl tax)'!R$37:R$64)</f>
        <v>12.996257548344623</v>
      </c>
      <c r="R45" s="52">
        <f t="shared" si="0"/>
        <v>11.631108901686851</v>
      </c>
      <c r="S45" s="53">
        <f t="shared" si="1"/>
        <v>11.737046383082061</v>
      </c>
      <c r="T45" s="54">
        <f t="shared" si="2"/>
        <v>13</v>
      </c>
      <c r="U45" s="51">
        <f>AVERAGEIF('5.6.2 (Medium excl tax)'!$A$37:$A$64,'Annual excl tax'!$B45,'5.6.2 (Medium excl tax)'!V$37:V$64)</f>
        <v>7.1465025080837705</v>
      </c>
      <c r="V45" s="51">
        <f>AVERAGEIF('5.6.2 (Medium excl tax)'!$A$37:$A$64,'Annual excl tax'!$B45,'5.6.2 (Medium excl tax)'!W$37:W$64)</f>
        <v>9.0294106773284852</v>
      </c>
      <c r="W45" s="51">
        <f>AVERAGEIF('5.6.2 (Medium excl tax)'!$A$37:$A$64,'Annual excl tax'!$B45,'5.6.2 (Medium excl tax)'!X$37:X$64)</f>
        <v>13.693843159237264</v>
      </c>
      <c r="X45" s="51">
        <f>AVERAGEIF('5.6.2 (Medium excl tax)'!$A$37:$A$64,'Annual excl tax'!$B45,'5.6.2 (Medium excl tax)'!Y$37:Y$64)</f>
        <v>10.938247929774096</v>
      </c>
      <c r="Y45" s="51">
        <f>AVERAGEIF('5.6.2 (Medium excl tax)'!$A$37:$A$64,'Annual excl tax'!$B45,'5.6.2 (Medium excl tax)'!Z$37:Z$64)</f>
        <v>8.8152762207083413</v>
      </c>
      <c r="Z45" s="51">
        <f>AVERAGEIF('5.6.2 (Medium excl tax)'!$A$37:$A$64,'Annual excl tax'!$B45,'5.6.2 (Medium excl tax)'!AA$37:AA$64)</f>
        <v>7.6601308125859973</v>
      </c>
      <c r="AA45" s="51">
        <f>AVERAGEIF('5.6.2 (Medium excl tax)'!$A$37:$A$64,'Annual excl tax'!$B45,'5.6.2 (Medium excl tax)'!AB$37:AB$64)</f>
        <v>10.003543155354787</v>
      </c>
      <c r="AB45" s="51">
        <f>AVERAGEIF('5.6.2 (Medium excl tax)'!$A$37:$A$64,'Annual excl tax'!$B45,'5.6.2 (Medium excl tax)'!AC$37:AC$64)</f>
        <v>8.3098293943546118</v>
      </c>
      <c r="AC45" s="51">
        <f>AVERAGEIF('5.6.2 (Medium excl tax)'!$A$37:$A$64,'Annual excl tax'!$B45,'5.6.2 (Medium excl tax)'!AD$37:AD$64)</f>
        <v>10.710021431852677</v>
      </c>
      <c r="AD45" s="51">
        <f>AVERAGEIF('5.6.2 (Medium excl tax)'!$A$37:$A$64,'Annual excl tax'!$B45,'5.6.2 (Medium excl tax)'!AE$37:AE$64)</f>
        <v>7.7432352044462789</v>
      </c>
      <c r="AE45" s="51">
        <f>AVERAGEIF('5.6.2 (Medium excl tax)'!$A$37:$A$64,'Annual excl tax'!$B45,'5.6.2 (Medium excl tax)'!AF$37:AF$64)</f>
        <v>8.8108294290969891</v>
      </c>
      <c r="AF45" s="51">
        <f>AVERAGEIF('5.6.2 (Medium excl tax)'!$A$37:$A$64,'Annual excl tax'!$B45,'5.6.2 (Medium excl tax)'!AG$37:AG$64)</f>
        <v>8.4723034915380282</v>
      </c>
      <c r="AG45" s="51">
        <f>AVERAGEIF('5.6.2 (Medium excl tax)'!$A$37:$A$64,'Annual excl tax'!$B45,'5.6.2 (Medium excl tax)'!AH$37:AH$64)</f>
        <v>9.9643132587128527</v>
      </c>
      <c r="AH45" s="51">
        <f t="shared" si="3"/>
        <v>10.515857976090603</v>
      </c>
      <c r="AI45" s="53">
        <f t="shared" si="4"/>
        <v>23.587229666790716</v>
      </c>
      <c r="AJ45" s="54">
        <f>RANK(Q45,(C45:Q45,U45:AG45),1)</f>
        <v>25</v>
      </c>
    </row>
    <row r="46" spans="1:36" x14ac:dyDescent="0.25">
      <c r="A46" s="17" t="s">
        <v>37</v>
      </c>
      <c r="B46" s="104">
        <v>2020</v>
      </c>
      <c r="C46" s="51">
        <f>AVERAGEIF('5.6.2 (Medium excl tax)'!$A$37:$A$64,'Annual excl tax'!$B46,'5.6.2 (Medium excl tax)'!D$37:D$64)</f>
        <v>12.195643322515821</v>
      </c>
      <c r="D46" s="51">
        <f>AVERAGEIF('5.6.2 (Medium excl tax)'!$A$37:$A$64,'Annual excl tax'!$B46,'5.6.2 (Medium excl tax)'!E$37:E$64)</f>
        <v>16.315107025891482</v>
      </c>
      <c r="E46" s="51">
        <f>AVERAGEIF('5.6.2 (Medium excl tax)'!$A$37:$A$64,'Annual excl tax'!$B46,'5.6.2 (Medium excl tax)'!F$37:F$64)</f>
        <v>8.2638397621516901</v>
      </c>
      <c r="F46" s="51">
        <f>AVERAGEIF('5.6.2 (Medium excl tax)'!$A$37:$A$64,'Annual excl tax'!$B46,'5.6.2 (Medium excl tax)'!G$37:G$64)</f>
        <v>10.599237078526023</v>
      </c>
      <c r="G46" s="51">
        <f>AVERAGEIF('5.6.2 (Medium excl tax)'!$A$37:$A$64,'Annual excl tax'!$B46,'5.6.2 (Medium excl tax)'!H$37:H$64)</f>
        <v>11.272432158532361</v>
      </c>
      <c r="H46" s="51">
        <f>AVERAGEIF('5.6.2 (Medium excl tax)'!$A$37:$A$64,'Annual excl tax'!$B46,'5.6.2 (Medium excl tax)'!I$37:I$64)</f>
        <v>12.813410499461252</v>
      </c>
      <c r="I46" s="51">
        <f>AVERAGEIF('5.6.2 (Medium excl tax)'!$A$37:$A$64,'Annual excl tax'!$B46,'5.6.2 (Medium excl tax)'!J$37:J$64)</f>
        <v>11.39719467541056</v>
      </c>
      <c r="J46" s="51">
        <f>AVERAGEIF('5.6.2 (Medium excl tax)'!$A$37:$A$64,'Annual excl tax'!$B46,'5.6.2 (Medium excl tax)'!K$37:K$64)</f>
        <v>18.785339238381866</v>
      </c>
      <c r="K46" s="51">
        <f>AVERAGEIF('5.6.2 (Medium excl tax)'!$A$37:$A$64,'Annual excl tax'!$B46,'5.6.2 (Medium excl tax)'!L$37:L$64)</f>
        <v>12.061004666496892</v>
      </c>
      <c r="L46" s="51">
        <f>AVERAGEIF('5.6.2 (Medium excl tax)'!$A$37:$A$64,'Annual excl tax'!$B46,'5.6.2 (Medium excl tax)'!M$37:M$64)</f>
        <v>13.029766694444683</v>
      </c>
      <c r="M46" s="51">
        <f>AVERAGEIF('5.6.2 (Medium excl tax)'!$A$37:$A$64,'Annual excl tax'!$B46,'5.6.2 (Medium excl tax)'!N$37:N$64)</f>
        <v>12.201589259979063</v>
      </c>
      <c r="N46" s="51">
        <f>AVERAGEIF('5.6.2 (Medium excl tax)'!$A$37:$A$64,'Annual excl tax'!$B46,'5.6.2 (Medium excl tax)'!O$37:O$64)</f>
        <v>10.125789356598975</v>
      </c>
      <c r="O46" s="51">
        <f>AVERAGEIF('5.6.2 (Medium excl tax)'!$A$37:$A$64,'Annual excl tax'!$B46,'5.6.2 (Medium excl tax)'!P$37:P$64)</f>
        <v>10.847876781955767</v>
      </c>
      <c r="P46" s="51">
        <f>AVERAGEIF('5.6.2 (Medium excl tax)'!$A$37:$A$64,'Annual excl tax'!$B46,'5.6.2 (Medium excl tax)'!Q$37:Q$64)</f>
        <v>10.99381769265397</v>
      </c>
      <c r="Q46" s="51">
        <f>AVERAGEIF('5.6.2 (Medium excl tax)'!$A$37:$A$64,'Annual excl tax'!$B46,'5.6.2 (Medium excl tax)'!R$37:R$64)</f>
        <v>12.773770476373876</v>
      </c>
      <c r="R46" s="52">
        <f t="shared" si="0"/>
        <v>12.061004666496892</v>
      </c>
      <c r="S46" s="53">
        <f t="shared" si="1"/>
        <v>5.9096719517645822</v>
      </c>
      <c r="T46" s="54">
        <f t="shared" si="2"/>
        <v>11</v>
      </c>
      <c r="U46" s="51">
        <f>AVERAGEIF('5.6.2 (Medium excl tax)'!$A$37:$A$64,'Annual excl tax'!$B46,'5.6.2 (Medium excl tax)'!V$37:V$64)</f>
        <v>7.3321767746543554</v>
      </c>
      <c r="V46" s="51">
        <f>AVERAGEIF('5.6.2 (Medium excl tax)'!$A$37:$A$64,'Annual excl tax'!$B46,'5.6.2 (Medium excl tax)'!W$37:W$64)</f>
        <v>9.0233707730737063</v>
      </c>
      <c r="W46" s="51">
        <f>AVERAGEIF('5.6.2 (Medium excl tax)'!$A$37:$A$64,'Annual excl tax'!$B46,'5.6.2 (Medium excl tax)'!X$37:X$64)</f>
        <v>11.89938998421237</v>
      </c>
      <c r="X46" s="51">
        <f>AVERAGEIF('5.6.2 (Medium excl tax)'!$A$37:$A$64,'Annual excl tax'!$B46,'5.6.2 (Medium excl tax)'!Y$37:Y$64)</f>
        <v>11.577237690287863</v>
      </c>
      <c r="Y46" s="51">
        <f>AVERAGEIF('5.6.2 (Medium excl tax)'!$A$37:$A$64,'Annual excl tax'!$B46,'5.6.2 (Medium excl tax)'!Z$37:Z$64)</f>
        <v>8.1655133862830418</v>
      </c>
      <c r="Z46" s="51">
        <f>AVERAGEIF('5.6.2 (Medium excl tax)'!$A$37:$A$64,'Annual excl tax'!$B46,'5.6.2 (Medium excl tax)'!AA$37:AA$64)</f>
        <v>7.1405864299653388</v>
      </c>
      <c r="AA46" s="51">
        <f>AVERAGEIF('5.6.2 (Medium excl tax)'!$A$37:$A$64,'Annual excl tax'!$B46,'5.6.2 (Medium excl tax)'!AB$37:AB$64)</f>
        <v>8.8991490414073944</v>
      </c>
      <c r="AB46" s="51">
        <f>AVERAGEIF('5.6.2 (Medium excl tax)'!$A$37:$A$64,'Annual excl tax'!$B46,'5.6.2 (Medium excl tax)'!AC$37:AC$64)</f>
        <v>9.2528966535045214</v>
      </c>
      <c r="AC46" s="51">
        <f>AVERAGEIF('5.6.2 (Medium excl tax)'!$A$37:$A$64,'Annual excl tax'!$B46,'5.6.2 (Medium excl tax)'!AD$37:AD$64)</f>
        <v>10.816330298818466</v>
      </c>
      <c r="AD46" s="51">
        <f>AVERAGEIF('5.6.2 (Medium excl tax)'!$A$37:$A$64,'Annual excl tax'!$B46,'5.6.2 (Medium excl tax)'!AE$37:AE$64)</f>
        <v>8.3579393263075534</v>
      </c>
      <c r="AE46" s="51">
        <f>AVERAGEIF('5.6.2 (Medium excl tax)'!$A$37:$A$64,'Annual excl tax'!$B46,'5.6.2 (Medium excl tax)'!AF$37:AF$64)</f>
        <v>9.2716668313445272</v>
      </c>
      <c r="AF46" s="51">
        <f>AVERAGEIF('5.6.2 (Medium excl tax)'!$A$37:$A$64,'Annual excl tax'!$B46,'5.6.2 (Medium excl tax)'!AG$37:AG$64)</f>
        <v>9.6968606632036458</v>
      </c>
      <c r="AG46" s="51">
        <f>AVERAGEIF('5.6.2 (Medium excl tax)'!$A$37:$A$64,'Annual excl tax'!$B46,'5.6.2 (Medium excl tax)'!AH$37:AH$64)</f>
        <v>9.9832875973575348</v>
      </c>
      <c r="AH46" s="51">
        <f t="shared" si="3"/>
        <v>10.832103540387116</v>
      </c>
      <c r="AI46" s="53">
        <f t="shared" si="4"/>
        <v>17.925114256407568</v>
      </c>
      <c r="AJ46" s="54">
        <f>RANK(Q46,(C46:Q46,U46:AG46),1)</f>
        <v>24</v>
      </c>
    </row>
    <row r="47" spans="1:36" x14ac:dyDescent="0.25">
      <c r="A47" s="17" t="s">
        <v>37</v>
      </c>
      <c r="B47" s="104">
        <v>2021</v>
      </c>
      <c r="C47" s="51">
        <f>AVERAGEIF('5.6.2 (Medium excl tax)'!$A$37:$A$64,'Annual excl tax'!$B47,'5.6.2 (Medium excl tax)'!D$37:D$64)</f>
        <v>12.219477824577055</v>
      </c>
      <c r="D47" s="51">
        <f>AVERAGEIF('5.6.2 (Medium excl tax)'!$A$37:$A$64,'Annual excl tax'!$B47,'5.6.2 (Medium excl tax)'!E$37:E$64)</f>
        <v>16.253747937146066</v>
      </c>
      <c r="E47" s="51">
        <f>AVERAGEIF('5.6.2 (Medium excl tax)'!$A$37:$A$64,'Annual excl tax'!$B47,'5.6.2 (Medium excl tax)'!F$37:F$64)</f>
        <v>10.839916212862882</v>
      </c>
      <c r="F47" s="51">
        <f>AVERAGEIF('5.6.2 (Medium excl tax)'!$A$37:$A$64,'Annual excl tax'!$B47,'5.6.2 (Medium excl tax)'!G$37:G$64)</f>
        <v>10.572216135664259</v>
      </c>
      <c r="G47" s="51">
        <f>AVERAGEIF('5.6.2 (Medium excl tax)'!$A$37:$A$64,'Annual excl tax'!$B47,'5.6.2 (Medium excl tax)'!H$37:H$64)</f>
        <v>11.371756118344514</v>
      </c>
      <c r="H47" s="51">
        <f>AVERAGEIF('5.6.2 (Medium excl tax)'!$A$37:$A$64,'Annual excl tax'!$B47,'5.6.2 (Medium excl tax)'!I$37:I$64)</f>
        <v>13.579239451425121</v>
      </c>
      <c r="I47" s="51">
        <f>AVERAGEIF('5.6.2 (Medium excl tax)'!$A$37:$A$64,'Annual excl tax'!$B47,'5.6.2 (Medium excl tax)'!J$37:J$64)</f>
        <v>12.429231041413717</v>
      </c>
      <c r="J47" s="51">
        <f>AVERAGEIF('5.6.2 (Medium excl tax)'!$A$37:$A$64,'Annual excl tax'!$B47,'5.6.2 (Medium excl tax)'!K$37:K$64)</f>
        <v>19.289826878515026</v>
      </c>
      <c r="K47" s="51">
        <f>AVERAGEIF('5.6.2 (Medium excl tax)'!$A$37:$A$64,'Annual excl tax'!$B47,'5.6.2 (Medium excl tax)'!L$37:L$64)</f>
        <v>13.713170325159467</v>
      </c>
      <c r="L47" s="51">
        <f>AVERAGEIF('5.6.2 (Medium excl tax)'!$A$37:$A$64,'Annual excl tax'!$B47,'5.6.2 (Medium excl tax)'!M$37:M$64)</f>
        <v>12.62162915391437</v>
      </c>
      <c r="M47" s="51">
        <f>AVERAGEIF('5.6.2 (Medium excl tax)'!$A$37:$A$64,'Annual excl tax'!$B47,'5.6.2 (Medium excl tax)'!N$37:N$64)</f>
        <v>12.224402170841493</v>
      </c>
      <c r="N47" s="51">
        <f>AVERAGEIF('5.6.2 (Medium excl tax)'!$A$37:$A$64,'Annual excl tax'!$B47,'5.6.2 (Medium excl tax)'!O$37:O$64)</f>
        <v>9.8680369314581675</v>
      </c>
      <c r="O47" s="51">
        <f>AVERAGEIF('5.6.2 (Medium excl tax)'!$A$37:$A$64,'Annual excl tax'!$B47,'5.6.2 (Medium excl tax)'!P$37:P$64)</f>
        <v>13.894366530119065</v>
      </c>
      <c r="P47" s="51">
        <f>AVERAGEIF('5.6.2 (Medium excl tax)'!$A$37:$A$64,'Annual excl tax'!$B47,'5.6.2 (Medium excl tax)'!Q$37:Q$64)</f>
        <v>13.198707288687157</v>
      </c>
      <c r="Q47" s="51">
        <f>AVERAGEIF('5.6.2 (Medium excl tax)'!$A$37:$A$64,'Annual excl tax'!$B47,'5.6.2 (Medium excl tax)'!R$37:R$64)</f>
        <v>13.374251477593624</v>
      </c>
      <c r="R47" s="52">
        <f t="shared" ref="R47" si="10">MEDIAN(C47:Q47)</f>
        <v>12.62162915391437</v>
      </c>
      <c r="S47" s="53">
        <f t="shared" ref="S47" si="11">(Q47-R47)/R47*100</f>
        <v>5.9629570359056414</v>
      </c>
      <c r="T47" s="54">
        <f t="shared" ref="T47" si="12">RANK(Q47,(C47:Q47),1)</f>
        <v>10</v>
      </c>
      <c r="U47" s="51">
        <f>AVERAGEIF('5.6.2 (Medium excl tax)'!$A$37:$A$64,'Annual excl tax'!$B47,'5.6.2 (Medium excl tax)'!V$37:V$64)</f>
        <v>7.5749633978814028</v>
      </c>
      <c r="V47" s="51">
        <f>AVERAGEIF('5.6.2 (Medium excl tax)'!$A$37:$A$64,'Annual excl tax'!$B47,'5.6.2 (Medium excl tax)'!W$37:W$64)</f>
        <v>8.7075141037484514</v>
      </c>
      <c r="W47" s="51">
        <f>AVERAGEIF('5.6.2 (Medium excl tax)'!$A$37:$A$64,'Annual excl tax'!$B47,'5.6.2 (Medium excl tax)'!X$37:X$64)</f>
        <v>11.719876823785587</v>
      </c>
      <c r="X47" s="51">
        <f>AVERAGEIF('5.6.2 (Medium excl tax)'!$A$37:$A$64,'Annual excl tax'!$B47,'5.6.2 (Medium excl tax)'!Y$37:Y$64)</f>
        <v>11.954769429764628</v>
      </c>
      <c r="Y47" s="51">
        <f>AVERAGEIF('5.6.2 (Medium excl tax)'!$A$37:$A$64,'Annual excl tax'!$B47,'5.6.2 (Medium excl tax)'!Z$37:Z$64)</f>
        <v>10.613454572770493</v>
      </c>
      <c r="Z47" s="51">
        <f>AVERAGEIF('5.6.2 (Medium excl tax)'!$A$37:$A$64,'Annual excl tax'!$B47,'5.6.2 (Medium excl tax)'!AA$37:AA$64)</f>
        <v>6.8163412323514017</v>
      </c>
      <c r="AA47" s="51">
        <f>AVERAGEIF('5.6.2 (Medium excl tax)'!$A$37:$A$64,'Annual excl tax'!$B47,'5.6.2 (Medium excl tax)'!AB$37:AB$64)</f>
        <v>10.416975832949888</v>
      </c>
      <c r="AB47" s="51">
        <f>AVERAGEIF('5.6.2 (Medium excl tax)'!$A$37:$A$64,'Annual excl tax'!$B47,'5.6.2 (Medium excl tax)'!AC$37:AC$64)</f>
        <v>9.1333762132492602</v>
      </c>
      <c r="AC47" s="51">
        <f>AVERAGEIF('5.6.2 (Medium excl tax)'!$A$37:$A$64,'Annual excl tax'!$B47,'5.6.2 (Medium excl tax)'!AD$37:AD$64)</f>
        <v>10.530381926186973</v>
      </c>
      <c r="AD47" s="51">
        <f>AVERAGEIF('5.6.2 (Medium excl tax)'!$A$37:$A$64,'Annual excl tax'!$B47,'5.6.2 (Medium excl tax)'!AE$37:AE$64)</f>
        <v>7.7552486516822983</v>
      </c>
      <c r="AE47" s="51">
        <f>AVERAGEIF('5.6.2 (Medium excl tax)'!$A$37:$A$64,'Annual excl tax'!$B47,'5.6.2 (Medium excl tax)'!AF$37:AF$64)</f>
        <v>9.8113379657158717</v>
      </c>
      <c r="AF47" s="51">
        <f>AVERAGEIF('5.6.2 (Medium excl tax)'!$A$37:$A$64,'Annual excl tax'!$B47,'5.6.2 (Medium excl tax)'!AG$37:AG$64)</f>
        <v>8.933474409525644</v>
      </c>
      <c r="AG47" s="51">
        <f>AVERAGEIF('5.6.2 (Medium excl tax)'!$A$37:$A$64,'Annual excl tax'!$B47,'5.6.2 (Medium excl tax)'!AH$37:AH$64)</f>
        <v>10.052995864365904</v>
      </c>
      <c r="AH47" s="51">
        <f t="shared" ref="AH47" si="13">MEDIAN(C47:Q47,U47:AG47)</f>
        <v>11.105836165603698</v>
      </c>
      <c r="AI47" s="53">
        <f t="shared" ref="AI47" si="14">(Q47-AH47)/AH47*100</f>
        <v>20.425434682851893</v>
      </c>
      <c r="AJ47" s="54">
        <f>RANK(Q47,(C47:Q47,U47:AG47),1)</f>
        <v>23</v>
      </c>
    </row>
    <row r="48" spans="1:36" x14ac:dyDescent="0.25">
      <c r="A48" s="17" t="s">
        <v>37</v>
      </c>
      <c r="B48" s="104">
        <v>2022</v>
      </c>
      <c r="C48" s="51">
        <f>AVERAGEIF('5.6.2 (Medium excl tax)'!$A$37:$A$66,'Annual excl tax'!$B48,'5.6.2 (Medium excl tax)'!D$37:D$66)</f>
        <v>15.667011274496087</v>
      </c>
      <c r="D48" s="51">
        <f>AVERAGEIF('5.6.2 (Medium excl tax)'!$A$37:$A$66,'Annual excl tax'!$B48,'5.6.2 (Medium excl tax)'!E$37:E$66)</f>
        <v>27.398799891874525</v>
      </c>
      <c r="E48" s="51">
        <f>AVERAGEIF('5.6.2 (Medium excl tax)'!$A$37:$A$66,'Annual excl tax'!$B48,'5.6.2 (Medium excl tax)'!F$37:F$66)</f>
        <v>25.673225114873127</v>
      </c>
      <c r="F48" s="51">
        <f>AVERAGEIF('5.6.2 (Medium excl tax)'!$A$37:$A$66,'Annual excl tax'!$B48,'5.6.2 (Medium excl tax)'!G$37:G$66)</f>
        <v>13.414174425990769</v>
      </c>
      <c r="G48" s="51">
        <f>AVERAGEIF('5.6.2 (Medium excl tax)'!$A$37:$A$66,'Annual excl tax'!$B48,'5.6.2 (Medium excl tax)'!H$37:H$66)</f>
        <v>14.028409861939481</v>
      </c>
      <c r="H48" s="51">
        <f>AVERAGEIF('5.6.2 (Medium excl tax)'!$A$37:$A$66,'Annual excl tax'!$B48,'5.6.2 (Medium excl tax)'!I$37:I$66)</f>
        <v>18.062840412403727</v>
      </c>
      <c r="I48" s="51">
        <f>AVERAGEIF('5.6.2 (Medium excl tax)'!$A$37:$A$66,'Annual excl tax'!$B48,'5.6.2 (Medium excl tax)'!J$37:J$66)</f>
        <v>32.081121068060625</v>
      </c>
      <c r="J48" s="51">
        <f>AVERAGEIF('5.6.2 (Medium excl tax)'!$A$37:$A$66,'Annual excl tax'!$B48,'5.6.2 (Medium excl tax)'!K$37:K$66)</f>
        <v>27.835792420981111</v>
      </c>
      <c r="K48" s="51">
        <f>AVERAGEIF('5.6.2 (Medium excl tax)'!$A$37:$A$66,'Annual excl tax'!$B48,'5.6.2 (Medium excl tax)'!L$37:L$66)</f>
        <v>25.019949261461051</v>
      </c>
      <c r="L48" s="51">
        <f>AVERAGEIF('5.6.2 (Medium excl tax)'!$A$37:$A$66,'Annual excl tax'!$B48,'5.6.2 (Medium excl tax)'!M$37:M$66)</f>
        <v>14.362323276343691</v>
      </c>
      <c r="M48" s="51">
        <f>AVERAGEIF('5.6.2 (Medium excl tax)'!$A$37:$A$66,'Annual excl tax'!$B48,'5.6.2 (Medium excl tax)'!N$37:N$66)</f>
        <v>23.004031345022412</v>
      </c>
      <c r="N48" s="51">
        <f>AVERAGEIF('5.6.2 (Medium excl tax)'!$A$37:$A$66,'Annual excl tax'!$B48,'5.6.2 (Medium excl tax)'!O$37:O$66)</f>
        <v>15.616612082580943</v>
      </c>
      <c r="O48" s="51">
        <f>AVERAGEIF('5.6.2 (Medium excl tax)'!$A$37:$A$66,'Annual excl tax'!$B48,'5.6.2 (Medium excl tax)'!P$37:P$66)</f>
        <v>23.657300089839183</v>
      </c>
      <c r="P48" s="51">
        <f>AVERAGEIF('5.6.2 (Medium excl tax)'!$A$37:$A$66,'Annual excl tax'!$B48,'5.6.2 (Medium excl tax)'!Q$37:Q$66)</f>
        <v>18.38248018098151</v>
      </c>
      <c r="Q48" s="51">
        <f>AVERAGEIF('5.6.2 (Medium excl tax)'!$A$37:$A$66,'Annual excl tax'!$B48,'5.6.2 (Medium excl tax)'!R$37:R$66)</f>
        <v>27.197475087977327</v>
      </c>
      <c r="R48" s="52">
        <f>MEDIAN(C48:Q48)</f>
        <v>23.004031345022412</v>
      </c>
      <c r="S48" s="53">
        <f>(Q48-R48)/R48*100</f>
        <v>18.229168966344194</v>
      </c>
      <c r="T48" s="54">
        <f>RANK(Q48,(C48:Q48),1)</f>
        <v>12</v>
      </c>
      <c r="U48" s="51">
        <f>AVERAGEIF('5.6.2 (Medium excl tax)'!$A$37:$A$66,'Annual excl tax'!$B48,'5.6.2 (Medium excl tax)'!V$37:V$66)</f>
        <v>7.9608840978127056</v>
      </c>
      <c r="V48" s="51">
        <f>AVERAGEIF('5.6.2 (Medium excl tax)'!$A$37:$A$66,'Annual excl tax'!$B48,'5.6.2 (Medium excl tax)'!W$37:W$66)</f>
        <v>9.5116975442647291</v>
      </c>
      <c r="W48" s="51">
        <f>AVERAGEIF('5.6.2 (Medium excl tax)'!$A$37:$A$66,'Annual excl tax'!$B48,'5.6.2 (Medium excl tax)'!X$37:X$66)</f>
        <v>18.136471985357971</v>
      </c>
      <c r="X48" s="51">
        <f>AVERAGEIF('5.6.2 (Medium excl tax)'!$A$37:$A$66,'Annual excl tax'!$B48,'5.6.2 (Medium excl tax)'!Y$37:Y$66)</f>
        <v>16.873817815883768</v>
      </c>
      <c r="Y48" s="51">
        <f>AVERAGEIF('5.6.2 (Medium excl tax)'!$A$37:$A$66,'Annual excl tax'!$B48,'5.6.2 (Medium excl tax)'!Z$37:Z$66)</f>
        <v>15.691739333297136</v>
      </c>
      <c r="Z48" s="51">
        <f>AVERAGEIF('5.6.2 (Medium excl tax)'!$A$37:$A$66,'Annual excl tax'!$B48,'5.6.2 (Medium excl tax)'!AA$37:AA$66)</f>
        <v>6.8217621339539063</v>
      </c>
      <c r="AA48" s="51">
        <f>AVERAGEIF('5.6.2 (Medium excl tax)'!$A$37:$A$66,'Annual excl tax'!$B48,'5.6.2 (Medium excl tax)'!AB$37:AB$66)</f>
        <v>18.053985654199032</v>
      </c>
      <c r="AB48" s="51">
        <f>AVERAGEIF('5.6.2 (Medium excl tax)'!$A$37:$A$66,'Annual excl tax'!$B48,'5.6.2 (Medium excl tax)'!AC$37:AC$66)</f>
        <v>13.734375962303695</v>
      </c>
      <c r="AC48" s="51">
        <f>AVERAGEIF('5.6.2 (Medium excl tax)'!$A$37:$A$66,'Annual excl tax'!$B48,'5.6.2 (Medium excl tax)'!AD$37:AD$66)</f>
        <v>10.353457826294626</v>
      </c>
      <c r="AD48" s="51">
        <f>AVERAGEIF('5.6.2 (Medium excl tax)'!$A$37:$A$66,'Annual excl tax'!$B48,'5.6.2 (Medium excl tax)'!AE$37:AE$66)</f>
        <v>8.1679334130265264</v>
      </c>
      <c r="AE48" s="51">
        <f>AVERAGEIF('5.6.2 (Medium excl tax)'!$A$37:$A$66,'Annual excl tax'!$B48,'5.6.2 (Medium excl tax)'!AF$37:AF$66)</f>
        <v>19.068183711688455</v>
      </c>
      <c r="AF48" s="51">
        <f>AVERAGEIF('5.6.2 (Medium excl tax)'!$A$37:$A$66,'Annual excl tax'!$B48,'5.6.2 (Medium excl tax)'!AG$37:AG$66)</f>
        <v>10.903645400718078</v>
      </c>
      <c r="AG48" s="51">
        <f>AVERAGEIF('5.6.2 (Medium excl tax)'!$A$37:$A$66,'Annual excl tax'!$B48,'5.6.2 (Medium excl tax)'!AH$37:AH$66)</f>
        <v>10.922550825365155</v>
      </c>
      <c r="AH48" s="51">
        <f>MEDIAN(C48:Q48,U48:AG48)</f>
        <v>16.282778574590452</v>
      </c>
      <c r="AI48" s="53">
        <f>(Q48-AH48)/AH48*100</f>
        <v>67.032149724245727</v>
      </c>
      <c r="AJ48" s="54">
        <f>RANK(Q48,(C48:Q48,U48:AG48),1)</f>
        <v>25</v>
      </c>
    </row>
    <row r="49" spans="1:36" x14ac:dyDescent="0.25">
      <c r="A49" s="17" t="s">
        <v>37</v>
      </c>
      <c r="B49" s="104">
        <v>2023</v>
      </c>
      <c r="C49" s="51">
        <f>AVERAGEIF('5.6.2 (Medium excl tax)'!$A$37:$A$68,'Annual excl tax'!$B49,'5.6.2 (Medium excl tax)'!D$37:D$68)</f>
        <v>24.711175650785933</v>
      </c>
      <c r="D49" s="51">
        <f>AVERAGEIF('5.6.2 (Medium excl tax)'!$A$37:$A$68,'Annual excl tax'!$B49,'5.6.2 (Medium excl tax)'!E$37:E$68)</f>
        <v>27.812297089893249</v>
      </c>
      <c r="E49" s="51">
        <f>AVERAGEIF('5.6.2 (Medium excl tax)'!$A$37:$A$68,'Annual excl tax'!$B49,'5.6.2 (Medium excl tax)'!F$37:F$68)</f>
        <v>21.02208754109035</v>
      </c>
      <c r="F49" s="51">
        <f>AVERAGEIF('5.6.2 (Medium excl tax)'!$A$37:$A$68,'Annual excl tax'!$B49,'5.6.2 (Medium excl tax)'!G$37:G$68)</f>
        <v>15.873519080143701</v>
      </c>
      <c r="G49" s="51">
        <f>AVERAGEIF('5.6.2 (Medium excl tax)'!$A$37:$A$68,'Annual excl tax'!$B49,'5.6.2 (Medium excl tax)'!H$37:H$68)</f>
        <v>17.632191258139684</v>
      </c>
      <c r="H49" s="51">
        <f>AVERAGEIF('5.6.2 (Medium excl tax)'!$A$37:$A$68,'Annual excl tax'!$B49,'5.6.2 (Medium excl tax)'!I$37:I$68)</f>
        <v>25.481707820836981</v>
      </c>
      <c r="I49" s="51">
        <f>AVERAGEIF('5.6.2 (Medium excl tax)'!$A$37:$A$68,'Annual excl tax'!$B49,'5.6.2 (Medium excl tax)'!J$37:J$68)</f>
        <v>16.452389623770735</v>
      </c>
      <c r="J49" s="51">
        <f>AVERAGEIF('5.6.2 (Medium excl tax)'!$A$37:$A$68,'Annual excl tax'!$B49,'5.6.2 (Medium excl tax)'!K$37:K$68)</f>
        <v>39.614323172801399</v>
      </c>
      <c r="K49" s="51">
        <f>AVERAGEIF('5.6.2 (Medium excl tax)'!$A$37:$A$68,'Annual excl tax'!$B49,'5.6.2 (Medium excl tax)'!L$37:L$68)</f>
        <v>25.240267247772334</v>
      </c>
      <c r="L49" s="51">
        <f>AVERAGEIF('5.6.2 (Medium excl tax)'!$A$37:$A$68,'Annual excl tax'!$B49,'5.6.2 (Medium excl tax)'!M$37:M$68)</f>
        <v>25.622534029457277</v>
      </c>
      <c r="M49" s="51">
        <f>AVERAGEIF('5.6.2 (Medium excl tax)'!$A$37:$A$68,'Annual excl tax'!$B49,'5.6.2 (Medium excl tax)'!N$37:N$68)</f>
        <v>30.935419009839087</v>
      </c>
      <c r="N49" s="51">
        <f>AVERAGEIF('5.6.2 (Medium excl tax)'!$A$37:$A$68,'Annual excl tax'!$B49,'5.6.2 (Medium excl tax)'!O$37:O$68)</f>
        <v>21.76946901848417</v>
      </c>
      <c r="O49" s="51">
        <f>AVERAGEIF('5.6.2 (Medium excl tax)'!$A$37:$A$68,'Annual excl tax'!$B49,'5.6.2 (Medium excl tax)'!P$37:P$68)</f>
        <v>18.423625344892095</v>
      </c>
      <c r="P49" s="51">
        <f>AVERAGEIF('5.6.2 (Medium excl tax)'!$A$37:$A$68,'Annual excl tax'!$B49,'5.6.2 (Medium excl tax)'!Q$37:Q$68)</f>
        <v>13.898850696868511</v>
      </c>
      <c r="Q49" s="116">
        <f>AVERAGEIF('5.6.2 (Medium excl tax)'!$A$37:$A$68,'Annual excl tax'!$B49,'5.6.2 (Medium excl tax)'!R$37:R$68)</f>
        <v>27.505266616040913</v>
      </c>
      <c r="R49" s="52">
        <f>MEDIAN(C49:Q49)</f>
        <v>24.711175650785933</v>
      </c>
      <c r="S49" s="53">
        <f>(Q49-R49)/R49*100</f>
        <v>11.306993259813257</v>
      </c>
      <c r="T49" s="54">
        <f>RANK(Q49,(C49:Q49),1)</f>
        <v>12</v>
      </c>
      <c r="U49" s="51">
        <f>AVERAGEIF('5.6.2 (Medium excl tax)'!$A$37:$A$68,'Annual excl tax'!$B49,'5.6.2 (Medium excl tax)'!V$37:V$68)</f>
        <v>8.4449059912701507</v>
      </c>
      <c r="V49" s="51">
        <f>AVERAGEIF('5.6.2 (Medium excl tax)'!$A$37:$A$68,'Annual excl tax'!$B49,'5.6.2 (Medium excl tax)'!W$37:W$68)</f>
        <v>10.187050865725496</v>
      </c>
      <c r="W49" s="51">
        <f>AVERAGEIF('5.6.2 (Medium excl tax)'!$A$37:$A$68,'Annual excl tax'!$B49,'5.6.2 (Medium excl tax)'!X$37:X$68)</f>
        <v>19.202181469664325</v>
      </c>
      <c r="X49" s="51">
        <f>AVERAGEIF('5.6.2 (Medium excl tax)'!$A$37:$A$68,'Annual excl tax'!$B49,'5.6.2 (Medium excl tax)'!Y$37:Y$68)</f>
        <v>22.655844450166047</v>
      </c>
      <c r="Y49" s="51">
        <f>AVERAGEIF('5.6.2 (Medium excl tax)'!$A$37:$A$68,'Annual excl tax'!$B49,'5.6.2 (Medium excl tax)'!Z$37:Z$68)</f>
        <v>15.190292759941848</v>
      </c>
      <c r="Z49" s="51">
        <f>AVERAGEIF('5.6.2 (Medium excl tax)'!$A$37:$A$68,'Annual excl tax'!$B49,'5.6.2 (Medium excl tax)'!AA$37:AA$68)</f>
        <v>7.8422599725504538</v>
      </c>
      <c r="AA49" s="51">
        <f>AVERAGEIF('5.6.2 (Medium excl tax)'!$A$37:$A$68,'Annual excl tax'!$B49,'5.6.2 (Medium excl tax)'!AB$37:AB$68)</f>
        <v>21.837128128899415</v>
      </c>
      <c r="AB49" s="51">
        <f>AVERAGEIF('5.6.2 (Medium excl tax)'!$A$37:$A$68,'Annual excl tax'!$B49,'5.6.2 (Medium excl tax)'!AC$37:AC$68)</f>
        <v>18.841712520402631</v>
      </c>
      <c r="AC49" s="51">
        <f>AVERAGEIF('5.6.2 (Medium excl tax)'!$A$37:$A$68,'Annual excl tax'!$B49,'5.6.2 (Medium excl tax)'!AD$37:AD$68)</f>
        <v>10.39537957163078</v>
      </c>
      <c r="AD49" s="51">
        <f>AVERAGEIF('5.6.2 (Medium excl tax)'!$A$37:$A$68,'Annual excl tax'!$B49,'5.6.2 (Medium excl tax)'!AE$37:AE$68)</f>
        <v>9.0515982297860322</v>
      </c>
      <c r="AE49" s="51">
        <f>AVERAGEIF('5.6.2 (Medium excl tax)'!$A$37:$A$68,'Annual excl tax'!$B49,'5.6.2 (Medium excl tax)'!AF$37:AF$68)</f>
        <v>12.514983255797087</v>
      </c>
      <c r="AF49" s="51">
        <f>AVERAGEIF('5.6.2 (Medium excl tax)'!$A$37:$A$68,'Annual excl tax'!$B49,'5.6.2 (Medium excl tax)'!AG$37:AG$68)</f>
        <v>11.10842206658053</v>
      </c>
      <c r="AG49" s="51">
        <f>AVERAGEIF('5.6.2 (Medium excl tax)'!$A$37:$A$68,'Annual excl tax'!$B49,'5.6.2 (Medium excl tax)'!AH$37:AH$68)</f>
        <v>14.046950332825283</v>
      </c>
      <c r="AH49" s="51">
        <f>MEDIAN(C49:Q49,U49:AG49)</f>
        <v>18.632668932647363</v>
      </c>
      <c r="AI49" s="53">
        <f>(Q49-AH49)/AH49*100</f>
        <v>47.618501222051805</v>
      </c>
      <c r="AJ49" s="54">
        <f>RANK(Q49,(C49:Q49,U49:AG49),1)</f>
        <v>25</v>
      </c>
    </row>
    <row r="50" spans="1:36" x14ac:dyDescent="0.25">
      <c r="A50" s="17" t="s">
        <v>37</v>
      </c>
      <c r="B50" s="104">
        <v>2024</v>
      </c>
      <c r="C50" s="51">
        <f>AVERAGEIF('5.6.2 (Medium excl tax)'!$A$37:$A$70,'Annual excl tax'!$B50,'5.6.2 (Medium excl tax)'!D$37:D$70)</f>
        <v>23.822246740541779</v>
      </c>
      <c r="D50" s="51">
        <f>AVERAGEIF('5.6.2 (Medium excl tax)'!$A$37:$A$70,'Annual excl tax'!$B50,'5.6.2 (Medium excl tax)'!E$37:E$70)</f>
        <v>20.616825674571082</v>
      </c>
      <c r="E50" s="51">
        <f>AVERAGEIF('5.6.2 (Medium excl tax)'!$A$37:$A$70,'Annual excl tax'!$B50,'5.6.2 (Medium excl tax)'!F$37:F$70)</f>
        <v>16.133696260376734</v>
      </c>
      <c r="F50" s="51">
        <f>AVERAGEIF('5.6.2 (Medium excl tax)'!$A$37:$A$70,'Annual excl tax'!$B50,'5.6.2 (Medium excl tax)'!G$37:G$70)</f>
        <v>17.302380243331907</v>
      </c>
      <c r="G50" s="51">
        <f>AVERAGEIF('5.6.2 (Medium excl tax)'!$A$37:$A$70,'Annual excl tax'!$B50,'5.6.2 (Medium excl tax)'!H$37:H$70)</f>
        <v>18.806932771463401</v>
      </c>
      <c r="H50" s="51">
        <f>AVERAGEIF('5.6.2 (Medium excl tax)'!$A$37:$A$70,'Annual excl tax'!$B50,'5.6.2 (Medium excl tax)'!I$37:I$70)</f>
        <v>23.723035818682469</v>
      </c>
      <c r="I50" s="51">
        <f>AVERAGEIF('5.6.2 (Medium excl tax)'!$A$37:$A$70,'Annual excl tax'!$B50,'5.6.2 (Medium excl tax)'!J$37:J$70)</f>
        <v>16.163453018378974</v>
      </c>
      <c r="J50" s="51">
        <f>AVERAGEIF('5.6.2 (Medium excl tax)'!$A$37:$A$70,'Annual excl tax'!$B50,'5.6.2 (Medium excl tax)'!K$37:K$70)</f>
        <v>32.027094245321649</v>
      </c>
      <c r="K50" s="51">
        <f>AVERAGEIF('5.6.2 (Medium excl tax)'!$A$37:$A$70,'Annual excl tax'!$B50,'5.6.2 (Medium excl tax)'!L$37:L$70)</f>
        <v>19.836175590054992</v>
      </c>
      <c r="L50" s="51">
        <f>AVERAGEIF('5.6.2 (Medium excl tax)'!$A$37:$A$70,'Annual excl tax'!$B50,'5.6.2 (Medium excl tax)'!M$37:M$70)</f>
        <v>25.585803468362926</v>
      </c>
      <c r="M50" s="51">
        <f>AVERAGEIF('5.6.2 (Medium excl tax)'!$A$37:$A$70,'Annual excl tax'!$B50,'5.6.2 (Medium excl tax)'!N$37:N$70)</f>
        <v>23.0971132399265</v>
      </c>
      <c r="N50" s="51">
        <f>AVERAGEIF('5.6.2 (Medium excl tax)'!$A$37:$A$70,'Annual excl tax'!$B50,'5.6.2 (Medium excl tax)'!O$37:O$70)</f>
        <v>14.891647039979009</v>
      </c>
      <c r="O50" s="51">
        <f>AVERAGEIF('5.6.2 (Medium excl tax)'!$A$37:$A$70,'Annual excl tax'!$B50,'5.6.2 (Medium excl tax)'!P$37:P$70)</f>
        <v>15.761269970733156</v>
      </c>
      <c r="P50" s="51">
        <f>AVERAGEIF('5.6.2 (Medium excl tax)'!$A$37:$A$70,'Annual excl tax'!$B50,'5.6.2 (Medium excl tax)'!Q$37:Q$70)</f>
        <v>13.034563857536394</v>
      </c>
      <c r="Q50" s="51">
        <f>AVERAGEIF('5.6.2 (Medium excl tax)'!$A$37:$A$70,'Annual excl tax'!$B50,'5.6.2 (Medium excl tax)'!R$37:R$70)</f>
        <v>21.709918974776329</v>
      </c>
      <c r="R50" s="52">
        <f>MEDIAN(C50:Q50)</f>
        <v>19.836175590054992</v>
      </c>
      <c r="S50" s="53">
        <f>(Q50-R50)/R50*100</f>
        <v>9.4460919455701493</v>
      </c>
      <c r="T50" s="54">
        <f>RANK(Q50,(C50:Q50),1)</f>
        <v>10</v>
      </c>
      <c r="U50" s="51">
        <f>AVERAGEIF('5.6.2 (Medium excl tax)'!$A$37:$A$70,'Annual excl tax'!$B50,'5.6.2 (Medium excl tax)'!V$37:V$70)</f>
        <v>8.4795563447427824</v>
      </c>
      <c r="V50" s="51">
        <f>AVERAGEIF('5.6.2 (Medium excl tax)'!$A$37:$A$70,'Annual excl tax'!$B50,'5.6.2 (Medium excl tax)'!W$37:W$70)</f>
        <v>9.9406976230571722</v>
      </c>
      <c r="W50" s="51">
        <f>AVERAGEIF('5.6.2 (Medium excl tax)'!$A$37:$A$70,'Annual excl tax'!$B50,'5.6.2 (Medium excl tax)'!X$37:X$70)</f>
        <v>17.741017670631848</v>
      </c>
      <c r="X50" s="51">
        <f>AVERAGEIF('5.6.2 (Medium excl tax)'!$A$37:$A$70,'Annual excl tax'!$B50,'5.6.2 (Medium excl tax)'!Y$37:Y$70)</f>
        <v>21.532010201746175</v>
      </c>
      <c r="Y50" s="51">
        <f>AVERAGEIF('5.6.2 (Medium excl tax)'!$A$37:$A$70,'Annual excl tax'!$B50,'5.6.2 (Medium excl tax)'!Z$37:Z$70)</f>
        <v>14.673450432036002</v>
      </c>
      <c r="Z50" s="51">
        <f>AVERAGEIF('5.6.2 (Medium excl tax)'!$A$37:$A$70,'Annual excl tax'!$B50,'5.6.2 (Medium excl tax)'!AA$37:AA$70)</f>
        <v>7.0853037514725781</v>
      </c>
      <c r="AA50" s="51">
        <f>AVERAGEIF('5.6.2 (Medium excl tax)'!$A$37:$A$70,'Annual excl tax'!$B50,'5.6.2 (Medium excl tax)'!AB$37:AB$70)</f>
        <v>17.531053502444635</v>
      </c>
      <c r="AB50" s="51">
        <f>AVERAGEIF('5.6.2 (Medium excl tax)'!$A$37:$A$70,'Annual excl tax'!$B50,'5.6.2 (Medium excl tax)'!AC$37:AC$70)</f>
        <v>15.607697163457779</v>
      </c>
      <c r="AC50" s="51">
        <f>AVERAGEIF('5.6.2 (Medium excl tax)'!$A$37:$A$70,'Annual excl tax'!$B50,'5.6.2 (Medium excl tax)'!AD$37:AD$70)</f>
        <v>10.244983497694061</v>
      </c>
      <c r="AD50" s="51">
        <f>AVERAGEIF('5.6.2 (Medium excl tax)'!$A$37:$A$70,'Annual excl tax'!$B50,'5.6.2 (Medium excl tax)'!AE$37:AE$70)</f>
        <v>10.290898207436179</v>
      </c>
      <c r="AE50" s="51">
        <f>AVERAGEIF('5.6.2 (Medium excl tax)'!$A$37:$A$70,'Annual excl tax'!$B50,'5.6.2 (Medium excl tax)'!AF$37:AF$70)</f>
        <v>11.783051140382996</v>
      </c>
      <c r="AF50" s="51">
        <f>AVERAGEIF('5.6.2 (Medium excl tax)'!$A$37:$A$70,'Annual excl tax'!$B50,'5.6.2 (Medium excl tax)'!AG$37:AG$70)</f>
        <v>10.458985943910195</v>
      </c>
      <c r="AG50" s="51">
        <f>AVERAGEIF('5.6.2 (Medium excl tax)'!$A$37:$A$70,'Annual excl tax'!$B50,'5.6.2 (Medium excl tax)'!AH$37:AH$70)</f>
        <v>13.991430753469166</v>
      </c>
      <c r="AH50" s="51">
        <f>MEDIAN(C50:Q50,U50:AG50)</f>
        <v>16.148574639377856</v>
      </c>
      <c r="AI50" s="53">
        <f>(Q50-AH50)/AH50*100</f>
        <v>34.438608109952249</v>
      </c>
      <c r="AJ50" s="54">
        <f>RANK(Q50,(C50:Q50,U50:AG50),1)</f>
        <v>23</v>
      </c>
    </row>
    <row r="51" spans="1:36" ht="12.65" customHeight="1" x14ac:dyDescent="0.25">
      <c r="A51" s="17" t="s">
        <v>40</v>
      </c>
      <c r="B51" s="104">
        <v>2008</v>
      </c>
      <c r="C51" s="51">
        <f>AVERAGEIF('5.6.3 (Large excl tax)'!$A$37:$A$64,'Annual excl tax'!$B51,'5.6.3 (Large excl tax)'!D$37:D$64)</f>
        <v>9.4646268333333339</v>
      </c>
      <c r="D51" s="51">
        <f>AVERAGEIF('5.6.3 (Large excl tax)'!$A$37:$A$64,'Annual excl tax'!$B51,'5.6.3 (Large excl tax)'!E$37:E$64)</f>
        <v>11.076527083333335</v>
      </c>
      <c r="E51" s="51">
        <f>AVERAGEIF('5.6.3 (Large excl tax)'!$A$37:$A$64,'Annual excl tax'!$B51,'5.6.3 (Large excl tax)'!F$37:F$64)</f>
        <v>8.1872052249999996</v>
      </c>
      <c r="F51" s="51">
        <f>AVERAGEIF('5.6.3 (Large excl tax)'!$A$37:$A$64,'Annual excl tax'!$B51,'5.6.3 (Large excl tax)'!G$37:G$64)</f>
        <v>6.3849857416666662</v>
      </c>
      <c r="G51" s="51">
        <f>AVERAGEIF('5.6.3 (Large excl tax)'!$A$37:$A$64,'Annual excl tax'!$B51,'5.6.3 (Large excl tax)'!H$37:H$64)</f>
        <v>6.2847203249999994</v>
      </c>
      <c r="H51" s="51">
        <f>AVERAGEIF('5.6.3 (Large excl tax)'!$A$37:$A$64,'Annual excl tax'!$B51,'5.6.3 (Large excl tax)'!I$37:I$64)</f>
        <v>9.4941013833333336</v>
      </c>
      <c r="I51" s="51">
        <f>AVERAGEIF('5.6.3 (Large excl tax)'!$A$37:$A$64,'Annual excl tax'!$B51,'5.6.3 (Large excl tax)'!J$37:J$64)</f>
        <v>9.4569929083333335</v>
      </c>
      <c r="J51" s="51">
        <f>AVERAGEIF('5.6.3 (Large excl tax)'!$A$37:$A$64,'Annual excl tax'!$B51,'5.6.3 (Large excl tax)'!K$37:K$64)</f>
        <v>12.013493625000001</v>
      </c>
      <c r="K51" s="51"/>
      <c r="L51" s="51">
        <f>AVERAGEIF('5.6.3 (Large excl tax)'!$A$37:$A$64,'Annual excl tax'!$B51,'5.6.3 (Large excl tax)'!M$37:M$64)</f>
        <v>10.320425158333334</v>
      </c>
      <c r="M51" s="51">
        <f>AVERAGEIF('5.6.3 (Large excl tax)'!$A$37:$A$64,'Annual excl tax'!$B51,'5.6.3 (Large excl tax)'!N$37:N$64)</f>
        <v>9.6574989666666671</v>
      </c>
      <c r="N51" s="51">
        <f>AVERAGEIF('5.6.3 (Large excl tax)'!$A$37:$A$64,'Annual excl tax'!$B51,'5.6.3 (Large excl tax)'!O$37:O$64)</f>
        <v>7.3826725249999994</v>
      </c>
      <c r="O51" s="51">
        <f>AVERAGEIF('5.6.3 (Large excl tax)'!$A$37:$A$64,'Annual excl tax'!$B51,'5.6.3 (Large excl tax)'!P$37:P$64)</f>
        <v>8.9423374250000016</v>
      </c>
      <c r="P51" s="51">
        <f>AVERAGEIF('5.6.3 (Large excl tax)'!$A$37:$A$64,'Annual excl tax'!$B51,'5.6.3 (Large excl tax)'!Q$37:Q$64)</f>
        <v>7.4400854416666675</v>
      </c>
      <c r="Q51" s="51">
        <f>AVERAGEIF('5.6.3 (Large excl tax)'!$A$37:$A$64,'Annual excl tax'!$B51,'5.6.3 (Large excl tax)'!R$37:R$64)</f>
        <v>10.455317916666667</v>
      </c>
      <c r="R51" s="52">
        <f t="shared" si="0"/>
        <v>9.4608098708333337</v>
      </c>
      <c r="S51" s="53">
        <f t="shared" si="1"/>
        <v>10.511870119061323</v>
      </c>
      <c r="T51" s="54">
        <f t="shared" si="2"/>
        <v>12</v>
      </c>
      <c r="U51" s="51">
        <f>AVERAGEIF('5.6.3 (Large excl tax)'!$A$37:$A$64,'Annual excl tax'!$B51,'5.6.3 (Large excl tax)'!V$37:V$64)</f>
        <v>5.0598655666666676</v>
      </c>
      <c r="V51" s="51">
        <f>AVERAGEIF('5.6.3 (Large excl tax)'!$A$37:$A$64,'Annual excl tax'!$B51,'5.6.3 (Large excl tax)'!W$37:W$64)</f>
        <v>6.5807422750000004</v>
      </c>
      <c r="W51" s="51">
        <f>AVERAGEIF('5.6.3 (Large excl tax)'!$A$37:$A$64,'Annual excl tax'!$B51,'5.6.3 (Large excl tax)'!X$37:X$64)</f>
        <v>13.339583525000002</v>
      </c>
      <c r="X51" s="51">
        <f>AVERAGEIF('5.6.3 (Large excl tax)'!$A$37:$A$64,'Annual excl tax'!$B51,'5.6.3 (Large excl tax)'!Y$37:Y$64)</f>
        <v>6.8958836416666678</v>
      </c>
      <c r="Y51" s="51">
        <f>AVERAGEIF('5.6.3 (Large excl tax)'!$A$37:$A$64,'Annual excl tax'!$B51,'5.6.3 (Large excl tax)'!Z$37:Z$64)</f>
        <v>5.0067544750000001</v>
      </c>
      <c r="Z51" s="51">
        <f>AVERAGEIF('5.6.3 (Large excl tax)'!$A$37:$A$64,'Annual excl tax'!$B51,'5.6.3 (Large excl tax)'!AA$37:AA$64)</f>
        <v>10.087253425</v>
      </c>
      <c r="AA51" s="51">
        <f>AVERAGEIF('5.6.3 (Large excl tax)'!$A$37:$A$64,'Annual excl tax'!$B51,'5.6.3 (Large excl tax)'!AB$37:AB$64)</f>
        <v>6.932284683333334</v>
      </c>
      <c r="AB51" s="51">
        <f>AVERAGEIF('5.6.3 (Large excl tax)'!$A$37:$A$64,'Annual excl tax'!$B51,'5.6.3 (Large excl tax)'!AC$37:AC$64)</f>
        <v>5.5053851250000001</v>
      </c>
      <c r="AC51" s="51">
        <f>AVERAGEIF('5.6.3 (Large excl tax)'!$A$37:$A$64,'Annual excl tax'!$B51,'5.6.3 (Large excl tax)'!AD$37:AD$64)</f>
        <v>11.859055966666666</v>
      </c>
      <c r="AD51" s="51">
        <f>AVERAGEIF('5.6.3 (Large excl tax)'!$A$37:$A$64,'Annual excl tax'!$B51,'5.6.3 (Large excl tax)'!AE$37:AE$64)</f>
        <v>7.1913613500000011</v>
      </c>
      <c r="AE51" s="51">
        <f>AVERAGEIF('5.6.3 (Large excl tax)'!$A$37:$A$64,'Annual excl tax'!$B51,'5.6.3 (Large excl tax)'!AF$37:AF$64)</f>
        <v>7.1384629999999998</v>
      </c>
      <c r="AF51" s="51">
        <f>AVERAGEIF('5.6.3 (Large excl tax)'!$A$37:$A$64,'Annual excl tax'!$B51,'5.6.3 (Large excl tax)'!AG$37:AG$64)</f>
        <v>8.3616405999999994</v>
      </c>
      <c r="AG51" s="51">
        <f>AVERAGEIF('5.6.3 (Large excl tax)'!$A$37:$A$64,'Annual excl tax'!$B51,'5.6.3 (Large excl tax)'!AH$37:AH$64)</f>
        <v>6.8485165749999997</v>
      </c>
      <c r="AH51" s="51">
        <f t="shared" si="3"/>
        <v>8.1872052249999996</v>
      </c>
      <c r="AI51" s="53">
        <f t="shared" si="4"/>
        <v>27.70313714307397</v>
      </c>
      <c r="AJ51" s="54">
        <f>RANK(Q51,(C51:Q51,U51:AG51),1)</f>
        <v>23</v>
      </c>
    </row>
    <row r="52" spans="1:36" ht="12.65" customHeight="1" x14ac:dyDescent="0.25">
      <c r="A52" s="17" t="s">
        <v>40</v>
      </c>
      <c r="B52" s="104">
        <v>2009</v>
      </c>
      <c r="C52" s="51">
        <f>AVERAGEIF('5.6.3 (Large excl tax)'!$A$37:$A$64,'Annual excl tax'!$B52,'5.6.3 (Large excl tax)'!D$37:D$64)</f>
        <v>11.298971441860827</v>
      </c>
      <c r="D52" s="51">
        <f>AVERAGEIF('5.6.3 (Large excl tax)'!$A$37:$A$64,'Annual excl tax'!$B52,'5.6.3 (Large excl tax)'!E$37:E$64)</f>
        <v>10.979187171626061</v>
      </c>
      <c r="E52" s="51">
        <f>AVERAGEIF('5.6.3 (Large excl tax)'!$A$37:$A$64,'Annual excl tax'!$B52,'5.6.3 (Large excl tax)'!F$37:F$64)</f>
        <v>7.7341000941552389</v>
      </c>
      <c r="F52" s="51">
        <f>AVERAGEIF('5.6.3 (Large excl tax)'!$A$37:$A$64,'Annual excl tax'!$B52,'5.6.3 (Large excl tax)'!G$37:G$64)</f>
        <v>7.5758638160830785</v>
      </c>
      <c r="G52" s="51">
        <f>AVERAGEIF('5.6.3 (Large excl tax)'!$A$37:$A$64,'Annual excl tax'!$B52,'5.6.3 (Large excl tax)'!H$37:H$64)</f>
        <v>7.2897810015554967</v>
      </c>
      <c r="H52" s="51">
        <f>AVERAGEIF('5.6.3 (Large excl tax)'!$A$37:$A$64,'Annual excl tax'!$B52,'5.6.3 (Large excl tax)'!I$37:I$64)</f>
        <v>11.157242037491679</v>
      </c>
      <c r="I52" s="51">
        <f>AVERAGEIF('5.6.3 (Large excl tax)'!$A$37:$A$64,'Annual excl tax'!$B52,'5.6.3 (Large excl tax)'!J$37:J$64)</f>
        <v>10.468761363242798</v>
      </c>
      <c r="J52" s="51">
        <f>AVERAGEIF('5.6.3 (Large excl tax)'!$A$37:$A$64,'Annual excl tax'!$B52,'5.6.3 (Large excl tax)'!K$37:K$64)</f>
        <v>13.835411497485907</v>
      </c>
      <c r="K52" s="51"/>
      <c r="L52" s="51">
        <f>AVERAGEIF('5.6.3 (Large excl tax)'!$A$37:$A$64,'Annual excl tax'!$B52,'5.6.3 (Large excl tax)'!M$37:M$64)</f>
        <v>13.169638234651401</v>
      </c>
      <c r="M52" s="51">
        <f>AVERAGEIF('5.6.3 (Large excl tax)'!$A$37:$A$64,'Annual excl tax'!$B52,'5.6.3 (Large excl tax)'!N$37:N$64)</f>
        <v>10.235491170998092</v>
      </c>
      <c r="N52" s="51">
        <f>AVERAGEIF('5.6.3 (Large excl tax)'!$A$37:$A$64,'Annual excl tax'!$B52,'5.6.3 (Large excl tax)'!O$37:O$64)</f>
        <v>10.594078737491678</v>
      </c>
      <c r="O52" s="51">
        <f>AVERAGEIF('5.6.3 (Large excl tax)'!$A$37:$A$64,'Annual excl tax'!$B52,'5.6.3 (Large excl tax)'!P$37:P$64)</f>
        <v>10.99529495808148</v>
      </c>
      <c r="P52" s="51">
        <f>AVERAGEIF('5.6.3 (Large excl tax)'!$A$37:$A$64,'Annual excl tax'!$B52,'5.6.3 (Large excl tax)'!Q$37:Q$64)</f>
        <v>7.7177196785625526</v>
      </c>
      <c r="Q52" s="51">
        <f>AVERAGEIF('5.6.3 (Large excl tax)'!$A$37:$A$64,'Annual excl tax'!$B52,'5.6.3 (Large excl tax)'!R$37:R$64)</f>
        <v>10.885927297650113</v>
      </c>
      <c r="R52" s="52">
        <f t="shared" si="0"/>
        <v>10.740003017570896</v>
      </c>
      <c r="S52" s="53">
        <f t="shared" si="1"/>
        <v>1.3586986878912604</v>
      </c>
      <c r="T52" s="54">
        <f t="shared" si="2"/>
        <v>8</v>
      </c>
      <c r="U52" s="51">
        <f>AVERAGEIF('5.6.3 (Large excl tax)'!$A$37:$A$64,'Annual excl tax'!$B52,'5.6.3 (Large excl tax)'!V$37:V$64)</f>
        <v>6.079279798606489</v>
      </c>
      <c r="V52" s="51">
        <f>AVERAGEIF('5.6.3 (Large excl tax)'!$A$37:$A$64,'Annual excl tax'!$B52,'5.6.3 (Large excl tax)'!W$37:W$64)</f>
        <v>7.9450976670660793</v>
      </c>
      <c r="W52" s="51">
        <f>AVERAGEIF('5.6.3 (Large excl tax)'!$A$37:$A$64,'Annual excl tax'!$B52,'5.6.3 (Large excl tax)'!X$37:X$64)</f>
        <v>12.465377820833886</v>
      </c>
      <c r="X52" s="51">
        <f>AVERAGEIF('5.6.3 (Large excl tax)'!$A$37:$A$64,'Annual excl tax'!$B52,'5.6.3 (Large excl tax)'!Y$37:Y$64)</f>
        <v>8.2208503423800643</v>
      </c>
      <c r="Y52" s="51">
        <f>AVERAGEIF('5.6.3 (Large excl tax)'!$A$37:$A$64,'Annual excl tax'!$B52,'5.6.3 (Large excl tax)'!Z$37:Z$64)</f>
        <v>6.0482774793547236</v>
      </c>
      <c r="Z52" s="51">
        <f>AVERAGEIF('5.6.3 (Large excl tax)'!$A$37:$A$64,'Annual excl tax'!$B52,'5.6.3 (Large excl tax)'!AA$37:AA$64)</f>
        <v>10.473211200326187</v>
      </c>
      <c r="AA52" s="51">
        <f>AVERAGEIF('5.6.3 (Large excl tax)'!$A$37:$A$64,'Annual excl tax'!$B52,'5.6.3 (Large excl tax)'!AB$37:AB$64)</f>
        <v>8.5199308180490831</v>
      </c>
      <c r="AB52" s="51">
        <f>AVERAGEIF('5.6.3 (Large excl tax)'!$A$37:$A$64,'Annual excl tax'!$B52,'5.6.3 (Large excl tax)'!AC$37:AC$64)</f>
        <v>6.6230474012825642</v>
      </c>
      <c r="AC52" s="51">
        <f>AVERAGEIF('5.6.3 (Large excl tax)'!$A$37:$A$64,'Annual excl tax'!$B52,'5.6.3 (Large excl tax)'!AD$37:AD$64)</f>
        <v>14.236943863351529</v>
      </c>
      <c r="AD52" s="51">
        <f>AVERAGEIF('5.6.3 (Large excl tax)'!$A$37:$A$64,'Annual excl tax'!$B52,'5.6.3 (Large excl tax)'!AE$37:AE$64)</f>
        <v>7.7794397863178464</v>
      </c>
      <c r="AE52" s="51">
        <f>AVERAGEIF('5.6.3 (Large excl tax)'!$A$37:$A$64,'Annual excl tax'!$B52,'5.6.3 (Large excl tax)'!AF$37:AF$64)</f>
        <v>6.9878749313207287</v>
      </c>
      <c r="AF52" s="51">
        <f>AVERAGEIF('5.6.3 (Large excl tax)'!$A$37:$A$64,'Annual excl tax'!$B52,'5.6.3 (Large excl tax)'!AG$37:AG$64)</f>
        <v>11.382786383395464</v>
      </c>
      <c r="AG52" s="51">
        <f>AVERAGEIF('5.6.3 (Large excl tax)'!$A$37:$A$64,'Annual excl tax'!$B52,'5.6.3 (Large excl tax)'!AH$37:AH$64)</f>
        <v>8.8901447193871217</v>
      </c>
      <c r="AH52" s="51">
        <f t="shared" si="3"/>
        <v>10.235491170998092</v>
      </c>
      <c r="AI52" s="53">
        <f t="shared" si="4"/>
        <v>6.3547133770679167</v>
      </c>
      <c r="AJ52" s="54">
        <f>RANK(Q52,(C52:Q52,U52:AG52),1)</f>
        <v>18</v>
      </c>
    </row>
    <row r="53" spans="1:36" ht="12.65" customHeight="1" x14ac:dyDescent="0.25">
      <c r="A53" s="17" t="s">
        <v>40</v>
      </c>
      <c r="B53" s="104">
        <v>2010</v>
      </c>
      <c r="C53" s="51">
        <f>AVERAGEIF('5.6.3 (Large excl tax)'!$A$37:$A$64,'Annual excl tax'!$B53,'5.6.3 (Large excl tax)'!D$37:D$64)</f>
        <v>11.010529271665632</v>
      </c>
      <c r="D53" s="51">
        <f>AVERAGEIF('5.6.3 (Large excl tax)'!$A$37:$A$64,'Annual excl tax'!$B53,'5.6.3 (Large excl tax)'!E$37:E$64)</f>
        <v>10.93079868973421</v>
      </c>
      <c r="E53" s="51">
        <f>AVERAGEIF('5.6.3 (Large excl tax)'!$A$37:$A$64,'Annual excl tax'!$B53,'5.6.3 (Large excl tax)'!F$37:F$64)</f>
        <v>7.6425628051973069</v>
      </c>
      <c r="F53" s="51">
        <f>AVERAGEIF('5.6.3 (Large excl tax)'!$A$37:$A$64,'Annual excl tax'!$B53,'5.6.3 (Large excl tax)'!G$37:G$64)</f>
        <v>7.5289205126898571</v>
      </c>
      <c r="G53" s="51">
        <f>AVERAGEIF('5.6.3 (Large excl tax)'!$A$37:$A$64,'Annual excl tax'!$B53,'5.6.3 (Large excl tax)'!H$37:H$64)</f>
        <v>7.3682051149275427</v>
      </c>
      <c r="H53" s="51">
        <f>AVERAGEIF('5.6.3 (Large excl tax)'!$A$37:$A$64,'Annual excl tax'!$B53,'5.6.3 (Large excl tax)'!I$37:I$64)</f>
        <v>10.826332875062146</v>
      </c>
      <c r="I53" s="51">
        <f>AVERAGEIF('5.6.3 (Large excl tax)'!$A$37:$A$64,'Annual excl tax'!$B53,'5.6.3 (Large excl tax)'!J$37:J$64)</f>
        <v>9.4102099654377191</v>
      </c>
      <c r="J53" s="51">
        <f>AVERAGEIF('5.6.3 (Large excl tax)'!$A$37:$A$64,'Annual excl tax'!$B53,'5.6.3 (Large excl tax)'!K$37:K$64)</f>
        <v>12.396741315628029</v>
      </c>
      <c r="K53" s="51">
        <f>AVERAGEIF('5.6.3 (Large excl tax)'!$A$37:$A$64,'Annual excl tax'!$B53,'5.6.3 (Large excl tax)'!L$37:L$64)</f>
        <v>14.69011565545045</v>
      </c>
      <c r="L53" s="51">
        <f>AVERAGEIF('5.6.3 (Large excl tax)'!$A$37:$A$64,'Annual excl tax'!$B53,'5.6.3 (Large excl tax)'!M$37:M$64)</f>
        <v>11.416286852074649</v>
      </c>
      <c r="M53" s="51">
        <f>AVERAGEIF('5.6.3 (Large excl tax)'!$A$37:$A$64,'Annual excl tax'!$B53,'5.6.3 (Large excl tax)'!N$37:N$64)</f>
        <v>8.4612222624829592</v>
      </c>
      <c r="N53" s="51">
        <f>AVERAGEIF('5.6.3 (Large excl tax)'!$A$37:$A$64,'Annual excl tax'!$B53,'5.6.3 (Large excl tax)'!O$37:O$64)</f>
        <v>8.3130173475742524</v>
      </c>
      <c r="O53" s="51">
        <f>AVERAGEIF('5.6.3 (Large excl tax)'!$A$37:$A$64,'Annual excl tax'!$B53,'5.6.3 (Large excl tax)'!P$37:P$64)</f>
        <v>11.295857477922958</v>
      </c>
      <c r="P53" s="51">
        <f>AVERAGEIF('5.6.3 (Large excl tax)'!$A$37:$A$64,'Annual excl tax'!$B53,'5.6.3 (Large excl tax)'!Q$37:Q$64)</f>
        <v>8.9070277232870119</v>
      </c>
      <c r="Q53" s="51">
        <f>AVERAGEIF('5.6.3 (Large excl tax)'!$A$37:$A$64,'Annual excl tax'!$B53,'5.6.3 (Large excl tax)'!R$37:R$64)</f>
        <v>10.40061885429478</v>
      </c>
      <c r="R53" s="52">
        <f t="shared" si="0"/>
        <v>10.40061885429478</v>
      </c>
      <c r="S53" s="53">
        <f t="shared" si="1"/>
        <v>0</v>
      </c>
      <c r="T53" s="54">
        <f t="shared" si="2"/>
        <v>8</v>
      </c>
      <c r="U53" s="51">
        <f>AVERAGEIF('5.6.3 (Large excl tax)'!$A$37:$A$64,'Annual excl tax'!$B53,'5.6.3 (Large excl tax)'!V$37:V$64)</f>
        <v>5.8726453203735414</v>
      </c>
      <c r="V53" s="51">
        <f>AVERAGEIF('5.6.3 (Large excl tax)'!$A$37:$A$64,'Annual excl tax'!$B53,'5.6.3 (Large excl tax)'!W$37:W$64)</f>
        <v>7.6885642659820279</v>
      </c>
      <c r="W53" s="51">
        <f>AVERAGEIF('5.6.3 (Large excl tax)'!$A$37:$A$64,'Annual excl tax'!$B53,'5.6.3 (Large excl tax)'!X$37:X$64)</f>
        <v>13.838075744424273</v>
      </c>
      <c r="X53" s="51">
        <f>AVERAGEIF('5.6.3 (Large excl tax)'!$A$37:$A$64,'Annual excl tax'!$B53,'5.6.3 (Large excl tax)'!Y$37:Y$64)</f>
        <v>7.9056562824776595</v>
      </c>
      <c r="Y53" s="51">
        <f>AVERAGEIF('5.6.3 (Large excl tax)'!$A$37:$A$64,'Annual excl tax'!$B53,'5.6.3 (Large excl tax)'!Z$37:Z$64)</f>
        <v>5.7948198841668184</v>
      </c>
      <c r="Z53" s="51">
        <f>AVERAGEIF('5.6.3 (Large excl tax)'!$A$37:$A$64,'Annual excl tax'!$B53,'5.6.3 (Large excl tax)'!AA$37:AA$64)</f>
        <v>10.520746567409351</v>
      </c>
      <c r="AA53" s="51">
        <f>AVERAGEIF('5.6.3 (Large excl tax)'!$A$37:$A$64,'Annual excl tax'!$B53,'5.6.3 (Large excl tax)'!AB$37:AB$64)</f>
        <v>8.1821572616877081</v>
      </c>
      <c r="AB53" s="51">
        <f>AVERAGEIF('5.6.3 (Large excl tax)'!$A$37:$A$64,'Annual excl tax'!$B53,'5.6.3 (Large excl tax)'!AC$37:AC$64)</f>
        <v>8.0967667963684509</v>
      </c>
      <c r="AC53" s="51">
        <f>AVERAGEIF('5.6.3 (Large excl tax)'!$A$37:$A$64,'Annual excl tax'!$B53,'5.6.3 (Large excl tax)'!AD$37:AD$64)</f>
        <v>14.944436876087854</v>
      </c>
      <c r="AD53" s="51">
        <f>AVERAGEIF('5.6.3 (Large excl tax)'!$A$37:$A$64,'Annual excl tax'!$B53,'5.6.3 (Large excl tax)'!AE$37:AE$64)</f>
        <v>8.6063313155890278</v>
      </c>
      <c r="AE53" s="51">
        <f>AVERAGEIF('5.6.3 (Large excl tax)'!$A$37:$A$64,'Annual excl tax'!$B53,'5.6.3 (Large excl tax)'!AF$37:AF$64)</f>
        <v>7.1531373157644058</v>
      </c>
      <c r="AF53" s="51">
        <f>AVERAGEIF('5.6.3 (Large excl tax)'!$A$37:$A$64,'Annual excl tax'!$B53,'5.6.3 (Large excl tax)'!AG$37:AG$64)</f>
        <v>10.150813807336332</v>
      </c>
      <c r="AG53" s="51">
        <f>AVERAGEIF('5.6.3 (Large excl tax)'!$A$37:$A$64,'Annual excl tax'!$B53,'5.6.3 (Large excl tax)'!AH$37:AH$64)</f>
        <v>8.5296330776387101</v>
      </c>
      <c r="AH53" s="51">
        <f t="shared" si="3"/>
        <v>8.7566795194380198</v>
      </c>
      <c r="AI53" s="53">
        <f t="shared" si="4"/>
        <v>18.773546881641092</v>
      </c>
      <c r="AJ53" s="54">
        <f>RANK(Q53,(C53:Q53,U53:AG53),1)</f>
        <v>18</v>
      </c>
    </row>
    <row r="54" spans="1:36" ht="12.65" customHeight="1" x14ac:dyDescent="0.25">
      <c r="A54" s="17" t="s">
        <v>40</v>
      </c>
      <c r="B54" s="104">
        <v>2011</v>
      </c>
      <c r="C54" s="51">
        <f>AVERAGEIF('5.6.3 (Large excl tax)'!$A$37:$A$64,'Annual excl tax'!$B54,'5.6.3 (Large excl tax)'!D$37:D$64)</f>
        <v>11.403157916006501</v>
      </c>
      <c r="D54" s="51">
        <f>AVERAGEIF('5.6.3 (Large excl tax)'!$A$37:$A$64,'Annual excl tax'!$B54,'5.6.3 (Large excl tax)'!E$37:E$64)</f>
        <v>12.088750747666914</v>
      </c>
      <c r="E54" s="51">
        <f>AVERAGEIF('5.6.3 (Large excl tax)'!$A$37:$A$64,'Annual excl tax'!$B54,'5.6.3 (Large excl tax)'!F$37:F$64)</f>
        <v>8.7302272150270461</v>
      </c>
      <c r="F54" s="51">
        <f>AVERAGEIF('5.6.3 (Large excl tax)'!$A$37:$A$64,'Annual excl tax'!$B54,'5.6.3 (Large excl tax)'!G$37:G$64)</f>
        <v>8.1965164073327728</v>
      </c>
      <c r="G54" s="51">
        <f>AVERAGEIF('5.6.3 (Large excl tax)'!$A$37:$A$64,'Annual excl tax'!$B54,'5.6.3 (Large excl tax)'!H$37:H$64)</f>
        <v>7.7756372257231092</v>
      </c>
      <c r="H54" s="51">
        <f>AVERAGEIF('5.6.3 (Large excl tax)'!$A$37:$A$64,'Annual excl tax'!$B54,'5.6.3 (Large excl tax)'!I$37:I$64)</f>
        <v>11.368409055701353</v>
      </c>
      <c r="I54" s="51">
        <f>AVERAGEIF('5.6.3 (Large excl tax)'!$A$37:$A$64,'Annual excl tax'!$B54,'5.6.3 (Large excl tax)'!J$37:J$64)</f>
        <v>9.1729326142290937</v>
      </c>
      <c r="J54" s="51">
        <f>AVERAGEIF('5.6.3 (Large excl tax)'!$A$37:$A$64,'Annual excl tax'!$B54,'5.6.3 (Large excl tax)'!K$37:K$64)</f>
        <v>12.739231114352691</v>
      </c>
      <c r="K54" s="51">
        <f>AVERAGEIF('5.6.3 (Large excl tax)'!$A$37:$A$64,'Annual excl tax'!$B54,'5.6.3 (Large excl tax)'!L$37:L$64)</f>
        <v>15.004589916085616</v>
      </c>
      <c r="L54" s="51">
        <f>AVERAGEIF('5.6.3 (Large excl tax)'!$A$37:$A$64,'Annual excl tax'!$B54,'5.6.3 (Large excl tax)'!M$37:M$64)</f>
        <v>11.559392562502595</v>
      </c>
      <c r="M54" s="51">
        <f>AVERAGEIF('5.6.3 (Large excl tax)'!$A$37:$A$64,'Annual excl tax'!$B54,'5.6.3 (Large excl tax)'!N$37:N$64)</f>
        <v>8.5306616680539147</v>
      </c>
      <c r="N54" s="51">
        <f>AVERAGEIF('5.6.3 (Large excl tax)'!$A$37:$A$64,'Annual excl tax'!$B54,'5.6.3 (Large excl tax)'!O$37:O$64)</f>
        <v>8.0880223787917735</v>
      </c>
      <c r="O54" s="51">
        <f>AVERAGEIF('5.6.3 (Large excl tax)'!$A$37:$A$64,'Annual excl tax'!$B54,'5.6.3 (Large excl tax)'!P$37:P$64)</f>
        <v>12.969364183945327</v>
      </c>
      <c r="P54" s="51">
        <f>AVERAGEIF('5.6.3 (Large excl tax)'!$A$37:$A$64,'Annual excl tax'!$B54,'5.6.3 (Large excl tax)'!Q$37:Q$64)</f>
        <v>9.7890487602600871</v>
      </c>
      <c r="Q54" s="51">
        <f>AVERAGEIF('5.6.3 (Large excl tax)'!$A$37:$A$64,'Annual excl tax'!$B54,'5.6.3 (Large excl tax)'!R$37:R$64)</f>
        <v>11.077513560530999</v>
      </c>
      <c r="R54" s="52">
        <f t="shared" si="0"/>
        <v>11.077513560530999</v>
      </c>
      <c r="S54" s="53">
        <f t="shared" si="1"/>
        <v>0</v>
      </c>
      <c r="T54" s="54">
        <f t="shared" si="2"/>
        <v>8</v>
      </c>
      <c r="U54" s="51">
        <f>AVERAGEIF('5.6.3 (Large excl tax)'!$A$37:$A$64,'Annual excl tax'!$B54,'5.6.3 (Large excl tax)'!V$37:V$64)</f>
        <v>6.1093987695244341</v>
      </c>
      <c r="V54" s="51">
        <f>AVERAGEIF('5.6.3 (Large excl tax)'!$A$37:$A$64,'Annual excl tax'!$B54,'5.6.3 (Large excl tax)'!W$37:W$64)</f>
        <v>7.6368160743440825</v>
      </c>
      <c r="W54" s="51">
        <f>AVERAGEIF('5.6.3 (Large excl tax)'!$A$37:$A$64,'Annual excl tax'!$B54,'5.6.3 (Large excl tax)'!X$37:X$64)</f>
        <v>16.019455521409771</v>
      </c>
      <c r="X54" s="51">
        <f>AVERAGEIF('5.6.3 (Large excl tax)'!$A$37:$A$64,'Annual excl tax'!$B54,'5.6.3 (Large excl tax)'!Y$37:Y$64)</f>
        <v>8.7563339352149363</v>
      </c>
      <c r="Y54" s="51">
        <f>AVERAGEIF('5.6.3 (Large excl tax)'!$A$37:$A$64,'Annual excl tax'!$B54,'5.6.3 (Large excl tax)'!Z$37:Z$64)</f>
        <v>6.1570762825368845</v>
      </c>
      <c r="Z54" s="51">
        <f>AVERAGEIF('5.6.3 (Large excl tax)'!$A$37:$A$64,'Annual excl tax'!$B54,'5.6.3 (Large excl tax)'!AA$37:AA$64)</f>
        <v>10.331618067874953</v>
      </c>
      <c r="AA54" s="51">
        <f>AVERAGEIF('5.6.3 (Large excl tax)'!$A$37:$A$64,'Annual excl tax'!$B54,'5.6.3 (Large excl tax)'!AB$37:AB$64)</f>
        <v>9.3200653560258431</v>
      </c>
      <c r="AB54" s="51">
        <f>AVERAGEIF('5.6.3 (Large excl tax)'!$A$37:$A$64,'Annual excl tax'!$B54,'5.6.3 (Large excl tax)'!AC$37:AC$64)</f>
        <v>8.4612420773725958</v>
      </c>
      <c r="AC54" s="51">
        <f>AVERAGEIF('5.6.3 (Large excl tax)'!$A$37:$A$64,'Annual excl tax'!$B54,'5.6.3 (Large excl tax)'!AD$37:AD$64)</f>
        <v>15.160815547589902</v>
      </c>
      <c r="AD54" s="51">
        <f>AVERAGEIF('5.6.3 (Large excl tax)'!$A$37:$A$64,'Annual excl tax'!$B54,'5.6.3 (Large excl tax)'!AE$37:AE$64)</f>
        <v>9.0167821076565211</v>
      </c>
      <c r="AE54" s="51">
        <f>AVERAGEIF('5.6.3 (Large excl tax)'!$A$37:$A$64,'Annual excl tax'!$B54,'5.6.3 (Large excl tax)'!AF$37:AF$64)</f>
        <v>7.1855737099291712</v>
      </c>
      <c r="AF54" s="51">
        <f>AVERAGEIF('5.6.3 (Large excl tax)'!$A$37:$A$64,'Annual excl tax'!$B54,'5.6.3 (Large excl tax)'!AG$37:AG$64)</f>
        <v>10.743563624632312</v>
      </c>
      <c r="AG54" s="51">
        <f>AVERAGEIF('5.6.3 (Large excl tax)'!$A$37:$A$64,'Annual excl tax'!$B54,'5.6.3 (Large excl tax)'!AH$37:AH$64)</f>
        <v>9.0599807882537462</v>
      </c>
      <c r="AH54" s="51">
        <f t="shared" si="3"/>
        <v>9.2464989851274684</v>
      </c>
      <c r="AI54" s="53">
        <f t="shared" si="4"/>
        <v>19.802247081285859</v>
      </c>
      <c r="AJ54" s="54">
        <f>RANK(Q54,(C54:Q54,U54:AG54),1)</f>
        <v>19</v>
      </c>
    </row>
    <row r="55" spans="1:36" ht="12.65" customHeight="1" x14ac:dyDescent="0.25">
      <c r="A55" s="17" t="s">
        <v>40</v>
      </c>
      <c r="B55" s="104">
        <v>2012</v>
      </c>
      <c r="C55" s="51">
        <f>AVERAGEIF('5.6.3 (Large excl tax)'!$A$37:$A$64,'Annual excl tax'!$B55,'5.6.3 (Large excl tax)'!D$37:D$64)</f>
        <v>10.440488900626903</v>
      </c>
      <c r="D55" s="51">
        <f>AVERAGEIF('5.6.3 (Large excl tax)'!$A$37:$A$64,'Annual excl tax'!$B55,'5.6.3 (Large excl tax)'!E$37:E$64)</f>
        <v>11.694159161683039</v>
      </c>
      <c r="E55" s="51">
        <f>AVERAGEIF('5.6.3 (Large excl tax)'!$A$37:$A$64,'Annual excl tax'!$B55,'5.6.3 (Large excl tax)'!F$37:F$64)</f>
        <v>7.4264696586501415</v>
      </c>
      <c r="F55" s="51">
        <f>AVERAGEIF('5.6.3 (Large excl tax)'!$A$37:$A$64,'Annual excl tax'!$B55,'5.6.3 (Large excl tax)'!G$37:G$64)</f>
        <v>7.6500809568959651</v>
      </c>
      <c r="G55" s="51">
        <f>AVERAGEIF('5.6.3 (Large excl tax)'!$A$37:$A$64,'Annual excl tax'!$B55,'5.6.3 (Large excl tax)'!H$37:H$64)</f>
        <v>7.4188471426104829</v>
      </c>
      <c r="H55" s="51">
        <f>AVERAGEIF('5.6.3 (Large excl tax)'!$A$37:$A$64,'Annual excl tax'!$B55,'5.6.3 (Large excl tax)'!I$37:I$64)</f>
        <v>10.703601133301241</v>
      </c>
      <c r="I55" s="51">
        <f>AVERAGEIF('5.6.3 (Large excl tax)'!$A$37:$A$64,'Annual excl tax'!$B55,'5.6.3 (Large excl tax)'!J$37:J$64)</f>
        <v>8.7989158929083757</v>
      </c>
      <c r="J55" s="51">
        <f>AVERAGEIF('5.6.3 (Large excl tax)'!$A$37:$A$64,'Annual excl tax'!$B55,'5.6.3 (Large excl tax)'!K$37:K$64)</f>
        <v>13.688290504727984</v>
      </c>
      <c r="K55" s="51">
        <f>AVERAGEIF('5.6.3 (Large excl tax)'!$A$37:$A$64,'Annual excl tax'!$B55,'5.6.3 (Large excl tax)'!L$37:L$64)</f>
        <v>14.512334632834612</v>
      </c>
      <c r="L55" s="51">
        <f>AVERAGEIF('5.6.3 (Large excl tax)'!$A$37:$A$64,'Annual excl tax'!$B55,'5.6.3 (Large excl tax)'!M$37:M$64)</f>
        <v>11.075318275299187</v>
      </c>
      <c r="M55" s="51">
        <f>AVERAGEIF('5.6.3 (Large excl tax)'!$A$37:$A$64,'Annual excl tax'!$B55,'5.6.3 (Large excl tax)'!N$37:N$64)</f>
        <v>8.2165041807579549</v>
      </c>
      <c r="N55" s="51">
        <f>AVERAGEIF('5.6.3 (Large excl tax)'!$A$37:$A$64,'Annual excl tax'!$B55,'5.6.3 (Large excl tax)'!O$37:O$64)</f>
        <v>8.3875840475858023</v>
      </c>
      <c r="O55" s="51">
        <f>AVERAGEIF('5.6.3 (Large excl tax)'!$A$37:$A$64,'Annual excl tax'!$B55,'5.6.3 (Large excl tax)'!P$37:P$64)</f>
        <v>12.959820788955499</v>
      </c>
      <c r="P55" s="51">
        <f>AVERAGEIF('5.6.3 (Large excl tax)'!$A$37:$A$64,'Annual excl tax'!$B55,'5.6.3 (Large excl tax)'!Q$37:Q$64)</f>
        <v>8.7415909571454922</v>
      </c>
      <c r="Q55" s="51">
        <f>AVERAGEIF('5.6.3 (Large excl tax)'!$A$37:$A$64,'Annual excl tax'!$B55,'5.6.3 (Large excl tax)'!R$37:R$64)</f>
        <v>11.976930908737685</v>
      </c>
      <c r="R55" s="52">
        <f t="shared" si="0"/>
        <v>10.440488900626903</v>
      </c>
      <c r="S55" s="53">
        <f t="shared" si="1"/>
        <v>14.716188319672712</v>
      </c>
      <c r="T55" s="54">
        <f t="shared" si="2"/>
        <v>12</v>
      </c>
      <c r="U55" s="51">
        <f>AVERAGEIF('5.6.3 (Large excl tax)'!$A$37:$A$64,'Annual excl tax'!$B55,'5.6.3 (Large excl tax)'!V$37:V$64)</f>
        <v>6.0459762541840059</v>
      </c>
      <c r="V55" s="51">
        <f>AVERAGEIF('5.6.3 (Large excl tax)'!$A$37:$A$64,'Annual excl tax'!$B55,'5.6.3 (Large excl tax)'!W$37:W$64)</f>
        <v>7.9337780658276333</v>
      </c>
      <c r="W55" s="51">
        <f>AVERAGEIF('5.6.3 (Large excl tax)'!$A$37:$A$64,'Annual excl tax'!$B55,'5.6.3 (Large excl tax)'!X$37:X$64)</f>
        <v>18.989793344142964</v>
      </c>
      <c r="X55" s="51">
        <f>AVERAGEIF('5.6.3 (Large excl tax)'!$A$37:$A$64,'Annual excl tax'!$B55,'5.6.3 (Large excl tax)'!Y$37:Y$64)</f>
        <v>8.4484358191282318</v>
      </c>
      <c r="Y55" s="51">
        <f>AVERAGEIF('5.6.3 (Large excl tax)'!$A$37:$A$64,'Annual excl tax'!$B55,'5.6.3 (Large excl tax)'!Z$37:Z$64)</f>
        <v>6.1156186521434508</v>
      </c>
      <c r="Z55" s="51">
        <f>AVERAGEIF('5.6.3 (Large excl tax)'!$A$37:$A$64,'Annual excl tax'!$B55,'5.6.3 (Large excl tax)'!AA$37:AA$64)</f>
        <v>9.1141044814162377</v>
      </c>
      <c r="AA55" s="51">
        <f>AVERAGEIF('5.6.3 (Large excl tax)'!$A$37:$A$64,'Annual excl tax'!$B55,'5.6.3 (Large excl tax)'!AB$37:AB$64)</f>
        <v>8.9348861801318442</v>
      </c>
      <c r="AB55" s="51">
        <f>AVERAGEIF('5.6.3 (Large excl tax)'!$A$37:$A$64,'Annual excl tax'!$B55,'5.6.3 (Large excl tax)'!AC$37:AC$64)</f>
        <v>8.2696044566565021</v>
      </c>
      <c r="AC55" s="51">
        <f>AVERAGEIF('5.6.3 (Large excl tax)'!$A$37:$A$64,'Annual excl tax'!$B55,'5.6.3 (Large excl tax)'!AD$37:AD$64)</f>
        <v>14.185253236298433</v>
      </c>
      <c r="AD55" s="51">
        <f>AVERAGEIF('5.6.3 (Large excl tax)'!$A$37:$A$64,'Annual excl tax'!$B55,'5.6.3 (Large excl tax)'!AE$37:AE$64)</f>
        <v>8.938572416931823</v>
      </c>
      <c r="AE55" s="51">
        <f>AVERAGEIF('5.6.3 (Large excl tax)'!$A$37:$A$64,'Annual excl tax'!$B55,'5.6.3 (Large excl tax)'!AF$37:AF$64)</f>
        <v>6.253780969809303</v>
      </c>
      <c r="AF55" s="51">
        <f>AVERAGEIF('5.6.3 (Large excl tax)'!$A$37:$A$64,'Annual excl tax'!$B55,'5.6.3 (Large excl tax)'!AG$37:AG$64)</f>
        <v>10.08180225561842</v>
      </c>
      <c r="AG55" s="51">
        <f>AVERAGEIF('5.6.3 (Large excl tax)'!$A$37:$A$64,'Annual excl tax'!$B55,'5.6.3 (Large excl tax)'!AH$37:AH$64)</f>
        <v>8.9188143443635113</v>
      </c>
      <c r="AH55" s="51">
        <f t="shared" si="3"/>
        <v>8.9268502622476777</v>
      </c>
      <c r="AI55" s="53">
        <f t="shared" si="4"/>
        <v>34.167489729149239</v>
      </c>
      <c r="AJ55" s="54">
        <f>RANK(Q55,(C55:Q55,U55:AG55),1)</f>
        <v>23</v>
      </c>
    </row>
    <row r="56" spans="1:36" ht="12.65" customHeight="1" x14ac:dyDescent="0.25">
      <c r="A56" s="17" t="s">
        <v>40</v>
      </c>
      <c r="B56" s="104">
        <v>2013</v>
      </c>
      <c r="C56" s="51">
        <f>AVERAGEIF('5.6.3 (Large excl tax)'!$A$37:$A$64,'Annual excl tax'!$B56,'5.6.3 (Large excl tax)'!D$37:D$64)</f>
        <v>10.700912305599457</v>
      </c>
      <c r="D56" s="51">
        <f>AVERAGEIF('5.6.3 (Large excl tax)'!$A$37:$A$64,'Annual excl tax'!$B56,'5.6.3 (Large excl tax)'!E$37:E$64)</f>
        <v>12.224738740078164</v>
      </c>
      <c r="E56" s="51">
        <f>AVERAGEIF('5.6.3 (Large excl tax)'!$A$37:$A$64,'Annual excl tax'!$B56,'5.6.3 (Large excl tax)'!F$37:F$64)</f>
        <v>7.3972914315319738</v>
      </c>
      <c r="F56" s="51">
        <f>AVERAGEIF('5.6.3 (Large excl tax)'!$A$37:$A$64,'Annual excl tax'!$B56,'5.6.3 (Large excl tax)'!G$37:G$64)</f>
        <v>8.0214101621432903</v>
      </c>
      <c r="G56" s="51">
        <f>AVERAGEIF('5.6.3 (Large excl tax)'!$A$37:$A$64,'Annual excl tax'!$B56,'5.6.3 (Large excl tax)'!H$37:H$64)</f>
        <v>8.1354969556071346</v>
      </c>
      <c r="H56" s="51">
        <f>AVERAGEIF('5.6.3 (Large excl tax)'!$A$37:$A$64,'Annual excl tax'!$B56,'5.6.3 (Large excl tax)'!I$37:I$64)</f>
        <v>11.639257186186345</v>
      </c>
      <c r="I56" s="51">
        <f>AVERAGEIF('5.6.3 (Large excl tax)'!$A$37:$A$64,'Annual excl tax'!$B56,'5.6.3 (Large excl tax)'!J$37:J$64)</f>
        <v>10.012551664119837</v>
      </c>
      <c r="J56" s="51">
        <f>AVERAGEIF('5.6.3 (Large excl tax)'!$A$37:$A$64,'Annual excl tax'!$B56,'5.6.3 (Large excl tax)'!K$37:K$64)</f>
        <v>14.980245854924878</v>
      </c>
      <c r="K56" s="51">
        <f>AVERAGEIF('5.6.3 (Large excl tax)'!$A$37:$A$64,'Annual excl tax'!$B56,'5.6.3 (Large excl tax)'!L$37:L$64)</f>
        <v>15.571076483795283</v>
      </c>
      <c r="L56" s="51">
        <f>AVERAGEIF('5.6.3 (Large excl tax)'!$A$37:$A$64,'Annual excl tax'!$B56,'5.6.3 (Large excl tax)'!M$37:M$64)</f>
        <v>11.091365568824051</v>
      </c>
      <c r="M56" s="51">
        <f>AVERAGEIF('5.6.3 (Large excl tax)'!$A$37:$A$64,'Annual excl tax'!$B56,'5.6.3 (Large excl tax)'!N$37:N$64)</f>
        <v>8.4372142831070036</v>
      </c>
      <c r="N56" s="51">
        <f>AVERAGEIF('5.6.3 (Large excl tax)'!$A$37:$A$64,'Annual excl tax'!$B56,'5.6.3 (Large excl tax)'!O$37:O$64)</f>
        <v>9.7067070418630159</v>
      </c>
      <c r="O56" s="51">
        <f>AVERAGEIF('5.6.3 (Large excl tax)'!$A$37:$A$64,'Annual excl tax'!$B56,'5.6.3 (Large excl tax)'!P$37:P$64)</f>
        <v>13.447196927120327</v>
      </c>
      <c r="P56" s="51">
        <f>AVERAGEIF('5.6.3 (Large excl tax)'!$A$37:$A$64,'Annual excl tax'!$B56,'5.6.3 (Large excl tax)'!Q$37:Q$64)</f>
        <v>9.244201561973167</v>
      </c>
      <c r="Q56" s="51">
        <f>AVERAGEIF('5.6.3 (Large excl tax)'!$A$37:$A$64,'Annual excl tax'!$B56,'5.6.3 (Large excl tax)'!R$37:R$64)</f>
        <v>13.03974259932415</v>
      </c>
      <c r="R56" s="52">
        <f t="shared" si="0"/>
        <v>10.700912305599457</v>
      </c>
      <c r="S56" s="53">
        <f t="shared" si="1"/>
        <v>21.856363522396631</v>
      </c>
      <c r="T56" s="54">
        <f t="shared" si="2"/>
        <v>12</v>
      </c>
      <c r="U56" s="51">
        <f>AVERAGEIF('5.6.3 (Large excl tax)'!$A$37:$A$64,'Annual excl tax'!$B56,'5.6.3 (Large excl tax)'!V$37:V$64)</f>
        <v>6.4376119170336805</v>
      </c>
      <c r="V56" s="51">
        <f>AVERAGEIF('5.6.3 (Large excl tax)'!$A$37:$A$64,'Annual excl tax'!$B56,'5.6.3 (Large excl tax)'!W$37:W$64)</f>
        <v>8.7051198887709749</v>
      </c>
      <c r="W56" s="51">
        <f>AVERAGEIF('5.6.3 (Large excl tax)'!$A$37:$A$64,'Annual excl tax'!$B56,'5.6.3 (Large excl tax)'!X$37:X$64)</f>
        <v>18.078138485268475</v>
      </c>
      <c r="X56" s="51">
        <f>AVERAGEIF('5.6.3 (Large excl tax)'!$A$37:$A$64,'Annual excl tax'!$B56,'5.6.3 (Large excl tax)'!Y$37:Y$64)</f>
        <v>8.8622091628453532</v>
      </c>
      <c r="Y56" s="51">
        <f>AVERAGEIF('5.6.3 (Large excl tax)'!$A$37:$A$64,'Annual excl tax'!$B56,'5.6.3 (Large excl tax)'!Z$37:Z$64)</f>
        <v>8.199484990065752</v>
      </c>
      <c r="Z56" s="51">
        <f>AVERAGEIF('5.6.3 (Large excl tax)'!$A$37:$A$64,'Annual excl tax'!$B56,'5.6.3 (Large excl tax)'!AA$37:AA$64)</f>
        <v>8.4885665568850737</v>
      </c>
      <c r="AA56" s="51">
        <f>AVERAGEIF('5.6.3 (Large excl tax)'!$A$37:$A$64,'Annual excl tax'!$B56,'5.6.3 (Large excl tax)'!AB$37:AB$64)</f>
        <v>8.1534183221638408</v>
      </c>
      <c r="AB56" s="51">
        <f>AVERAGEIF('5.6.3 (Large excl tax)'!$A$37:$A$64,'Annual excl tax'!$B56,'5.6.3 (Large excl tax)'!AC$37:AC$64)</f>
        <v>7.1463868904395849</v>
      </c>
      <c r="AC56" s="51">
        <f>AVERAGEIF('5.6.3 (Large excl tax)'!$A$37:$A$64,'Annual excl tax'!$B56,'5.6.3 (Large excl tax)'!AD$37:AD$64)</f>
        <v>14.900034252399355</v>
      </c>
      <c r="AD56" s="51">
        <f>AVERAGEIF('5.6.3 (Large excl tax)'!$A$37:$A$64,'Annual excl tax'!$B56,'5.6.3 (Large excl tax)'!AE$37:AE$64)</f>
        <v>9.2273274356064299</v>
      </c>
      <c r="AE56" s="51">
        <f>AVERAGEIF('5.6.3 (Large excl tax)'!$A$37:$A$64,'Annual excl tax'!$B56,'5.6.3 (Large excl tax)'!AF$37:AF$64)</f>
        <v>7.4437547813240226</v>
      </c>
      <c r="AF56" s="51">
        <f>AVERAGEIF('5.6.3 (Large excl tax)'!$A$37:$A$64,'Annual excl tax'!$B56,'5.6.3 (Large excl tax)'!AG$37:AG$64)</f>
        <v>10.382114577149981</v>
      </c>
      <c r="AG56" s="51">
        <f>AVERAGEIF('5.6.3 (Large excl tax)'!$A$37:$A$64,'Annual excl tax'!$B56,'5.6.3 (Large excl tax)'!AH$37:AH$64)</f>
        <v>9.2229779989909986</v>
      </c>
      <c r="AH56" s="51">
        <f t="shared" si="3"/>
        <v>9.2357644987897984</v>
      </c>
      <c r="AI56" s="53">
        <f t="shared" si="4"/>
        <v>41.187473988025602</v>
      </c>
      <c r="AJ56" s="54">
        <f>RANK(Q56,(C56:Q56,U56:AG56),1)</f>
        <v>23</v>
      </c>
    </row>
    <row r="57" spans="1:36" ht="12.65" customHeight="1" x14ac:dyDescent="0.25">
      <c r="A57" s="17" t="s">
        <v>40</v>
      </c>
      <c r="B57" s="104">
        <v>2014</v>
      </c>
      <c r="C57" s="51">
        <f>AVERAGEIF('5.6.3 (Large excl tax)'!$A$37:$A$64,'Annual excl tax'!$B57,'5.6.3 (Large excl tax)'!D$37:D$64)</f>
        <v>9.5930116255319504</v>
      </c>
      <c r="D57" s="51">
        <f>AVERAGEIF('5.6.3 (Large excl tax)'!$A$37:$A$64,'Annual excl tax'!$B57,'5.6.3 (Large excl tax)'!E$37:E$64)</f>
        <v>11.960714433614161</v>
      </c>
      <c r="E57" s="51">
        <f>AVERAGEIF('5.6.3 (Large excl tax)'!$A$37:$A$64,'Annual excl tax'!$B57,'5.6.3 (Large excl tax)'!F$37:F$64)</f>
        <v>6.8430640923865855</v>
      </c>
      <c r="F57" s="51">
        <f>AVERAGEIF('5.6.3 (Large excl tax)'!$A$37:$A$64,'Annual excl tax'!$B57,'5.6.3 (Large excl tax)'!G$37:G$64)</f>
        <v>7.2947440494865976</v>
      </c>
      <c r="G57" s="51">
        <f>AVERAGEIF('5.6.3 (Large excl tax)'!$A$37:$A$64,'Annual excl tax'!$B57,'5.6.3 (Large excl tax)'!H$37:H$64)</f>
        <v>7.9872802095024307</v>
      </c>
      <c r="H57" s="51">
        <f>AVERAGEIF('5.6.3 (Large excl tax)'!$A$37:$A$64,'Annual excl tax'!$B57,'5.6.3 (Large excl tax)'!I$37:I$64)</f>
        <v>10.60671863517392</v>
      </c>
      <c r="I57" s="51">
        <f>AVERAGEIF('5.6.3 (Large excl tax)'!$A$37:$A$64,'Annual excl tax'!$B57,'5.6.3 (Large excl tax)'!J$37:J$64)</f>
        <v>9.5974949972239934</v>
      </c>
      <c r="J57" s="51">
        <f>AVERAGEIF('5.6.3 (Large excl tax)'!$A$37:$A$64,'Annual excl tax'!$B57,'5.6.3 (Large excl tax)'!K$37:K$64)</f>
        <v>14.580986362829181</v>
      </c>
      <c r="K57" s="51">
        <f>AVERAGEIF('5.6.3 (Large excl tax)'!$A$37:$A$64,'Annual excl tax'!$B57,'5.6.3 (Large excl tax)'!L$37:L$64)</f>
        <v>14.644060646770674</v>
      </c>
      <c r="L57" s="51">
        <f>AVERAGEIF('5.6.3 (Large excl tax)'!$A$37:$A$64,'Annual excl tax'!$B57,'5.6.3 (Large excl tax)'!M$37:M$64)</f>
        <v>10.490028139079628</v>
      </c>
      <c r="M57" s="51">
        <f>AVERAGEIF('5.6.3 (Large excl tax)'!$A$37:$A$64,'Annual excl tax'!$B57,'5.6.3 (Large excl tax)'!N$37:N$64)</f>
        <v>7.7852477242721134</v>
      </c>
      <c r="N57" s="51">
        <f>AVERAGEIF('5.6.3 (Large excl tax)'!$A$37:$A$64,'Annual excl tax'!$B57,'5.6.3 (Large excl tax)'!O$37:O$64)</f>
        <v>9.9303963125101333</v>
      </c>
      <c r="O57" s="51">
        <f>AVERAGEIF('5.6.3 (Large excl tax)'!$A$37:$A$64,'Annual excl tax'!$B57,'5.6.3 (Large excl tax)'!P$37:P$64)</f>
        <v>12.612865153515557</v>
      </c>
      <c r="P57" s="51">
        <f>AVERAGEIF('5.6.3 (Large excl tax)'!$A$37:$A$64,'Annual excl tax'!$B57,'5.6.3 (Large excl tax)'!Q$37:Q$64)</f>
        <v>7.9748039775140036</v>
      </c>
      <c r="Q57" s="51">
        <f>AVERAGEIF('5.6.3 (Large excl tax)'!$A$37:$A$64,'Annual excl tax'!$B57,'5.6.3 (Large excl tax)'!R$37:R$64)</f>
        <v>13.604014925153137</v>
      </c>
      <c r="R57" s="52">
        <f t="shared" si="0"/>
        <v>9.9303963125101333</v>
      </c>
      <c r="S57" s="53">
        <f t="shared" si="1"/>
        <v>36.993675751037706</v>
      </c>
      <c r="T57" s="54">
        <f t="shared" si="2"/>
        <v>13</v>
      </c>
      <c r="U57" s="51">
        <f>AVERAGEIF('5.6.3 (Large excl tax)'!$A$37:$A$64,'Annual excl tax'!$B57,'5.6.3 (Large excl tax)'!V$37:V$64)</f>
        <v>5.7541838368396636</v>
      </c>
      <c r="V57" s="51">
        <f>AVERAGEIF('5.6.3 (Large excl tax)'!$A$37:$A$64,'Annual excl tax'!$B57,'5.6.3 (Large excl tax)'!W$37:W$64)</f>
        <v>7.7715870398797229</v>
      </c>
      <c r="W57" s="51">
        <f>AVERAGEIF('5.6.3 (Large excl tax)'!$A$37:$A$64,'Annual excl tax'!$B57,'5.6.3 (Large excl tax)'!X$37:X$64)</f>
        <v>15.026024612745481</v>
      </c>
      <c r="X57" s="51">
        <f>AVERAGEIF('5.6.3 (Large excl tax)'!$A$37:$A$64,'Annual excl tax'!$B57,'5.6.3 (Large excl tax)'!Y$37:Y$64)</f>
        <v>7.2330033712147532</v>
      </c>
      <c r="Y57" s="51">
        <f>AVERAGEIF('5.6.3 (Large excl tax)'!$A$37:$A$64,'Annual excl tax'!$B57,'5.6.3 (Large excl tax)'!Z$37:Z$64)</f>
        <v>7.4667616334283</v>
      </c>
      <c r="Z57" s="51">
        <f>AVERAGEIF('5.6.3 (Large excl tax)'!$A$37:$A$64,'Annual excl tax'!$B57,'5.6.3 (Large excl tax)'!AA$37:AA$64)</f>
        <v>7.2194128765944487</v>
      </c>
      <c r="AA57" s="51">
        <f>AVERAGEIF('5.6.3 (Large excl tax)'!$A$37:$A$64,'Annual excl tax'!$B57,'5.6.3 (Large excl tax)'!AB$37:AB$64)</f>
        <v>7.3426047003282786</v>
      </c>
      <c r="AB57" s="51">
        <f>AVERAGEIF('5.6.3 (Large excl tax)'!$A$37:$A$64,'Annual excl tax'!$B57,'5.6.3 (Large excl tax)'!AC$37:AC$64)</f>
        <v>6.9063752668088716</v>
      </c>
      <c r="AC57" s="51">
        <f>AVERAGEIF('5.6.3 (Large excl tax)'!$A$37:$A$64,'Annual excl tax'!$B57,'5.6.3 (Large excl tax)'!AD$37:AD$64)</f>
        <v>12.114938910331865</v>
      </c>
      <c r="AD57" s="51">
        <f>AVERAGEIF('5.6.3 (Large excl tax)'!$A$37:$A$64,'Annual excl tax'!$B57,'5.6.3 (Large excl tax)'!AE$37:AE$64)</f>
        <v>8.4890493427078795</v>
      </c>
      <c r="AE57" s="51">
        <f>AVERAGEIF('5.6.3 (Large excl tax)'!$A$37:$A$64,'Annual excl tax'!$B57,'5.6.3 (Large excl tax)'!AF$37:AF$64)</f>
        <v>7.1508813378732068</v>
      </c>
      <c r="AF57" s="51">
        <f>AVERAGEIF('5.6.3 (Large excl tax)'!$A$37:$A$64,'Annual excl tax'!$B57,'5.6.3 (Large excl tax)'!AG$37:AG$64)</f>
        <v>8.7875313485069579</v>
      </c>
      <c r="AG57" s="51">
        <f>AVERAGEIF('5.6.3 (Large excl tax)'!$A$37:$A$64,'Annual excl tax'!$B57,'5.6.3 (Large excl tax)'!AH$37:AH$64)</f>
        <v>8.5708730695180559</v>
      </c>
      <c r="AH57" s="51">
        <f t="shared" si="3"/>
        <v>8.5299612061129686</v>
      </c>
      <c r="AI57" s="53">
        <f t="shared" si="4"/>
        <v>59.485073805539287</v>
      </c>
      <c r="AJ57" s="54">
        <f>RANK(Q57,(C57:Q57,U57:AG57),1)</f>
        <v>25</v>
      </c>
    </row>
    <row r="58" spans="1:36" ht="12.65" customHeight="1" x14ac:dyDescent="0.25">
      <c r="A58" s="17" t="s">
        <v>40</v>
      </c>
      <c r="B58" s="104">
        <v>2015</v>
      </c>
      <c r="C58" s="51">
        <f>AVERAGEIF('5.6.3 (Large excl tax)'!$A$37:$A$64,'Annual excl tax'!$B58,'5.6.3 (Large excl tax)'!D$37:D$64)</f>
        <v>8.1384197191475813</v>
      </c>
      <c r="D58" s="51">
        <f>AVERAGEIF('5.6.3 (Large excl tax)'!$A$37:$A$64,'Annual excl tax'!$B58,'5.6.3 (Large excl tax)'!E$37:E$64)</f>
        <v>11.829006390168939</v>
      </c>
      <c r="E58" s="51">
        <f>AVERAGEIF('5.6.3 (Large excl tax)'!$A$37:$A$64,'Annual excl tax'!$B58,'5.6.3 (Large excl tax)'!F$37:F$64)</f>
        <v>5.8710435851283282</v>
      </c>
      <c r="F58" s="51">
        <f>AVERAGEIF('5.6.3 (Large excl tax)'!$A$37:$A$64,'Annual excl tax'!$B58,'5.6.3 (Large excl tax)'!G$37:G$64)</f>
        <v>6.2436677332660713</v>
      </c>
      <c r="G58" s="51">
        <f>AVERAGEIF('5.6.3 (Large excl tax)'!$A$37:$A$64,'Annual excl tax'!$B58,'5.6.3 (Large excl tax)'!H$37:H$64)</f>
        <v>7.2517056287299564</v>
      </c>
      <c r="H58" s="51">
        <f>AVERAGEIF('5.6.3 (Large excl tax)'!$A$37:$A$64,'Annual excl tax'!$B58,'5.6.3 (Large excl tax)'!I$37:I$64)</f>
        <v>9.4662478527087401</v>
      </c>
      <c r="I58" s="51">
        <f>AVERAGEIF('5.6.3 (Large excl tax)'!$A$37:$A$64,'Annual excl tax'!$B58,'5.6.3 (Large excl tax)'!J$37:J$64)</f>
        <v>8.6197444788911532</v>
      </c>
      <c r="J58" s="51">
        <f>AVERAGEIF('5.6.3 (Large excl tax)'!$A$37:$A$64,'Annual excl tax'!$B58,'5.6.3 (Large excl tax)'!K$37:K$64)</f>
        <v>12.636812083670609</v>
      </c>
      <c r="K58" s="51">
        <f>AVERAGEIF('5.6.3 (Large excl tax)'!$A$37:$A$64,'Annual excl tax'!$B58,'5.6.3 (Large excl tax)'!L$37:L$64)</f>
        <v>13.315216606494609</v>
      </c>
      <c r="L58" s="51">
        <f>AVERAGEIF('5.6.3 (Large excl tax)'!$A$37:$A$64,'Annual excl tax'!$B58,'5.6.3 (Large excl tax)'!M$37:M$64)</f>
        <v>8.7402502623777387</v>
      </c>
      <c r="M58" s="51">
        <f>AVERAGEIF('5.6.3 (Large excl tax)'!$A$37:$A$64,'Annual excl tax'!$B58,'5.6.3 (Large excl tax)'!N$37:N$64)</f>
        <v>6.6512651149487061</v>
      </c>
      <c r="N58" s="51">
        <f>AVERAGEIF('5.6.3 (Large excl tax)'!$A$37:$A$64,'Annual excl tax'!$B58,'5.6.3 (Large excl tax)'!O$37:O$64)</f>
        <v>8.0323694406477131</v>
      </c>
      <c r="O58" s="51">
        <f>AVERAGEIF('5.6.3 (Large excl tax)'!$A$37:$A$64,'Annual excl tax'!$B58,'5.6.3 (Large excl tax)'!P$37:P$64)</f>
        <v>11.637925667503204</v>
      </c>
      <c r="P58" s="51">
        <f>AVERAGEIF('5.6.3 (Large excl tax)'!$A$37:$A$64,'Annual excl tax'!$B58,'5.6.3 (Large excl tax)'!Q$37:Q$64)</f>
        <v>6.7688012900671701</v>
      </c>
      <c r="Q58" s="51">
        <f>AVERAGEIF('5.6.3 (Large excl tax)'!$A$37:$A$64,'Annual excl tax'!$B58,'5.6.3 (Large excl tax)'!R$37:R$64)</f>
        <v>11.804764214839738</v>
      </c>
      <c r="R58" s="52">
        <f t="shared" si="0"/>
        <v>8.6197444788911532</v>
      </c>
      <c r="S58" s="53">
        <f t="shared" si="1"/>
        <v>36.950280182299636</v>
      </c>
      <c r="T58" s="54">
        <f t="shared" si="2"/>
        <v>12</v>
      </c>
      <c r="U58" s="51">
        <f>AVERAGEIF('5.6.3 (Large excl tax)'!$A$37:$A$64,'Annual excl tax'!$B58,'5.6.3 (Large excl tax)'!V$37:V$64)</f>
        <v>5.7378480655662258</v>
      </c>
      <c r="V58" s="51">
        <f>AVERAGEIF('5.6.3 (Large excl tax)'!$A$37:$A$64,'Annual excl tax'!$B58,'5.6.3 (Large excl tax)'!W$37:W$64)</f>
        <v>6.979890916558614</v>
      </c>
      <c r="W58" s="51">
        <f>AVERAGEIF('5.6.3 (Large excl tax)'!$A$37:$A$64,'Annual excl tax'!$B58,'5.6.3 (Large excl tax)'!X$37:X$64)</f>
        <v>10.876582463643341</v>
      </c>
      <c r="X58" s="51">
        <f>AVERAGEIF('5.6.3 (Large excl tax)'!$A$37:$A$64,'Annual excl tax'!$B58,'5.6.3 (Large excl tax)'!Y$37:Y$64)</f>
        <v>6.5438248069999272</v>
      </c>
      <c r="Y58" s="51">
        <f>AVERAGEIF('5.6.3 (Large excl tax)'!$A$37:$A$64,'Annual excl tax'!$B58,'5.6.3 (Large excl tax)'!Z$37:Z$64)</f>
        <v>6.4895376843537811</v>
      </c>
      <c r="Z58" s="51">
        <f>AVERAGEIF('5.6.3 (Large excl tax)'!$A$37:$A$64,'Annual excl tax'!$B58,'5.6.3 (Large excl tax)'!AA$37:AA$64)</f>
        <v>6.3406895393046803</v>
      </c>
      <c r="AA58" s="51">
        <f>AVERAGEIF('5.6.3 (Large excl tax)'!$A$37:$A$64,'Annual excl tax'!$B58,'5.6.3 (Large excl tax)'!AB$37:AB$64)</f>
        <v>7.8578292671420531</v>
      </c>
      <c r="AB58" s="51">
        <f>AVERAGEIF('5.6.3 (Large excl tax)'!$A$37:$A$64,'Annual excl tax'!$B58,'5.6.3 (Large excl tax)'!AC$37:AC$64)</f>
        <v>6.0472231612316492</v>
      </c>
      <c r="AC58" s="51">
        <f>AVERAGEIF('5.6.3 (Large excl tax)'!$A$37:$A$64,'Annual excl tax'!$B58,'5.6.3 (Large excl tax)'!AD$37:AD$64)</f>
        <v>10.250383378770444</v>
      </c>
      <c r="AD58" s="51">
        <f>AVERAGEIF('5.6.3 (Large excl tax)'!$A$37:$A$64,'Annual excl tax'!$B58,'5.6.3 (Large excl tax)'!AE$37:AE$64)</f>
        <v>7.7605547284763707</v>
      </c>
      <c r="AE58" s="51">
        <f>AVERAGEIF('5.6.3 (Large excl tax)'!$A$37:$A$64,'Annual excl tax'!$B58,'5.6.3 (Large excl tax)'!AF$37:AF$64)</f>
        <v>6.6745561834480576</v>
      </c>
      <c r="AF58" s="51">
        <f>AVERAGEIF('5.6.3 (Large excl tax)'!$A$37:$A$64,'Annual excl tax'!$B58,'5.6.3 (Large excl tax)'!AG$37:AG$64)</f>
        <v>7.73460996739274</v>
      </c>
      <c r="AG58" s="51">
        <f>AVERAGEIF('5.6.3 (Large excl tax)'!$A$37:$A$64,'Annual excl tax'!$B58,'5.6.3 (Large excl tax)'!AH$37:AH$64)</f>
        <v>7.4805961080385277</v>
      </c>
      <c r="AH58" s="51">
        <f t="shared" si="3"/>
        <v>7.7475823479345554</v>
      </c>
      <c r="AI58" s="53">
        <f t="shared" si="4"/>
        <v>52.367069941332019</v>
      </c>
      <c r="AJ58" s="54">
        <f>RANK(Q58,(C58:Q58,U58:AG58),1)</f>
        <v>25</v>
      </c>
    </row>
    <row r="59" spans="1:36" ht="12.65" customHeight="1" x14ac:dyDescent="0.25">
      <c r="A59" s="17" t="s">
        <v>40</v>
      </c>
      <c r="B59" s="104">
        <v>2016</v>
      </c>
      <c r="C59" s="51">
        <f>AVERAGEIF('5.6.3 (Large excl tax)'!$A$37:$A$64,'Annual excl tax'!$B59,'5.6.3 (Large excl tax)'!D$37:D$64)</f>
        <v>8.9754402187557893</v>
      </c>
      <c r="D59" s="51">
        <f>AVERAGEIF('5.6.3 (Large excl tax)'!$A$37:$A$64,'Annual excl tax'!$B59,'5.6.3 (Large excl tax)'!E$37:E$64)</f>
        <v>12.775451068706563</v>
      </c>
      <c r="E59" s="51">
        <f>AVERAGEIF('5.6.3 (Large excl tax)'!$A$37:$A$64,'Annual excl tax'!$B59,'5.6.3 (Large excl tax)'!F$37:F$64)</f>
        <v>6.7168122535721348</v>
      </c>
      <c r="F59" s="51">
        <f>AVERAGEIF('5.6.3 (Large excl tax)'!$A$37:$A$64,'Annual excl tax'!$B59,'5.6.3 (Large excl tax)'!G$37:G$64)</f>
        <v>6.9528029881238069</v>
      </c>
      <c r="G59" s="51">
        <f>AVERAGEIF('5.6.3 (Large excl tax)'!$A$37:$A$64,'Annual excl tax'!$B59,'5.6.3 (Large excl tax)'!H$37:H$64)</f>
        <v>8.1029536381130143</v>
      </c>
      <c r="H59" s="51">
        <f>AVERAGEIF('5.6.3 (Large excl tax)'!$A$37:$A$64,'Annual excl tax'!$B59,'5.6.3 (Large excl tax)'!I$37:I$64)</f>
        <v>10.288571312516137</v>
      </c>
      <c r="I59" s="51">
        <f>AVERAGEIF('5.6.3 (Large excl tax)'!$A$37:$A$64,'Annual excl tax'!$B59,'5.6.3 (Large excl tax)'!J$37:J$64)</f>
        <v>9.3717939899133249</v>
      </c>
      <c r="J59" s="51">
        <f>AVERAGEIF('5.6.3 (Large excl tax)'!$A$37:$A$64,'Annual excl tax'!$B59,'5.6.3 (Large excl tax)'!K$37:K$64)</f>
        <v>13.639507023804908</v>
      </c>
      <c r="K59" s="51">
        <f>AVERAGEIF('5.6.3 (Large excl tax)'!$A$37:$A$64,'Annual excl tax'!$B59,'5.6.3 (Large excl tax)'!L$37:L$64)</f>
        <v>11.945593352026567</v>
      </c>
      <c r="L59" s="51">
        <f>AVERAGEIF('5.6.3 (Large excl tax)'!$A$37:$A$64,'Annual excl tax'!$B59,'5.6.3 (Large excl tax)'!M$37:M$64)</f>
        <v>9.8354727782528766</v>
      </c>
      <c r="M59" s="51">
        <f>AVERAGEIF('5.6.3 (Large excl tax)'!$A$37:$A$64,'Annual excl tax'!$B59,'5.6.3 (Large excl tax)'!N$37:N$64)</f>
        <v>6.9284933217822173</v>
      </c>
      <c r="N59" s="51">
        <f>AVERAGEIF('5.6.3 (Large excl tax)'!$A$37:$A$64,'Annual excl tax'!$B59,'5.6.3 (Large excl tax)'!O$37:O$64)</f>
        <v>9.7067199065595062</v>
      </c>
      <c r="O59" s="51">
        <f>AVERAGEIF('5.6.3 (Large excl tax)'!$A$37:$A$64,'Annual excl tax'!$B59,'5.6.3 (Large excl tax)'!P$37:P$64)</f>
        <v>12.635069107719147</v>
      </c>
      <c r="P59" s="51">
        <f>AVERAGEIF('5.6.3 (Large excl tax)'!$A$37:$A$64,'Annual excl tax'!$B59,'5.6.3 (Large excl tax)'!Q$37:Q$64)</f>
        <v>7.9263077544668938</v>
      </c>
      <c r="Q59" s="51">
        <f>AVERAGEIF('5.6.3 (Large excl tax)'!$A$37:$A$64,'Annual excl tax'!$B59,'5.6.3 (Large excl tax)'!R$37:R$64)</f>
        <v>11.569171350926871</v>
      </c>
      <c r="R59" s="52">
        <f t="shared" si="0"/>
        <v>9.7067199065595062</v>
      </c>
      <c r="S59" s="53">
        <f t="shared" si="1"/>
        <v>19.187237937181813</v>
      </c>
      <c r="T59" s="54">
        <f t="shared" si="2"/>
        <v>11</v>
      </c>
      <c r="U59" s="51">
        <f>AVERAGEIF('5.6.3 (Large excl tax)'!$A$37:$A$64,'Annual excl tax'!$B59,'5.6.3 (Large excl tax)'!V$37:V$64)</f>
        <v>6.4227693785999689</v>
      </c>
      <c r="V59" s="51">
        <f>AVERAGEIF('5.6.3 (Large excl tax)'!$A$37:$A$64,'Annual excl tax'!$B59,'5.6.3 (Large excl tax)'!W$37:W$64)</f>
        <v>7.9103007688890985</v>
      </c>
      <c r="W59" s="51">
        <f>AVERAGEIF('5.6.3 (Large excl tax)'!$A$37:$A$64,'Annual excl tax'!$B59,'5.6.3 (Large excl tax)'!X$37:X$64)</f>
        <v>9.9814760404484915</v>
      </c>
      <c r="X59" s="51">
        <f>AVERAGEIF('5.6.3 (Large excl tax)'!$A$37:$A$64,'Annual excl tax'!$B59,'5.6.3 (Large excl tax)'!Y$37:Y$64)</f>
        <v>7.5751976019016727</v>
      </c>
      <c r="Y59" s="51">
        <f>AVERAGEIF('5.6.3 (Large excl tax)'!$A$37:$A$64,'Annual excl tax'!$B59,'5.6.3 (Large excl tax)'!Z$37:Z$64)</f>
        <v>7.3017488453274568</v>
      </c>
      <c r="Z59" s="51">
        <f>AVERAGEIF('5.6.3 (Large excl tax)'!$A$37:$A$64,'Annual excl tax'!$B59,'5.6.3 (Large excl tax)'!AA$37:AA$64)</f>
        <v>7.0406088457528435</v>
      </c>
      <c r="AA59" s="51">
        <f>AVERAGEIF('5.6.3 (Large excl tax)'!$A$37:$A$64,'Annual excl tax'!$B59,'5.6.3 (Large excl tax)'!AB$37:AB$64)</f>
        <v>8.663839105623758</v>
      </c>
      <c r="AB59" s="51">
        <f>AVERAGEIF('5.6.3 (Large excl tax)'!$A$37:$A$64,'Annual excl tax'!$B59,'5.6.3 (Large excl tax)'!AC$37:AC$64)</f>
        <v>6.568014333869999</v>
      </c>
      <c r="AC59" s="51">
        <f>AVERAGEIF('5.6.3 (Large excl tax)'!$A$37:$A$64,'Annual excl tax'!$B59,'5.6.3 (Large excl tax)'!AD$37:AD$64)</f>
        <v>11.689766806002531</v>
      </c>
      <c r="AD59" s="51">
        <f>AVERAGEIF('5.6.3 (Large excl tax)'!$A$37:$A$64,'Annual excl tax'!$B59,'5.6.3 (Large excl tax)'!AE$37:AE$64)</f>
        <v>8.1504748300178278</v>
      </c>
      <c r="AE59" s="51">
        <f>AVERAGEIF('5.6.3 (Large excl tax)'!$A$37:$A$64,'Annual excl tax'!$B59,'5.6.3 (Large excl tax)'!AF$37:AF$64)</f>
        <v>7.1618346629734546</v>
      </c>
      <c r="AF59" s="51">
        <f>AVERAGEIF('5.6.3 (Large excl tax)'!$A$37:$A$64,'Annual excl tax'!$B59,'5.6.3 (Large excl tax)'!AG$37:AG$64)</f>
        <v>8.5962235601495731</v>
      </c>
      <c r="AG59" s="51">
        <f>AVERAGEIF('5.6.3 (Large excl tax)'!$A$37:$A$64,'Annual excl tax'!$B59,'5.6.3 (Large excl tax)'!AH$37:AH$64)</f>
        <v>8.3582950861381846</v>
      </c>
      <c r="AH59" s="51">
        <f t="shared" si="3"/>
        <v>8.4772593231438798</v>
      </c>
      <c r="AI59" s="53">
        <f t="shared" si="4"/>
        <v>36.473014566650335</v>
      </c>
      <c r="AJ59" s="54">
        <f>RANK(Q59,(C59:Q59,U59:AG59),1)</f>
        <v>23</v>
      </c>
    </row>
    <row r="60" spans="1:36" x14ac:dyDescent="0.25">
      <c r="A60" s="17" t="s">
        <v>40</v>
      </c>
      <c r="B60" s="104">
        <v>2017</v>
      </c>
      <c r="C60" s="51">
        <f>AVERAGEIF('5.6.3 (Large excl tax)'!$A$37:$A$64,'Annual excl tax'!$B60,'5.6.3 (Large excl tax)'!D$37:D$64)</f>
        <v>9.5865343147086239</v>
      </c>
      <c r="D60" s="51">
        <f>AVERAGEIF('5.6.3 (Large excl tax)'!$A$37:$A$64,'Annual excl tax'!$B60,'5.6.3 (Large excl tax)'!E$37:E$64)</f>
        <v>14.810251671282096</v>
      </c>
      <c r="E60" s="51">
        <f>AVERAGEIF('5.6.3 (Large excl tax)'!$A$37:$A$64,'Annual excl tax'!$B60,'5.6.3 (Large excl tax)'!F$37:F$64)</f>
        <v>7.4402720945342509</v>
      </c>
      <c r="F60" s="51">
        <f>AVERAGEIF('5.6.3 (Large excl tax)'!$A$37:$A$64,'Annual excl tax'!$B60,'5.6.3 (Large excl tax)'!G$37:G$64)</f>
        <v>7.6541803420073098</v>
      </c>
      <c r="G60" s="51">
        <f>AVERAGEIF('5.6.3 (Large excl tax)'!$A$37:$A$64,'Annual excl tax'!$B60,'5.6.3 (Large excl tax)'!H$37:H$64)</f>
        <v>8.7387081489092804</v>
      </c>
      <c r="H60" s="51">
        <f>AVERAGEIF('5.6.3 (Large excl tax)'!$A$37:$A$64,'Annual excl tax'!$B60,'5.6.3 (Large excl tax)'!I$37:I$64)</f>
        <v>10.909677984517012</v>
      </c>
      <c r="I60" s="51">
        <f>AVERAGEIF('5.6.3 (Large excl tax)'!$A$37:$A$64,'Annual excl tax'!$B60,'5.6.3 (Large excl tax)'!J$37:J$64)</f>
        <v>9.6128355442234081</v>
      </c>
      <c r="J60" s="51">
        <f>AVERAGEIF('5.6.3 (Large excl tax)'!$A$37:$A$64,'Annual excl tax'!$B60,'5.6.3 (Large excl tax)'!K$37:K$64)</f>
        <v>14.272766253942773</v>
      </c>
      <c r="K60" s="51">
        <f>AVERAGEIF('5.6.3 (Large excl tax)'!$A$37:$A$64,'Annual excl tax'!$B60,'5.6.3 (Large excl tax)'!L$37:L$64)</f>
        <v>10.884653531173452</v>
      </c>
      <c r="L60" s="51">
        <f>AVERAGEIF('5.6.3 (Large excl tax)'!$A$37:$A$64,'Annual excl tax'!$B60,'5.6.3 (Large excl tax)'!M$37:M$64)</f>
        <v>8.6088012701350412</v>
      </c>
      <c r="M60" s="51">
        <f>AVERAGEIF('5.6.3 (Large excl tax)'!$A$37:$A$64,'Annual excl tax'!$B60,'5.6.3 (Large excl tax)'!N$37:N$64)</f>
        <v>7.1230740932588938</v>
      </c>
      <c r="N60" s="51">
        <f>AVERAGEIF('5.6.3 (Large excl tax)'!$A$37:$A$64,'Annual excl tax'!$B60,'5.6.3 (Large excl tax)'!O$37:O$64)</f>
        <v>9.2650335554134244</v>
      </c>
      <c r="O60" s="51">
        <f>AVERAGEIF('5.6.3 (Large excl tax)'!$A$37:$A$64,'Annual excl tax'!$B60,'5.6.3 (Large excl tax)'!P$37:P$64)</f>
        <v>13.14727502552388</v>
      </c>
      <c r="P60" s="51">
        <f>AVERAGEIF('5.6.3 (Large excl tax)'!$A$37:$A$64,'Annual excl tax'!$B60,'5.6.3 (Large excl tax)'!Q$37:Q$64)</f>
        <v>8.553170944350768</v>
      </c>
      <c r="Q60" s="51">
        <f>AVERAGEIF('5.6.3 (Large excl tax)'!$A$37:$A$64,'Annual excl tax'!$B60,'5.6.3 (Large excl tax)'!R$37:R$64)</f>
        <v>10.665164807056284</v>
      </c>
      <c r="R60" s="52">
        <f t="shared" si="0"/>
        <v>9.5865343147086239</v>
      </c>
      <c r="S60" s="53">
        <f t="shared" si="1"/>
        <v>11.251516522427888</v>
      </c>
      <c r="T60" s="54">
        <f t="shared" si="2"/>
        <v>10</v>
      </c>
      <c r="U60" s="51">
        <f>AVERAGEIF('5.6.3 (Large excl tax)'!$A$37:$A$64,'Annual excl tax'!$B60,'5.6.3 (Large excl tax)'!V$37:V$64)</f>
        <v>7.0731826630738315</v>
      </c>
      <c r="V60" s="51">
        <f>AVERAGEIF('5.6.3 (Large excl tax)'!$A$37:$A$64,'Annual excl tax'!$B60,'5.6.3 (Large excl tax)'!W$37:W$64)</f>
        <v>8.5219304536366174</v>
      </c>
      <c r="W60" s="51">
        <f>AVERAGEIF('5.6.3 (Large excl tax)'!$A$37:$A$64,'Annual excl tax'!$B60,'5.6.3 (Large excl tax)'!X$37:X$64)</f>
        <v>12.387913290304382</v>
      </c>
      <c r="X60" s="51">
        <f>AVERAGEIF('5.6.3 (Large excl tax)'!$A$37:$A$64,'Annual excl tax'!$B60,'5.6.3 (Large excl tax)'!Y$37:Y$64)</f>
        <v>8.3309740187482255</v>
      </c>
      <c r="Y60" s="51">
        <f>AVERAGEIF('5.6.3 (Large excl tax)'!$A$37:$A$64,'Annual excl tax'!$B60,'5.6.3 (Large excl tax)'!Z$37:Z$64)</f>
        <v>7.5464284687770267</v>
      </c>
      <c r="Z60" s="51">
        <f>AVERAGEIF('5.6.3 (Large excl tax)'!$A$37:$A$64,'Annual excl tax'!$B60,'5.6.3 (Large excl tax)'!AA$37:AA$64)</f>
        <v>7.579742542703114</v>
      </c>
      <c r="AA60" s="51">
        <f>AVERAGEIF('5.6.3 (Large excl tax)'!$A$37:$A$64,'Annual excl tax'!$B60,'5.6.3 (Large excl tax)'!AB$37:AB$64)</f>
        <v>8.7712254157946568</v>
      </c>
      <c r="AB60" s="51">
        <f>AVERAGEIF('5.6.3 (Large excl tax)'!$A$37:$A$64,'Annual excl tax'!$B60,'5.6.3 (Large excl tax)'!AC$37:AC$64)</f>
        <v>6.5396859932032818</v>
      </c>
      <c r="AC60" s="51">
        <f>AVERAGEIF('5.6.3 (Large excl tax)'!$A$37:$A$64,'Annual excl tax'!$B60,'5.6.3 (Large excl tax)'!AD$37:AD$64)</f>
        <v>12.69921397702543</v>
      </c>
      <c r="AD60" s="51">
        <f>AVERAGEIF('5.6.3 (Large excl tax)'!$A$37:$A$64,'Annual excl tax'!$B60,'5.6.3 (Large excl tax)'!AE$37:AE$64)</f>
        <v>7.7762775693295314</v>
      </c>
      <c r="AE60" s="51">
        <f>AVERAGEIF('5.6.3 (Large excl tax)'!$A$37:$A$64,'Annual excl tax'!$B60,'5.6.3 (Large excl tax)'!AF$37:AF$64)</f>
        <v>7.7990700205060541</v>
      </c>
      <c r="AF60" s="51">
        <f>AVERAGEIF('5.6.3 (Large excl tax)'!$A$37:$A$64,'Annual excl tax'!$B60,'5.6.3 (Large excl tax)'!AG$37:AG$64)</f>
        <v>5.8051902923722452</v>
      </c>
      <c r="AG60" s="51">
        <f>AVERAGEIF('5.6.3 (Large excl tax)'!$A$37:$A$64,'Annual excl tax'!$B60,'5.6.3 (Large excl tax)'!AH$37:AH$64)</f>
        <v>8.8675004402795636</v>
      </c>
      <c r="AH60" s="51">
        <f t="shared" si="3"/>
        <v>8.6737547095221608</v>
      </c>
      <c r="AI60" s="53">
        <f t="shared" si="4"/>
        <v>22.959031748360687</v>
      </c>
      <c r="AJ60" s="54">
        <f>RANK(Q60,(C60:Q60,U60:AG60),1)</f>
        <v>21</v>
      </c>
    </row>
    <row r="61" spans="1:36" x14ac:dyDescent="0.25">
      <c r="A61" s="17" t="s">
        <v>40</v>
      </c>
      <c r="B61" s="104">
        <v>2018</v>
      </c>
      <c r="C61" s="51">
        <f>AVERAGEIF('5.6.3 (Large excl tax)'!$A$37:$A$64,'Annual excl tax'!$B61,'5.6.3 (Large excl tax)'!D$37:D$64)</f>
        <v>9.864210074831707</v>
      </c>
      <c r="D61" s="51">
        <f>AVERAGEIF('5.6.3 (Large excl tax)'!$A$37:$A$64,'Annual excl tax'!$B61,'5.6.3 (Large excl tax)'!E$37:E$64)</f>
        <v>15.372443322146673</v>
      </c>
      <c r="E61" s="51">
        <f>AVERAGEIF('5.6.3 (Large excl tax)'!$A$37:$A$64,'Annual excl tax'!$B61,'5.6.3 (Large excl tax)'!F$37:F$64)</f>
        <v>8.6195746915623133</v>
      </c>
      <c r="F61" s="51">
        <f>AVERAGEIF('5.6.3 (Large excl tax)'!$A$37:$A$64,'Annual excl tax'!$B61,'5.6.3 (Large excl tax)'!G$37:G$64)</f>
        <v>8.1087290197851125</v>
      </c>
      <c r="G61" s="51">
        <f>AVERAGEIF('5.6.3 (Large excl tax)'!$A$37:$A$64,'Annual excl tax'!$B61,'5.6.3 (Large excl tax)'!H$37:H$64)</f>
        <v>8.9927538398372313</v>
      </c>
      <c r="H61" s="51">
        <f>AVERAGEIF('5.6.3 (Large excl tax)'!$A$37:$A$64,'Annual excl tax'!$B61,'5.6.3 (Large excl tax)'!I$37:I$64)</f>
        <v>10.862847010467851</v>
      </c>
      <c r="I61" s="51">
        <f>AVERAGEIF('5.6.3 (Large excl tax)'!$A$37:$A$64,'Annual excl tax'!$B61,'5.6.3 (Large excl tax)'!J$37:J$64)</f>
        <v>9.7306015211913994</v>
      </c>
      <c r="J61" s="51">
        <f>AVERAGEIF('5.6.3 (Large excl tax)'!$A$37:$A$64,'Annual excl tax'!$B61,'5.6.3 (Large excl tax)'!K$37:K$64)</f>
        <v>14.967216059107592</v>
      </c>
      <c r="K61" s="51">
        <f>AVERAGEIF('5.6.3 (Large excl tax)'!$A$37:$A$64,'Annual excl tax'!$B61,'5.6.3 (Large excl tax)'!L$37:L$64)</f>
        <v>10.76408850316307</v>
      </c>
      <c r="L61" s="51">
        <f>AVERAGEIF('5.6.3 (Large excl tax)'!$A$37:$A$64,'Annual excl tax'!$B61,'5.6.3 (Large excl tax)'!M$37:M$64)</f>
        <v>9.5718557974358021</v>
      </c>
      <c r="M61" s="51">
        <f>AVERAGEIF('5.6.3 (Large excl tax)'!$A$37:$A$64,'Annual excl tax'!$B61,'5.6.3 (Large excl tax)'!N$37:N$64)</f>
        <v>7.4576992798233848</v>
      </c>
      <c r="N61" s="51">
        <f>AVERAGEIF('5.6.3 (Large excl tax)'!$A$37:$A$64,'Annual excl tax'!$B61,'5.6.3 (Large excl tax)'!O$37:O$64)</f>
        <v>8.6872512674034006</v>
      </c>
      <c r="O61" s="51">
        <f>AVERAGEIF('5.6.3 (Large excl tax)'!$A$37:$A$64,'Annual excl tax'!$B61,'5.6.3 (Large excl tax)'!P$37:P$64)</f>
        <v>14.202347150202218</v>
      </c>
      <c r="P61" s="51">
        <f>AVERAGEIF('5.6.3 (Large excl tax)'!$A$37:$A$64,'Annual excl tax'!$B61,'5.6.3 (Large excl tax)'!Q$37:Q$64)</f>
        <v>8.9956040805736208</v>
      </c>
      <c r="Q61" s="51">
        <f>AVERAGEIF('5.6.3 (Large excl tax)'!$A$37:$A$64,'Annual excl tax'!$B61,'5.6.3 (Large excl tax)'!R$37:R$64)</f>
        <v>11.031888248218142</v>
      </c>
      <c r="R61" s="52">
        <f t="shared" si="0"/>
        <v>9.7306015211913994</v>
      </c>
      <c r="S61" s="53">
        <f t="shared" si="1"/>
        <v>13.373137561874127</v>
      </c>
      <c r="T61" s="54">
        <f t="shared" si="2"/>
        <v>12</v>
      </c>
      <c r="U61" s="51">
        <f>AVERAGEIF('5.6.3 (Large excl tax)'!$A$37:$A$64,'Annual excl tax'!$B61,'5.6.3 (Large excl tax)'!V$37:V$64)</f>
        <v>7.3164524100083419</v>
      </c>
      <c r="V61" s="51">
        <f>AVERAGEIF('5.6.3 (Large excl tax)'!$A$37:$A$64,'Annual excl tax'!$B61,'5.6.3 (Large excl tax)'!W$37:W$64)</f>
        <v>8.6914568988109551</v>
      </c>
      <c r="W61" s="51">
        <f>AVERAGEIF('5.6.3 (Large excl tax)'!$A$37:$A$64,'Annual excl tax'!$B61,'5.6.3 (Large excl tax)'!X$37:X$64)</f>
        <v>13.533477658094263</v>
      </c>
      <c r="X61" s="51">
        <f>AVERAGEIF('5.6.3 (Large excl tax)'!$A$37:$A$64,'Annual excl tax'!$B61,'5.6.3 (Large excl tax)'!Y$37:Y$64)</f>
        <v>8.864220482574904</v>
      </c>
      <c r="Y61" s="51">
        <f>AVERAGEIF('5.6.3 (Large excl tax)'!$A$37:$A$64,'Annual excl tax'!$B61,'5.6.3 (Large excl tax)'!Z$37:Z$64)</f>
        <v>8.4675494098460042</v>
      </c>
      <c r="Z61" s="51">
        <f>AVERAGEIF('5.6.3 (Large excl tax)'!$A$37:$A$64,'Annual excl tax'!$B61,'5.6.3 (Large excl tax)'!AA$37:AA$64)</f>
        <v>7.6475752442076983</v>
      </c>
      <c r="AA61" s="51">
        <f>AVERAGEIF('5.6.3 (Large excl tax)'!$A$37:$A$64,'Annual excl tax'!$B61,'5.6.3 (Large excl tax)'!AB$37:AB$64)</f>
        <v>8.833041932781164</v>
      </c>
      <c r="AB61" s="51">
        <f>AVERAGEIF('5.6.3 (Large excl tax)'!$A$37:$A$64,'Annual excl tax'!$B61,'5.6.3 (Large excl tax)'!AC$37:AC$64)</f>
        <v>6.5151848274361761</v>
      </c>
      <c r="AC61" s="51">
        <f>AVERAGEIF('5.6.3 (Large excl tax)'!$A$37:$A$64,'Annual excl tax'!$B61,'5.6.3 (Large excl tax)'!AD$37:AD$64)</f>
        <v>12.583571903458454</v>
      </c>
      <c r="AD61" s="51">
        <f>AVERAGEIF('5.6.3 (Large excl tax)'!$A$37:$A$64,'Annual excl tax'!$B61,'5.6.3 (Large excl tax)'!AE$37:AE$64)</f>
        <v>7.399499502478438</v>
      </c>
      <c r="AE61" s="51">
        <f>AVERAGEIF('5.6.3 (Large excl tax)'!$A$37:$A$64,'Annual excl tax'!$B61,'5.6.3 (Large excl tax)'!AF$37:AF$64)</f>
        <v>8.4340037109661132</v>
      </c>
      <c r="AF61" s="51">
        <f>AVERAGEIF('5.6.3 (Large excl tax)'!$A$37:$A$64,'Annual excl tax'!$B61,'5.6.3 (Large excl tax)'!AG$37:AG$64)</f>
        <v>6.3898426091159113</v>
      </c>
      <c r="AG61" s="51">
        <f>AVERAGEIF('5.6.3 (Large excl tax)'!$A$37:$A$64,'Annual excl tax'!$B61,'5.6.3 (Large excl tax)'!AH$37:AH$64)</f>
        <v>8.9925606031771377</v>
      </c>
      <c r="AH61" s="51">
        <f t="shared" si="3"/>
        <v>8.92839054287602</v>
      </c>
      <c r="AI61" s="53">
        <f t="shared" si="4"/>
        <v>23.559651599475632</v>
      </c>
      <c r="AJ61" s="54">
        <f>RANK(Q61,(C61:Q61,U61:AG61),1)</f>
        <v>23</v>
      </c>
    </row>
    <row r="62" spans="1:36" x14ac:dyDescent="0.25">
      <c r="A62" s="17" t="s">
        <v>40</v>
      </c>
      <c r="B62" s="104">
        <v>2019</v>
      </c>
      <c r="C62" s="51">
        <f>AVERAGEIF('5.6.3 (Large excl tax)'!$A$37:$A$64,'Annual excl tax'!$B62,'5.6.3 (Large excl tax)'!D$37:D$64)</f>
        <v>10.464798995346081</v>
      </c>
      <c r="D62" s="51">
        <f>AVERAGEIF('5.6.3 (Large excl tax)'!$A$37:$A$64,'Annual excl tax'!$B62,'5.6.3 (Large excl tax)'!E$37:E$64)</f>
        <v>15.404750665787676</v>
      </c>
      <c r="E62" s="51">
        <f>AVERAGEIF('5.6.3 (Large excl tax)'!$A$37:$A$64,'Annual excl tax'!$B62,'5.6.3 (Large excl tax)'!F$37:F$64)</f>
        <v>8.6380375385424557</v>
      </c>
      <c r="F62" s="51">
        <f>AVERAGEIF('5.6.3 (Large excl tax)'!$A$37:$A$64,'Annual excl tax'!$B62,'5.6.3 (Large excl tax)'!G$37:G$64)</f>
        <v>8.6658260072148856</v>
      </c>
      <c r="G62" s="51">
        <f>AVERAGEIF('5.6.3 (Large excl tax)'!$A$37:$A$64,'Annual excl tax'!$B62,'5.6.3 (Large excl tax)'!H$37:H$64)</f>
        <v>9.3650327176035422</v>
      </c>
      <c r="H62" s="51">
        <f>AVERAGEIF('5.6.3 (Large excl tax)'!$A$37:$A$64,'Annual excl tax'!$B62,'5.6.3 (Large excl tax)'!I$37:I$64)</f>
        <v>10.689069353966353</v>
      </c>
      <c r="I62" s="51">
        <f>AVERAGEIF('5.6.3 (Large excl tax)'!$A$37:$A$64,'Annual excl tax'!$B62,'5.6.3 (Large excl tax)'!J$37:J$64)</f>
        <v>10.026489218485754</v>
      </c>
      <c r="J62" s="51">
        <f>AVERAGEIF('5.6.3 (Large excl tax)'!$A$37:$A$64,'Annual excl tax'!$B62,'5.6.3 (Large excl tax)'!K$37:K$64)</f>
        <v>16.00782910062609</v>
      </c>
      <c r="K62" s="51">
        <f>AVERAGEIF('5.6.3 (Large excl tax)'!$A$37:$A$64,'Annual excl tax'!$B62,'5.6.3 (Large excl tax)'!L$37:L$64)</f>
        <v>11.160919917079841</v>
      </c>
      <c r="L62" s="51">
        <f>AVERAGEIF('5.6.3 (Large excl tax)'!$A$37:$A$64,'Annual excl tax'!$B62,'5.6.3 (Large excl tax)'!M$37:M$64)</f>
        <v>9.6348391499486414</v>
      </c>
      <c r="M62" s="51">
        <f>AVERAGEIF('5.6.3 (Large excl tax)'!$A$37:$A$64,'Annual excl tax'!$B62,'5.6.3 (Large excl tax)'!N$37:N$64)</f>
        <v>8.4282311893546265</v>
      </c>
      <c r="N62" s="51">
        <f>AVERAGEIF('5.6.3 (Large excl tax)'!$A$37:$A$64,'Annual excl tax'!$B62,'5.6.3 (Large excl tax)'!O$37:O$64)</f>
        <v>9.9159919718831553</v>
      </c>
      <c r="O62" s="51">
        <f>AVERAGEIF('5.6.3 (Large excl tax)'!$A$37:$A$64,'Annual excl tax'!$B62,'5.6.3 (Large excl tax)'!P$37:P$64)</f>
        <v>9.6377826086255567</v>
      </c>
      <c r="P62" s="51">
        <f>AVERAGEIF('5.6.3 (Large excl tax)'!$A$37:$A$64,'Annual excl tax'!$B62,'5.6.3 (Large excl tax)'!Q$37:Q$64)</f>
        <v>9.183703296363408</v>
      </c>
      <c r="Q62" s="51">
        <f>AVERAGEIF('5.6.3 (Large excl tax)'!$A$37:$A$64,'Annual excl tax'!$B62,'5.6.3 (Large excl tax)'!R$37:R$64)</f>
        <v>11.794540815034811</v>
      </c>
      <c r="R62" s="52">
        <f t="shared" si="0"/>
        <v>9.9159919718831553</v>
      </c>
      <c r="S62" s="53">
        <f t="shared" si="1"/>
        <v>18.944638604773886</v>
      </c>
      <c r="T62" s="54">
        <f t="shared" si="2"/>
        <v>13</v>
      </c>
      <c r="U62" s="51">
        <f>AVERAGEIF('5.6.3 (Large excl tax)'!$A$37:$A$64,'Annual excl tax'!$B62,'5.6.3 (Large excl tax)'!V$37:V$64)</f>
        <v>7.0585557106820218</v>
      </c>
      <c r="V62" s="51">
        <f>AVERAGEIF('5.6.3 (Large excl tax)'!$A$37:$A$64,'Annual excl tax'!$B62,'5.6.3 (Large excl tax)'!W$37:W$64)</f>
        <v>8.6346193431494012</v>
      </c>
      <c r="W62" s="51">
        <f>AVERAGEIF('5.6.3 (Large excl tax)'!$A$37:$A$64,'Annual excl tax'!$B62,'5.6.3 (Large excl tax)'!X$37:X$64)</f>
        <v>13.281343781398796</v>
      </c>
      <c r="X62" s="51">
        <f>AVERAGEIF('5.6.3 (Large excl tax)'!$A$37:$A$64,'Annual excl tax'!$B62,'5.6.3 (Large excl tax)'!Y$37:Y$64)</f>
        <v>8.187534667245405</v>
      </c>
      <c r="Y62" s="51">
        <f>AVERAGEIF('5.6.3 (Large excl tax)'!$A$37:$A$64,'Annual excl tax'!$B62,'5.6.3 (Large excl tax)'!Z$37:Z$64)</f>
        <v>8.2621015284200858</v>
      </c>
      <c r="Z62" s="51">
        <f>AVERAGEIF('5.6.3 (Large excl tax)'!$A$37:$A$64,'Annual excl tax'!$B62,'5.6.3 (Large excl tax)'!AA$37:AA$64)</f>
        <v>7.5023408753719991</v>
      </c>
      <c r="AA62" s="51">
        <f>AVERAGEIF('5.6.3 (Large excl tax)'!$A$37:$A$64,'Annual excl tax'!$B62,'5.6.3 (Large excl tax)'!AB$37:AB$64)</f>
        <v>9.5385130674333389</v>
      </c>
      <c r="AB62" s="51">
        <f>AVERAGEIF('5.6.3 (Large excl tax)'!$A$37:$A$64,'Annual excl tax'!$B62,'5.6.3 (Large excl tax)'!AC$37:AC$64)</f>
        <v>7.945809548917885</v>
      </c>
      <c r="AC62" s="51">
        <f>AVERAGEIF('5.6.3 (Large excl tax)'!$A$37:$A$64,'Annual excl tax'!$B62,'5.6.3 (Large excl tax)'!AD$37:AD$64)</f>
        <v>12.486602216355067</v>
      </c>
      <c r="AD62" s="51">
        <f>AVERAGEIF('5.6.3 (Large excl tax)'!$A$37:$A$64,'Annual excl tax'!$B62,'5.6.3 (Large excl tax)'!AE$37:AE$64)</f>
        <v>7.1863258256208784</v>
      </c>
      <c r="AE62" s="51">
        <f>AVERAGEIF('5.6.3 (Large excl tax)'!$A$37:$A$64,'Annual excl tax'!$B62,'5.6.3 (Large excl tax)'!AF$37:AF$64)</f>
        <v>8.872491090760743</v>
      </c>
      <c r="AF62" s="51">
        <f>AVERAGEIF('5.6.3 (Large excl tax)'!$A$37:$A$64,'Annual excl tax'!$B62,'5.6.3 (Large excl tax)'!AG$37:AG$64)</f>
        <v>6.9544833253413483</v>
      </c>
      <c r="AG62" s="51">
        <f>AVERAGEIF('5.6.3 (Large excl tax)'!$A$37:$A$64,'Annual excl tax'!$B62,'5.6.3 (Large excl tax)'!AH$37:AH$64)</f>
        <v>9.0869815999179906</v>
      </c>
      <c r="AH62" s="51">
        <f t="shared" si="3"/>
        <v>9.274368006983476</v>
      </c>
      <c r="AI62" s="53">
        <f t="shared" si="4"/>
        <v>27.173526068338866</v>
      </c>
      <c r="AJ62" s="54">
        <f>RANK(Q62,(C62:Q62,U62:AG62),1)</f>
        <v>24</v>
      </c>
    </row>
    <row r="63" spans="1:36" x14ac:dyDescent="0.25">
      <c r="A63" s="17" t="s">
        <v>40</v>
      </c>
      <c r="B63" s="104">
        <v>2020</v>
      </c>
      <c r="C63" s="51">
        <f>AVERAGEIF('5.6.3 (Large excl tax)'!$A$37:$A$64,'Annual excl tax'!$B63,'5.6.3 (Large excl tax)'!D$37:D$64)</f>
        <v>10.928463915461172</v>
      </c>
      <c r="D63" s="51">
        <f>AVERAGEIF('5.6.3 (Large excl tax)'!$A$37:$A$64,'Annual excl tax'!$B63,'5.6.3 (Large excl tax)'!E$37:E$64)</f>
        <v>14.746119923308536</v>
      </c>
      <c r="E63" s="51">
        <f>AVERAGEIF('5.6.3 (Large excl tax)'!$A$37:$A$64,'Annual excl tax'!$B63,'5.6.3 (Large excl tax)'!F$37:F$64)</f>
        <v>7.5477959443287785</v>
      </c>
      <c r="F63" s="51">
        <f>AVERAGEIF('5.6.3 (Large excl tax)'!$A$37:$A$64,'Annual excl tax'!$B63,'5.6.3 (Large excl tax)'!G$37:G$64)</f>
        <v>8.8067197679666709</v>
      </c>
      <c r="G63" s="51">
        <f>AVERAGEIF('5.6.3 (Large excl tax)'!$A$37:$A$64,'Annual excl tax'!$B63,'5.6.3 (Large excl tax)'!H$37:H$64)</f>
        <v>10.182543905216098</v>
      </c>
      <c r="H63" s="51">
        <f>AVERAGEIF('5.6.3 (Large excl tax)'!$A$37:$A$64,'Annual excl tax'!$B63,'5.6.3 (Large excl tax)'!I$37:I$64)</f>
        <v>11.486282467465159</v>
      </c>
      <c r="I63" s="51">
        <f>AVERAGEIF('5.6.3 (Large excl tax)'!$A$37:$A$64,'Annual excl tax'!$B63,'5.6.3 (Large excl tax)'!J$37:J$64)</f>
        <v>10.871709366844051</v>
      </c>
      <c r="J63" s="51">
        <f>AVERAGEIF('5.6.3 (Large excl tax)'!$A$37:$A$64,'Annual excl tax'!$B63,'5.6.3 (Large excl tax)'!K$37:K$64)</f>
        <v>16.638681835531145</v>
      </c>
      <c r="K63" s="51">
        <f>AVERAGEIF('5.6.3 (Large excl tax)'!$A$37:$A$64,'Annual excl tax'!$B63,'5.6.3 (Large excl tax)'!L$37:L$64)</f>
        <v>10.562727658322778</v>
      </c>
      <c r="L63" s="51">
        <f>AVERAGEIF('5.6.3 (Large excl tax)'!$A$37:$A$64,'Annual excl tax'!$B63,'5.6.3 (Large excl tax)'!M$37:M$64)</f>
        <v>10.837312452541351</v>
      </c>
      <c r="M63" s="51">
        <f>AVERAGEIF('5.6.3 (Large excl tax)'!$A$37:$A$64,'Annual excl tax'!$B63,'5.6.3 (Large excl tax)'!N$37:N$64)</f>
        <v>8.3807889107985432</v>
      </c>
      <c r="N63" s="51">
        <f>AVERAGEIF('5.6.3 (Large excl tax)'!$A$37:$A$64,'Annual excl tax'!$B63,'5.6.3 (Large excl tax)'!O$37:O$64)</f>
        <v>9.5782900588769735</v>
      </c>
      <c r="O63" s="51">
        <f>AVERAGEIF('5.6.3 (Large excl tax)'!$A$37:$A$64,'Annual excl tax'!$B63,'5.6.3 (Large excl tax)'!P$37:P$64)</f>
        <v>8.7337000276043284</v>
      </c>
      <c r="P63" s="51">
        <f>AVERAGEIF('5.6.3 (Large excl tax)'!$A$37:$A$64,'Annual excl tax'!$B63,'5.6.3 (Large excl tax)'!Q$37:Q$64)</f>
        <v>8.3316008553686363</v>
      </c>
      <c r="Q63" s="51">
        <f>AVERAGEIF('5.6.3 (Large excl tax)'!$A$37:$A$64,'Annual excl tax'!$B63,'5.6.3 (Large excl tax)'!R$37:R$64)</f>
        <v>11.612799904099543</v>
      </c>
      <c r="R63" s="52">
        <f t="shared" si="0"/>
        <v>10.562727658322778</v>
      </c>
      <c r="S63" s="53">
        <f t="shared" si="1"/>
        <v>9.941298116773579</v>
      </c>
      <c r="T63" s="54">
        <f t="shared" si="2"/>
        <v>13</v>
      </c>
      <c r="U63" s="51">
        <f>AVERAGEIF('5.6.3 (Large excl tax)'!$A$37:$A$64,'Annual excl tax'!$B63,'5.6.3 (Large excl tax)'!V$37:V$64)</f>
        <v>7.1013739836584913</v>
      </c>
      <c r="V63" s="51">
        <f>AVERAGEIF('5.6.3 (Large excl tax)'!$A$37:$A$64,'Annual excl tax'!$B63,'5.6.3 (Large excl tax)'!W$37:W$64)</f>
        <v>8.6367011972477439</v>
      </c>
      <c r="W63" s="51">
        <f>AVERAGEIF('5.6.3 (Large excl tax)'!$A$37:$A$64,'Annual excl tax'!$B63,'5.6.3 (Large excl tax)'!X$37:X$64)</f>
        <v>11.507167851073252</v>
      </c>
      <c r="X63" s="51">
        <f>AVERAGEIF('5.6.3 (Large excl tax)'!$A$37:$A$64,'Annual excl tax'!$B63,'5.6.3 (Large excl tax)'!Y$37:Y$64)</f>
        <v>8.4873699701280962</v>
      </c>
      <c r="Y63" s="51">
        <f>AVERAGEIF('5.6.3 (Large excl tax)'!$A$37:$A$64,'Annual excl tax'!$B63,'5.6.3 (Large excl tax)'!Z$37:Z$64)</f>
        <v>7.7548149854716772</v>
      </c>
      <c r="Z63" s="51">
        <f>AVERAGEIF('5.6.3 (Large excl tax)'!$A$37:$A$64,'Annual excl tax'!$B63,'5.6.3 (Large excl tax)'!AA$37:AA$64)</f>
        <v>7.0828488809509231</v>
      </c>
      <c r="AA63" s="51">
        <f>AVERAGEIF('5.6.3 (Large excl tax)'!$A$37:$A$64,'Annual excl tax'!$B63,'5.6.3 (Large excl tax)'!AB$37:AB$64)</f>
        <v>9.2021359774301104</v>
      </c>
      <c r="AB63" s="51">
        <f>AVERAGEIF('5.6.3 (Large excl tax)'!$A$37:$A$64,'Annual excl tax'!$B63,'5.6.3 (Large excl tax)'!AC$37:AC$64)</f>
        <v>8.8169413521780164</v>
      </c>
      <c r="AC63" s="51">
        <f>AVERAGEIF('5.6.3 (Large excl tax)'!$A$37:$A$64,'Annual excl tax'!$B63,'5.6.3 (Large excl tax)'!AD$37:AD$64)</f>
        <v>12.45794376161367</v>
      </c>
      <c r="AD63" s="51">
        <f>AVERAGEIF('5.6.3 (Large excl tax)'!$A$37:$A$64,'Annual excl tax'!$B63,'5.6.3 (Large excl tax)'!AE$37:AE$64)</f>
        <v>7.8110296488327577</v>
      </c>
      <c r="AE63" s="51">
        <f>AVERAGEIF('5.6.3 (Large excl tax)'!$A$37:$A$64,'Annual excl tax'!$B63,'5.6.3 (Large excl tax)'!AF$37:AF$64)</f>
        <v>9.2398743731189406</v>
      </c>
      <c r="AF63" s="51">
        <f>AVERAGEIF('5.6.3 (Large excl tax)'!$A$37:$A$64,'Annual excl tax'!$B63,'5.6.3 (Large excl tax)'!AG$37:AG$64)</f>
        <v>8.238385721583585</v>
      </c>
      <c r="AG63" s="51">
        <f>AVERAGEIF('5.6.3 (Large excl tax)'!$A$37:$A$64,'Annual excl tax'!$B63,'5.6.3 (Large excl tax)'!AH$37:AH$64)</f>
        <v>9.1982537108320948</v>
      </c>
      <c r="AH63" s="51">
        <f t="shared" si="3"/>
        <v>9.2001948441311026</v>
      </c>
      <c r="AI63" s="53">
        <f t="shared" si="4"/>
        <v>26.223412665085732</v>
      </c>
      <c r="AJ63" s="54">
        <f>RANK(Q63,(C63:Q63,U63:AG63),1)</f>
        <v>25</v>
      </c>
    </row>
    <row r="64" spans="1:36" x14ac:dyDescent="0.25">
      <c r="A64" s="17" t="s">
        <v>40</v>
      </c>
      <c r="B64" s="104">
        <v>2021</v>
      </c>
      <c r="C64" s="51">
        <f>AVERAGEIF('5.6.3 (Large excl tax)'!$A$37:$A$64,'Annual excl tax'!$B64,'5.6.3 (Large excl tax)'!D$37:D$64)</f>
        <v>10.929692361071503</v>
      </c>
      <c r="D64" s="51">
        <f>AVERAGEIF('5.6.3 (Large excl tax)'!$A$37:$A$64,'Annual excl tax'!$B64,'5.6.3 (Large excl tax)'!E$37:E$64)</f>
        <v>15.142657448192455</v>
      </c>
      <c r="E64" s="51">
        <f>AVERAGEIF('5.6.3 (Large excl tax)'!$A$37:$A$64,'Annual excl tax'!$B64,'5.6.3 (Large excl tax)'!F$37:F$64)</f>
        <v>10.216567253742744</v>
      </c>
      <c r="F64" s="51">
        <f>AVERAGEIF('5.6.3 (Large excl tax)'!$A$37:$A$64,'Annual excl tax'!$B64,'5.6.3 (Large excl tax)'!G$37:G$64)</f>
        <v>8.9165207602806458</v>
      </c>
      <c r="G64" s="51">
        <f>AVERAGEIF('5.6.3 (Large excl tax)'!$A$37:$A$64,'Annual excl tax'!$B64,'5.6.3 (Large excl tax)'!H$37:H$64)</f>
        <v>10.262921633809292</v>
      </c>
      <c r="H64" s="51">
        <f>AVERAGEIF('5.6.3 (Large excl tax)'!$A$37:$A$64,'Annual excl tax'!$B64,'5.6.3 (Large excl tax)'!I$37:I$64)</f>
        <v>11.7564551847058</v>
      </c>
      <c r="I64" s="51">
        <f>AVERAGEIF('5.6.3 (Large excl tax)'!$A$37:$A$64,'Annual excl tax'!$B64,'5.6.3 (Large excl tax)'!J$37:J$64)</f>
        <v>12.475655374278645</v>
      </c>
      <c r="J64" s="51">
        <f>AVERAGEIF('5.6.3 (Large excl tax)'!$A$37:$A$64,'Annual excl tax'!$B64,'5.6.3 (Large excl tax)'!K$37:K$64)</f>
        <v>16.83943503158056</v>
      </c>
      <c r="K64" s="51">
        <f>AVERAGEIF('5.6.3 (Large excl tax)'!$A$37:$A$64,'Annual excl tax'!$B64,'5.6.3 (Large excl tax)'!L$37:L$64)</f>
        <v>12.156008124995438</v>
      </c>
      <c r="L64" s="51">
        <f>AVERAGEIF('5.6.3 (Large excl tax)'!$A$37:$A$64,'Annual excl tax'!$B64,'5.6.3 (Large excl tax)'!M$37:M$64)</f>
        <v>10.652046432703983</v>
      </c>
      <c r="M64" s="51">
        <f>AVERAGEIF('5.6.3 (Large excl tax)'!$A$37:$A$64,'Annual excl tax'!$B64,'5.6.3 (Large excl tax)'!N$37:N$64)</f>
        <v>8.4060656777457439</v>
      </c>
      <c r="N64" s="51">
        <f>AVERAGEIF('5.6.3 (Large excl tax)'!$A$37:$A$64,'Annual excl tax'!$B64,'5.6.3 (Large excl tax)'!O$37:O$64)</f>
        <v>9.2618060124372636</v>
      </c>
      <c r="O64" s="51">
        <f>AVERAGEIF('5.6.3 (Large excl tax)'!$A$37:$A$64,'Annual excl tax'!$B64,'5.6.3 (Large excl tax)'!P$37:P$64)</f>
        <v>12.002773159541855</v>
      </c>
      <c r="P64" s="51">
        <f>AVERAGEIF('5.6.3 (Large excl tax)'!$A$37:$A$64,'Annual excl tax'!$B64,'5.6.3 (Large excl tax)'!Q$37:Q$64)</f>
        <v>10.342908159950763</v>
      </c>
      <c r="Q64" s="51">
        <f>AVERAGEIF('5.6.3 (Large excl tax)'!$A$37:$A$64,'Annual excl tax'!$B64,'5.6.3 (Large excl tax)'!R$37:R$64)</f>
        <v>12.503997484952158</v>
      </c>
      <c r="R64" s="52">
        <f t="shared" ref="R64" si="15">MEDIAN(C64:Q64)</f>
        <v>10.929692361071503</v>
      </c>
      <c r="S64" s="53">
        <f t="shared" ref="S64" si="16">(Q64-R64)/R64*100</f>
        <v>14.403928965904738</v>
      </c>
      <c r="T64" s="54">
        <f t="shared" ref="T64" si="17">RANK(Q64,(C64:Q64),1)</f>
        <v>13</v>
      </c>
      <c r="U64" s="51">
        <f>AVERAGEIF('5.6.3 (Large excl tax)'!$A$37:$A$64,'Annual excl tax'!$B64,'5.6.3 (Large excl tax)'!V$37:V$64)</f>
        <v>7.432005785889352</v>
      </c>
      <c r="V64" s="51">
        <f>AVERAGEIF('5.6.3 (Large excl tax)'!$A$37:$A$64,'Annual excl tax'!$B64,'5.6.3 (Large excl tax)'!W$37:W$64)</f>
        <v>8.3421055261855841</v>
      </c>
      <c r="W64" s="51">
        <f>AVERAGEIF('5.6.3 (Large excl tax)'!$A$37:$A$64,'Annual excl tax'!$B64,'5.6.3 (Large excl tax)'!X$37:X$64)</f>
        <v>11.298354170514822</v>
      </c>
      <c r="X64" s="51">
        <f>AVERAGEIF('5.6.3 (Large excl tax)'!$A$37:$A$64,'Annual excl tax'!$B64,'5.6.3 (Large excl tax)'!Y$37:Y$64)</f>
        <v>9.9929465081031381</v>
      </c>
      <c r="Y64" s="51">
        <f>AVERAGEIF('5.6.3 (Large excl tax)'!$A$37:$A$64,'Annual excl tax'!$B64,'5.6.3 (Large excl tax)'!Z$37:Z$64)</f>
        <v>10.757328577089574</v>
      </c>
      <c r="Z64" s="51">
        <f>AVERAGEIF('5.6.3 (Large excl tax)'!$A$37:$A$64,'Annual excl tax'!$B64,'5.6.3 (Large excl tax)'!AA$37:AA$64)</f>
        <v>6.7775958639003306</v>
      </c>
      <c r="AA64" s="51">
        <f>AVERAGEIF('5.6.3 (Large excl tax)'!$A$37:$A$64,'Annual excl tax'!$B64,'5.6.3 (Large excl tax)'!AB$37:AB$64)</f>
        <v>10.461316714003157</v>
      </c>
      <c r="AB64" s="51">
        <f>AVERAGEIF('5.6.3 (Large excl tax)'!$A$37:$A$64,'Annual excl tax'!$B64,'5.6.3 (Large excl tax)'!AC$37:AC$64)</f>
        <v>8.7161121810735018</v>
      </c>
      <c r="AC64" s="51">
        <f>AVERAGEIF('5.6.3 (Large excl tax)'!$A$37:$A$64,'Annual excl tax'!$B64,'5.6.3 (Large excl tax)'!AD$37:AD$64)</f>
        <v>12.155347840994335</v>
      </c>
      <c r="AD64" s="51">
        <f>AVERAGEIF('5.6.3 (Large excl tax)'!$A$37:$A$64,'Annual excl tax'!$B64,'5.6.3 (Large excl tax)'!AE$37:AE$64)</f>
        <v>7.1616264845080195</v>
      </c>
      <c r="AE64" s="51">
        <f>AVERAGEIF('5.6.3 (Large excl tax)'!$A$37:$A$64,'Annual excl tax'!$B64,'5.6.3 (Large excl tax)'!AF$37:AF$64)</f>
        <v>9.6136031695231097</v>
      </c>
      <c r="AF64" s="51">
        <f>AVERAGEIF('5.6.3 (Large excl tax)'!$A$37:$A$64,'Annual excl tax'!$B64,'5.6.3 (Large excl tax)'!AG$37:AG$64)</f>
        <v>7.5223586623798795</v>
      </c>
      <c r="AG64" s="51">
        <f>AVERAGEIF('5.6.3 (Large excl tax)'!$A$37:$A$64,'Annual excl tax'!$B64,'5.6.3 (Large excl tax)'!AH$37:AH$64)</f>
        <v>9.059812595149495</v>
      </c>
      <c r="AH64" s="51">
        <f t="shared" ref="AH64" si="18">MEDIAN(C64:Q64,U64:AG64)</f>
        <v>10.302914896880027</v>
      </c>
      <c r="AI64" s="53">
        <f t="shared" ref="AI64" si="19">(Q64-AH64)/AH64*100</f>
        <v>21.363687947560084</v>
      </c>
      <c r="AJ64" s="54">
        <f>RANK(Q64,(C64:Q64,U64:AG64),1)</f>
        <v>26</v>
      </c>
    </row>
    <row r="65" spans="1:36" x14ac:dyDescent="0.25">
      <c r="A65" s="17" t="s">
        <v>40</v>
      </c>
      <c r="B65" s="104">
        <v>2022</v>
      </c>
      <c r="C65" s="51">
        <f>AVERAGEIF('5.6.3 (Large excl tax)'!$A$37:$A$66,'Annual excl tax'!$B65,'5.6.3 (Large excl tax)'!D$37:D$66)</f>
        <v>14.215141667488842</v>
      </c>
      <c r="D65" s="51">
        <f>AVERAGE('5.6.3 (Large excl tax)'!E65:E66)</f>
        <v>26.770037976174741</v>
      </c>
      <c r="E65" s="51">
        <f>AVERAGE('5.6.3 (Large excl tax)'!F65:F66)</f>
        <v>25.076762403814961</v>
      </c>
      <c r="F65" s="51">
        <f>AVERAGE('5.6.3 (Large excl tax)'!G65:G66)</f>
        <v>10.869638452916682</v>
      </c>
      <c r="G65" s="51">
        <f>AVERAGE('5.6.3 (Large excl tax)'!H65:H66)</f>
        <v>12.699045793490024</v>
      </c>
      <c r="H65" s="51">
        <f>AVERAGE('5.6.3 (Large excl tax)'!I65:I66)</f>
        <v>16.10924223006716</v>
      </c>
      <c r="I65" s="51">
        <f>AVERAGE('5.6.3 (Large excl tax)'!J65:J66)</f>
        <v>30.643227393046473</v>
      </c>
      <c r="J65" s="51">
        <f>AVERAGE('5.6.3 (Large excl tax)'!K65:K66)</f>
        <v>24.321901057771527</v>
      </c>
      <c r="K65" s="51">
        <f>AVERAGE('5.6.3 (Large excl tax)'!L65:L66)</f>
        <v>22.974797924363031</v>
      </c>
      <c r="L65" s="51">
        <f>AVERAGE('5.6.3 (Large excl tax)'!M65:M66)</f>
        <v>12.367370285740158</v>
      </c>
      <c r="M65" s="51">
        <f>AVERAGE('5.6.3 (Large excl tax)'!N65:N66)</f>
        <v>18.988686680362491</v>
      </c>
      <c r="N65" s="51">
        <f>AVERAGE('5.6.3 (Large excl tax)'!O65:O66)</f>
        <v>14.651858922716446</v>
      </c>
      <c r="O65" s="51">
        <f>AVERAGE('5.6.3 (Large excl tax)'!P65:P66)</f>
        <v>21.279338489543832</v>
      </c>
      <c r="P65" s="51">
        <f>AVERAGE('5.6.3 (Large excl tax)'!Q65:Q66)</f>
        <v>15.08093976793139</v>
      </c>
      <c r="Q65" s="51">
        <f>AVERAGE('5.6.3 (Large excl tax)'!R65:R66)</f>
        <v>25.319405307048278</v>
      </c>
      <c r="R65" s="105">
        <f>MEDIAN(C65:Q65)</f>
        <v>18.988686680362491</v>
      </c>
      <c r="S65" s="106">
        <f>(Q65-R65)/R65*100</f>
        <v>33.339423274769281</v>
      </c>
      <c r="T65" s="107">
        <f>RANK(Q65,(C65:Q65),1)</f>
        <v>13</v>
      </c>
      <c r="U65" s="51">
        <f>AVERAGEIF('5.6.3 (Large excl tax)'!$A$37:$A$66,'Annual excl tax'!$B65,'5.6.3 (Large excl tax)'!V$37:V$66)</f>
        <v>7.9402597100286787</v>
      </c>
      <c r="V65" s="51">
        <f>AVERAGEIF('5.6.3 (Large excl tax)'!$A$37:$A$66,'Annual excl tax'!$B65,'5.6.3 (Large excl tax)'!W$37:W$66)</f>
        <v>9.0338487661451552</v>
      </c>
      <c r="W65" s="51">
        <f>AVERAGEIF('5.6.3 (Large excl tax)'!$A$37:$A$66,'Annual excl tax'!$B65,'5.6.3 (Large excl tax)'!X$37:X$66)</f>
        <v>17.675143924005397</v>
      </c>
      <c r="X65" s="51">
        <f>AVERAGEIF('5.6.3 (Large excl tax)'!$A$37:$A$66,'Annual excl tax'!$B65,'5.6.3 (Large excl tax)'!Y$37:Y$66)</f>
        <v>13.774099511560152</v>
      </c>
      <c r="Y65" s="51">
        <f>AVERAGEIF('5.6.3 (Large excl tax)'!$A$37:$A$66,'Annual excl tax'!$B65,'5.6.3 (Large excl tax)'!Z$37:Z$66)</f>
        <v>14.13432025527193</v>
      </c>
      <c r="Z65" s="51">
        <f>AVERAGEIF('5.6.3 (Large excl tax)'!$A$37:$A$66,'Annual excl tax'!$B65,'5.6.3 (Large excl tax)'!AA$37:AA$66)</f>
        <v>7.3877598004925531</v>
      </c>
      <c r="AA65" s="51">
        <f>AVERAGEIF('5.6.3 (Large excl tax)'!$A$37:$A$66,'Annual excl tax'!$B65,'5.6.3 (Large excl tax)'!AB$37:AB$66)</f>
        <v>17.491518670965092</v>
      </c>
      <c r="AB65" s="51">
        <f>AVERAGEIF('5.6.3 (Large excl tax)'!$A$37:$A$66,'Annual excl tax'!$B65,'5.6.3 (Large excl tax)'!AC$37:AC$66)</f>
        <v>11.940757741149863</v>
      </c>
      <c r="AC65" s="51">
        <f>AVERAGEIF('5.6.3 (Large excl tax)'!$A$37:$A$66,'Annual excl tax'!$B65,'5.6.3 (Large excl tax)'!AD$37:AD$66)</f>
        <v>11.687816651570159</v>
      </c>
      <c r="AD65" s="51">
        <f>AVERAGEIF('5.6.3 (Large excl tax)'!$A$37:$A$66,'Annual excl tax'!$B65,'5.6.3 (Large excl tax)'!AE$37:AE$66)</f>
        <v>7.545788348877096</v>
      </c>
      <c r="AE65" s="51">
        <f>AVERAGEIF('5.6.3 (Large excl tax)'!$A$37:$A$66,'Annual excl tax'!$B65,'5.6.3 (Large excl tax)'!AF$37:AF$66)</f>
        <v>18.726105779467957</v>
      </c>
      <c r="AF65" s="51">
        <f>AVERAGEIF('5.6.3 (Large excl tax)'!$A$37:$A$66,'Annual excl tax'!$B65,'5.6.3 (Large excl tax)'!AG$37:AG$66)</f>
        <v>9.4755811624622464</v>
      </c>
      <c r="AG65" s="51">
        <f>AVERAGEIF('5.6.3 (Large excl tax)'!$A$37:$A$66,'Annual excl tax'!$B65,'5.6.3 (Large excl tax)'!AH$37:AH$66)</f>
        <v>9.905902795823561</v>
      </c>
      <c r="AH65" s="51">
        <f>MEDIAN(C65:Q65,U65:AG65)</f>
        <v>14.433500295102643</v>
      </c>
      <c r="AI65" s="106">
        <f>(Q65-AH65)/AH65*100</f>
        <v>75.42110222313346</v>
      </c>
      <c r="AJ65" s="107">
        <f>RANK(Q65,(C65:Q65,U65:AG65),1)</f>
        <v>26</v>
      </c>
    </row>
    <row r="66" spans="1:36" x14ac:dyDescent="0.25">
      <c r="A66" s="17" t="s">
        <v>40</v>
      </c>
      <c r="B66" s="104">
        <v>2023</v>
      </c>
      <c r="C66" s="51">
        <f>AVERAGEIF('5.6.3 (Large excl tax)'!$A$37:$A$68,'Annual excl tax'!$B66,'5.6.3 (Large excl tax)'!D$37:D$68)</f>
        <v>22.932640053949381</v>
      </c>
      <c r="D66" s="51">
        <f>AVERAGE('5.6.3 (Large excl tax)'!E67:E68)</f>
        <v>25.891973690041603</v>
      </c>
      <c r="E66" s="51">
        <f>AVERAGE('5.6.3 (Large excl tax)'!F67:F68)</f>
        <v>20.109211270459951</v>
      </c>
      <c r="F66" s="51">
        <f>AVERAGE('5.6.3 (Large excl tax)'!G67:G68)</f>
        <v>12.091540229343128</v>
      </c>
      <c r="G66" s="51">
        <f>AVERAGE('5.6.3 (Large excl tax)'!H67:H68)</f>
        <v>15.936575673198504</v>
      </c>
      <c r="H66" s="51">
        <f>AVERAGE('5.6.3 (Large excl tax)'!I67:I68)</f>
        <v>23.784037689760396</v>
      </c>
      <c r="I66" s="51">
        <f>AVERAGE('5.6.3 (Large excl tax)'!J67:J68)</f>
        <v>16.447110676293306</v>
      </c>
      <c r="J66" s="51">
        <f>AVERAGE('5.6.3 (Large excl tax)'!K67:K68)</f>
        <v>35.229355878925219</v>
      </c>
      <c r="K66" s="51">
        <f>AVERAGE('5.6.3 (Large excl tax)'!L67:L68)</f>
        <v>23.568435556518637</v>
      </c>
      <c r="L66" s="51">
        <f>AVERAGE('5.6.3 (Large excl tax)'!M67:M68)</f>
        <v>23.023706959316947</v>
      </c>
      <c r="M66" s="51">
        <f>AVERAGE('5.6.3 (Large excl tax)'!N67:N68)</f>
        <v>25.802111450372568</v>
      </c>
      <c r="N66" s="51">
        <f>AVERAGE('5.6.3 (Large excl tax)'!O67:O68)</f>
        <v>21.424357517556501</v>
      </c>
      <c r="O66" s="51">
        <f>AVERAGE('5.6.3 (Large excl tax)'!P67:P68)</f>
        <v>17.022480072895323</v>
      </c>
      <c r="P66" s="51">
        <f>AVERAGE('5.6.3 (Large excl tax)'!Q67:Q68)</f>
        <v>11.130142995537785</v>
      </c>
      <c r="Q66" s="51">
        <f>AVERAGE('5.6.3 (Large excl tax)'!R67:R68)</f>
        <v>26.10281902673502</v>
      </c>
      <c r="R66" s="105">
        <f>MEDIAN(C66:Q66)</f>
        <v>22.932640053949381</v>
      </c>
      <c r="S66" s="106">
        <f>(Q66-R66)/R66*100</f>
        <v>13.82387272170908</v>
      </c>
      <c r="T66" s="107">
        <f>RANK(Q66,(C66:Q66),1)</f>
        <v>14</v>
      </c>
      <c r="U66" s="51">
        <f>AVERAGEIF('5.6.3 (Large excl tax)'!$A$37:$A$68,'Annual excl tax'!$B66,'5.6.3 (Large excl tax)'!V$37:V$68)</f>
        <v>8.4445635669142494</v>
      </c>
      <c r="V66" s="51">
        <f>AVERAGEIF('5.6.3 (Large excl tax)'!$A$37:$A$68,'Annual excl tax'!$B66,'5.6.3 (Large excl tax)'!W$37:W$68)</f>
        <v>10.370708180816226</v>
      </c>
      <c r="W66" s="51">
        <f>AVERAGEIF('5.6.3 (Large excl tax)'!$A$37:$A$68,'Annual excl tax'!$B66,'5.6.3 (Large excl tax)'!X$37:X$68)</f>
        <v>18.667174917971973</v>
      </c>
      <c r="X66" s="51">
        <f>AVERAGEIF('5.6.3 (Large excl tax)'!$A$37:$A$68,'Annual excl tax'!$B66,'5.6.3 (Large excl tax)'!Y$37:Y$68)</f>
        <v>18.872561580614772</v>
      </c>
      <c r="Y66" s="51">
        <f>AVERAGEIF('5.6.3 (Large excl tax)'!$A$37:$A$68,'Annual excl tax'!$B66,'5.6.3 (Large excl tax)'!Z$37:Z$68)</f>
        <v>13.865966733908859</v>
      </c>
      <c r="Z66" s="51">
        <f>AVERAGEIF('5.6.3 (Large excl tax)'!$A$37:$A$68,'Annual excl tax'!$B66,'5.6.3 (Large excl tax)'!AA$37:AA$68)</f>
        <v>9.8096605408857123</v>
      </c>
      <c r="AA66" s="51">
        <f>AVERAGEIF('5.6.3 (Large excl tax)'!$A$37:$A$68,'Annual excl tax'!$B66,'5.6.3 (Large excl tax)'!AB$37:AB$68)</f>
        <v>20.355525494171488</v>
      </c>
      <c r="AB66" s="51">
        <f>AVERAGEIF('5.6.3 (Large excl tax)'!$A$37:$A$68,'Annual excl tax'!$B66,'5.6.3 (Large excl tax)'!AC$37:AC$68)</f>
        <v>18.115369929452534</v>
      </c>
      <c r="AC66" s="51">
        <f>AVERAGEIF('5.6.3 (Large excl tax)'!$A$37:$A$68,'Annual excl tax'!$B66,'5.6.3 (Large excl tax)'!AD$37:AD$68)</f>
        <v>11.366162038986099</v>
      </c>
      <c r="AD66" s="51">
        <f>AVERAGEIF('5.6.3 (Large excl tax)'!$A$37:$A$68,'Annual excl tax'!$B66,'5.6.3 (Large excl tax)'!AE$37:AE$68)</f>
        <v>10.315826543216327</v>
      </c>
      <c r="AE66" s="51">
        <f>AVERAGEIF('5.6.3 (Large excl tax)'!$A$37:$A$68,'Annual excl tax'!$B66,'5.6.3 (Large excl tax)'!AF$37:AF$68)</f>
        <v>14.752045776519843</v>
      </c>
      <c r="AF66" s="51">
        <f>AVERAGEIF('5.6.3 (Large excl tax)'!$A$37:$A$68,'Annual excl tax'!$B66,'5.6.3 (Large excl tax)'!AG$37:AG$68)</f>
        <v>9.5719321818561625</v>
      </c>
      <c r="AG66" s="51">
        <f>AVERAGEIF('5.6.3 (Large excl tax)'!$A$37:$A$68,'Annual excl tax'!$B66,'5.6.3 (Large excl tax)'!AH$37:AH$68)</f>
        <v>12.958982968398242</v>
      </c>
      <c r="AH66" s="51">
        <f>MEDIAN(C66:Q66,U66:AG66)</f>
        <v>17.56892500117393</v>
      </c>
      <c r="AI66" s="106">
        <f>(Q66-AH66)/AH66*100</f>
        <v>48.573797343837867</v>
      </c>
      <c r="AJ66" s="107">
        <f>RANK(Q66,(C66:Q66,U66:AG66),1)</f>
        <v>27</v>
      </c>
    </row>
    <row r="67" spans="1:36" x14ac:dyDescent="0.25">
      <c r="A67" s="17" t="s">
        <v>40</v>
      </c>
      <c r="B67" s="104">
        <v>2024</v>
      </c>
      <c r="C67" s="51">
        <f>AVERAGEIF('5.6.3 (Large excl tax)'!$A$37:$A$70,'Annual excl tax'!$B67,'5.6.3 (Large excl tax)'!D$37:D$70)</f>
        <v>22.071687630110311</v>
      </c>
      <c r="D67" s="51">
        <f>AVERAGEIF('5.6.3 (Large excl tax)'!$A$37:$A$70,'Annual excl tax'!$B67,'5.6.3 (Large excl tax)'!E$37:E$70)</f>
        <v>18.592612224515982</v>
      </c>
      <c r="E67" s="51">
        <f>AVERAGEIF('5.6.3 (Large excl tax)'!$A$37:$A$70,'Annual excl tax'!$B67,'5.6.3 (Large excl tax)'!F$37:F$70)</f>
        <v>15.062553170441635</v>
      </c>
      <c r="F67" s="51">
        <f>AVERAGEIF('5.6.3 (Large excl tax)'!$A$37:$A$70,'Annual excl tax'!$B67,'5.6.3 (Large excl tax)'!G$37:G$70)</f>
        <v>12.691596898126399</v>
      </c>
      <c r="G67" s="51">
        <f>AVERAGEIF('5.6.3 (Large excl tax)'!$A$37:$A$70,'Annual excl tax'!$B67,'5.6.3 (Large excl tax)'!H$37:H$70)</f>
        <v>17.032719669144264</v>
      </c>
      <c r="H67" s="51">
        <f>AVERAGEIF('5.6.3 (Large excl tax)'!$A$37:$A$70,'Annual excl tax'!$B67,'5.6.3 (Large excl tax)'!I$37:I$70)</f>
        <v>21.584705224990685</v>
      </c>
      <c r="I67" s="51">
        <f>AVERAGEIF('5.6.3 (Large excl tax)'!$A$37:$A$70,'Annual excl tax'!$B67,'5.6.3 (Large excl tax)'!J$37:J$70)</f>
        <v>15.3682704983693</v>
      </c>
      <c r="J67" s="51">
        <f>AVERAGEIF('5.6.3 (Large excl tax)'!$A$37:$A$70,'Annual excl tax'!$B67,'5.6.3 (Large excl tax)'!K$37:K$70)</f>
        <v>28.03740628235035</v>
      </c>
      <c r="K67" s="51">
        <f>AVERAGEIF('5.6.3 (Large excl tax)'!$A$37:$A$70,'Annual excl tax'!$B67,'5.6.3 (Large excl tax)'!L$37:L$70)</f>
        <v>18.000879141037593</v>
      </c>
      <c r="L67" s="51">
        <f>AVERAGEIF('5.6.3 (Large excl tax)'!$A$37:$A$70,'Annual excl tax'!$B67,'5.6.3 (Large excl tax)'!M$37:M$70)</f>
        <v>23.163998758302995</v>
      </c>
      <c r="M67" s="51">
        <f>AVERAGEIF('5.6.3 (Large excl tax)'!$A$37:$A$70,'Annual excl tax'!$B67,'5.6.3 (Large excl tax)'!N$37:N$70)</f>
        <v>16.679120174866593</v>
      </c>
      <c r="N67" s="51">
        <f>AVERAGEIF('5.6.3 (Large excl tax)'!$A$37:$A$70,'Annual excl tax'!$B67,'5.6.3 (Large excl tax)'!O$37:O$70)</f>
        <v>14.010354580312832</v>
      </c>
      <c r="O67" s="51">
        <f>AVERAGEIF('5.6.3 (Large excl tax)'!$A$37:$A$70,'Annual excl tax'!$B67,'5.6.3 (Large excl tax)'!P$37:P$70)</f>
        <v>14.249878276879073</v>
      </c>
      <c r="P67" s="51">
        <f>AVERAGEIF('5.6.3 (Large excl tax)'!$A$37:$A$70,'Annual excl tax'!$B67,'5.6.3 (Large excl tax)'!Q$37:Q$70)</f>
        <v>10.278796040020159</v>
      </c>
      <c r="Q67" s="116">
        <f>AVERAGEIF('5.6.3 (Large excl tax)'!$A$37:$A$70,'Annual excl tax'!$B67,'5.6.3 (Large excl tax)'!R$37:R$70)</f>
        <v>19.542923916379301</v>
      </c>
      <c r="R67" s="51">
        <f>MEDIAN(C67:Q67)</f>
        <v>17.032719669144264</v>
      </c>
      <c r="S67" s="118">
        <f>(Q67-R67)/R67*100</f>
        <v>14.737542189356963</v>
      </c>
      <c r="T67" s="119">
        <f>RANK(Q67,(C67:Q67),1)</f>
        <v>11</v>
      </c>
      <c r="U67" s="51">
        <f>AVERAGEIF('5.6.3 (Large excl tax)'!$A$37:$A$70,'Annual excl tax'!$B67,'5.6.3 (Large excl tax)'!V$37:V$70)</f>
        <v>8.4498791119233658</v>
      </c>
      <c r="V67" s="51">
        <f>AVERAGEIF('5.6.3 (Large excl tax)'!$A$37:$A$70,'Annual excl tax'!$B67,'5.6.3 (Large excl tax)'!W$37:W$70)</f>
        <v>9.966737370429458</v>
      </c>
      <c r="W67" s="51">
        <f>AVERAGEIF('5.6.3 (Large excl tax)'!$A$37:$A$70,'Annual excl tax'!$B67,'5.6.3 (Large excl tax)'!X$37:X$70)</f>
        <v>17.190846084803056</v>
      </c>
      <c r="X67" s="51">
        <f>AVERAGEIF('5.6.3 (Large excl tax)'!$A$37:$A$70,'Annual excl tax'!$B67,'5.6.3 (Large excl tax)'!Y$37:Y$70)</f>
        <v>17.873342914466814</v>
      </c>
      <c r="Y67" s="51">
        <f>AVERAGEIF('5.6.3 (Large excl tax)'!$A$37:$A$70,'Annual excl tax'!$B67,'5.6.3 (Large excl tax)'!Z$37:Z$70)</f>
        <v>13.46711919168439</v>
      </c>
      <c r="Z67" s="51">
        <f>AVERAGEIF('5.6.3 (Large excl tax)'!$A$37:$A$70,'Annual excl tax'!$B67,'5.6.3 (Large excl tax)'!AA$37:AA$70)</f>
        <v>8.8643472169811552</v>
      </c>
      <c r="AA67" s="51">
        <f>AVERAGEIF('5.6.3 (Large excl tax)'!$A$37:$A$70,'Annual excl tax'!$B67,'5.6.3 (Large excl tax)'!AB$37:AB$70)</f>
        <v>16.137157189163283</v>
      </c>
      <c r="AB67" s="51">
        <f>AVERAGEIF('5.6.3 (Large excl tax)'!$A$37:$A$70,'Annual excl tax'!$B67,'5.6.3 (Large excl tax)'!AC$37:AC$70)</f>
        <v>13.415160568047892</v>
      </c>
      <c r="AC67" s="51">
        <f>AVERAGEIF('5.6.3 (Large excl tax)'!$A$37:$A$70,'Annual excl tax'!$B67,'5.6.3 (Large excl tax)'!AD$37:AD$70)</f>
        <v>11.375083427353887</v>
      </c>
      <c r="AD67" s="51">
        <f>AVERAGEIF('5.6.3 (Large excl tax)'!$A$37:$A$70,'Annual excl tax'!$B67,'5.6.3 (Large excl tax)'!AE$37:AE$70)</f>
        <v>11.103534921741176</v>
      </c>
      <c r="AE67" s="51">
        <f>AVERAGEIF('5.6.3 (Large excl tax)'!$A$37:$A$70,'Annual excl tax'!$B67,'5.6.3 (Large excl tax)'!AF$37:AF$70)</f>
        <v>12.59216807368125</v>
      </c>
      <c r="AF67" s="51">
        <f>AVERAGEIF('5.6.3 (Large excl tax)'!$A$37:$A$70,'Annual excl tax'!$B67,'5.6.3 (Large excl tax)'!AG$37:AG$70)</f>
        <v>9.0781699398690208</v>
      </c>
      <c r="AG67" s="51">
        <f>AVERAGEIF('5.6.3 (Large excl tax)'!$A$37:$A$70,'Annual excl tax'!$B67,'5.6.3 (Large excl tax)'!AH$37:AH$70)</f>
        <v>12.748327032732146</v>
      </c>
      <c r="AH67" s="51">
        <f>MEDIAN(C67:Q67,U67:AG67)</f>
        <v>14.656215723660354</v>
      </c>
      <c r="AI67" s="118">
        <f>(Q67-AH67)/AH67*100</f>
        <v>33.342223428316892</v>
      </c>
      <c r="AJ67" s="119">
        <f>RANK(Q67,(C67:Q67,U67:AG67),1)</f>
        <v>24</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D4144-1608-4EC2-BF90-CE457F7D92A3}">
  <sheetPr>
    <tabColor theme="4"/>
  </sheetPr>
  <dimension ref="A1:AJ67"/>
  <sheetViews>
    <sheetView showGridLines="0" zoomScaleNormal="100" workbookViewId="0">
      <pane ySplit="16" topLeftCell="A56" activePane="bottomLeft" state="frozen"/>
      <selection activeCell="A17" sqref="A17"/>
      <selection pane="bottomLeft"/>
    </sheetView>
  </sheetViews>
  <sheetFormatPr defaultColWidth="22.81640625" defaultRowHeight="12.5" x14ac:dyDescent="0.25"/>
  <cols>
    <col min="1" max="36" width="11.54296875" customWidth="1"/>
  </cols>
  <sheetData>
    <row r="1" spans="1:36" ht="15.5" x14ac:dyDescent="0.35">
      <c r="A1" s="48" t="s">
        <v>46</v>
      </c>
    </row>
    <row r="2" spans="1:36" ht="15.5" x14ac:dyDescent="0.35">
      <c r="A2" s="43" t="s">
        <v>103</v>
      </c>
    </row>
    <row r="3" spans="1:36" ht="15.5" x14ac:dyDescent="0.25">
      <c r="A3" s="44" t="s">
        <v>110</v>
      </c>
    </row>
    <row r="4" spans="1:36" ht="15.5" x14ac:dyDescent="0.35">
      <c r="A4" s="43" t="s">
        <v>111</v>
      </c>
    </row>
    <row r="5" spans="1:36" ht="15.5" x14ac:dyDescent="0.35">
      <c r="A5" s="43" t="s">
        <v>119</v>
      </c>
    </row>
    <row r="6" spans="1:36" ht="15.5" x14ac:dyDescent="0.35">
      <c r="A6" s="43" t="s">
        <v>120</v>
      </c>
    </row>
    <row r="7" spans="1:36" ht="15.5" x14ac:dyDescent="0.25">
      <c r="A7" s="44" t="s">
        <v>118</v>
      </c>
    </row>
    <row r="8" spans="1:36" ht="15.5" x14ac:dyDescent="0.25">
      <c r="A8" s="44" t="s">
        <v>122</v>
      </c>
    </row>
    <row r="9" spans="1:36" ht="15.5" x14ac:dyDescent="0.25">
      <c r="A9" s="44" t="s">
        <v>153</v>
      </c>
    </row>
    <row r="10" spans="1:36" ht="15.5" x14ac:dyDescent="0.25">
      <c r="A10" s="44" t="s">
        <v>123</v>
      </c>
    </row>
    <row r="11" spans="1:36" ht="15.5" x14ac:dyDescent="0.25">
      <c r="A11" s="44" t="s">
        <v>124</v>
      </c>
    </row>
    <row r="12" spans="1:36" ht="15.5" x14ac:dyDescent="0.25">
      <c r="A12" s="44" t="s">
        <v>116</v>
      </c>
    </row>
    <row r="13" spans="1:36" ht="15.5" x14ac:dyDescent="0.35">
      <c r="A13" s="45" t="s">
        <v>117</v>
      </c>
    </row>
    <row r="14" spans="1:36" ht="15.5" x14ac:dyDescent="0.35">
      <c r="A14" s="45" t="s">
        <v>121</v>
      </c>
    </row>
    <row r="15" spans="1:36" ht="15.5" x14ac:dyDescent="0.35">
      <c r="A15" s="43" t="s">
        <v>64</v>
      </c>
    </row>
    <row r="16" spans="1:36" ht="64" customHeight="1" x14ac:dyDescent="0.3">
      <c r="A16" s="49" t="s">
        <v>125</v>
      </c>
      <c r="B16" s="50" t="s">
        <v>97</v>
      </c>
      <c r="C16" s="50" t="s">
        <v>0</v>
      </c>
      <c r="D16" s="46" t="s">
        <v>1</v>
      </c>
      <c r="E16" s="50" t="s">
        <v>2</v>
      </c>
      <c r="F16" s="50" t="s">
        <v>3</v>
      </c>
      <c r="G16" s="50" t="s">
        <v>4</v>
      </c>
      <c r="H16" s="50" t="s">
        <v>5</v>
      </c>
      <c r="I16" s="50" t="s">
        <v>6</v>
      </c>
      <c r="J16" s="50" t="s">
        <v>7</v>
      </c>
      <c r="K16" s="46" t="s">
        <v>8</v>
      </c>
      <c r="L16" s="50" t="s">
        <v>9</v>
      </c>
      <c r="M16" s="50" t="s">
        <v>10</v>
      </c>
      <c r="N16" s="50" t="s">
        <v>11</v>
      </c>
      <c r="O16" s="50" t="s">
        <v>12</v>
      </c>
      <c r="P16" s="50" t="s">
        <v>13</v>
      </c>
      <c r="Q16" s="50" t="s">
        <v>14</v>
      </c>
      <c r="R16" s="50" t="s">
        <v>126</v>
      </c>
      <c r="S16" s="50" t="s">
        <v>101</v>
      </c>
      <c r="T16" s="50" t="s">
        <v>127</v>
      </c>
      <c r="U16" s="50" t="s">
        <v>28</v>
      </c>
      <c r="V16" s="50" t="s">
        <v>47</v>
      </c>
      <c r="W16" s="50" t="s">
        <v>17</v>
      </c>
      <c r="X16" s="50" t="s">
        <v>18</v>
      </c>
      <c r="Y16" s="50" t="s">
        <v>19</v>
      </c>
      <c r="Z16" s="50" t="s">
        <v>20</v>
      </c>
      <c r="AA16" s="50" t="s">
        <v>21</v>
      </c>
      <c r="AB16" s="50" t="s">
        <v>22</v>
      </c>
      <c r="AC16" s="50" t="s">
        <v>23</v>
      </c>
      <c r="AD16" s="50" t="s">
        <v>24</v>
      </c>
      <c r="AE16" s="50" t="s">
        <v>29</v>
      </c>
      <c r="AF16" s="50" t="s">
        <v>25</v>
      </c>
      <c r="AG16" s="50" t="s">
        <v>26</v>
      </c>
      <c r="AH16" s="50" t="s">
        <v>128</v>
      </c>
      <c r="AI16" s="50" t="s">
        <v>102</v>
      </c>
      <c r="AJ16" s="50" t="s">
        <v>129</v>
      </c>
    </row>
    <row r="17" spans="1:36" ht="12.65" customHeight="1" x14ac:dyDescent="0.25">
      <c r="A17" s="17" t="s">
        <v>34</v>
      </c>
      <c r="B17" s="104">
        <v>2008</v>
      </c>
      <c r="C17" s="51">
        <f xml:space="preserve"> AVERAGEIF('5.6.1 (Small incl tax)'!$A$37:$A$64,'Annual incl tax'!$B17,'5.6.1 (Small incl tax)'!D$37:D$64)</f>
        <v>16.085171458333335</v>
      </c>
      <c r="D17" s="51">
        <f xml:space="preserve"> AVERAGEIF('5.6.1 (Small incl tax)'!$A$37:$A$64,'Annual incl tax'!$B17,'5.6.1 (Small incl tax)'!E$37:E$64)</f>
        <v>18.507182683333333</v>
      </c>
      <c r="E17" s="51">
        <f xml:space="preserve"> AVERAGEIF('5.6.1 (Small incl tax)'!$A$37:$A$64,'Annual incl tax'!$B17,'5.6.1 (Small incl tax)'!F$37:F$64)</f>
        <v>23.872403499999997</v>
      </c>
      <c r="F17" s="51">
        <f xml:space="preserve"> AVERAGEIF('5.6.1 (Small incl tax)'!$A$37:$A$64,'Annual incl tax'!$B17,'5.6.1 (Small incl tax)'!G$37:G$64)</f>
        <v>11.962272433333334</v>
      </c>
      <c r="G17" s="51">
        <f xml:space="preserve"> AVERAGEIF('5.6.1 (Small incl tax)'!$A$37:$A$64,'Annual incl tax'!$B17,'5.6.1 (Small incl tax)'!H$37:H$64)</f>
        <v>11.226947425000002</v>
      </c>
      <c r="H17" s="51">
        <f xml:space="preserve"> AVERAGEIF('5.6.1 (Small incl tax)'!$A$37:$A$64,'Annual incl tax'!$B17,'5.6.1 (Small incl tax)'!I$37:I$64)</f>
        <v>19.233854491666669</v>
      </c>
      <c r="I17" s="51">
        <f xml:space="preserve"> AVERAGEIF('5.6.1 (Small incl tax)'!$A$37:$A$64,'Annual incl tax'!$B17,'5.6.1 (Small incl tax)'!J$37:J$64)</f>
        <v>7.3352584666666676</v>
      </c>
      <c r="J17" s="51">
        <f xml:space="preserve"> AVERAGEIF('5.6.1 (Small incl tax)'!$A$37:$A$64,'Annual incl tax'!$B17,'5.6.1 (Small incl tax)'!K$37:K$64)</f>
        <v>17.776963475000002</v>
      </c>
      <c r="K17" s="51">
        <f xml:space="preserve"> AVERAGEIF('5.6.1 (Small incl tax)'!$A$37:$A$64,'Annual incl tax'!$B17,'5.6.1 (Small incl tax)'!L$37:L$64)</f>
        <v>13.387470058333335</v>
      </c>
      <c r="L17" s="51">
        <f xml:space="preserve"> AVERAGEIF('5.6.1 (Small incl tax)'!$A$37:$A$64,'Annual incl tax'!$B17,'5.6.1 (Small incl tax)'!M$37:M$64)</f>
        <v>14.774965416666667</v>
      </c>
      <c r="M17" s="51">
        <f xml:space="preserve"> AVERAGEIF('5.6.1 (Small incl tax)'!$A$37:$A$64,'Annual incl tax'!$B17,'5.6.1 (Small incl tax)'!N$37:N$64)</f>
        <v>10.893841775</v>
      </c>
      <c r="N17" s="51">
        <f xml:space="preserve"> AVERAGEIF('5.6.1 (Small incl tax)'!$A$37:$A$64,'Annual incl tax'!$B17,'5.6.1 (Small incl tax)'!O$37:O$64)</f>
        <v>13.693582291666667</v>
      </c>
      <c r="O17" s="51">
        <f xml:space="preserve"> AVERAGEIF('5.6.1 (Small incl tax)'!$A$37:$A$64,'Annual incl tax'!$B17,'5.6.1 (Small incl tax)'!P$37:P$64)</f>
        <v>13.488420691666667</v>
      </c>
      <c r="P17" s="51">
        <f xml:space="preserve"> AVERAGEIF('5.6.1 (Small incl tax)'!$A$37:$A$64,'Annual incl tax'!$B17,'5.6.1 (Small incl tax)'!Q$37:Q$64)</f>
        <v>15.2338877</v>
      </c>
      <c r="Q17" s="51">
        <f xml:space="preserve"> AVERAGEIF('5.6.1 (Small incl tax)'!$A$37:$A$64,'Annual incl tax'!$B17,'5.6.1 (Small incl tax)'!R$37:R$64)</f>
        <v>12.709226466666667</v>
      </c>
      <c r="R17" s="52">
        <f t="shared" ref="R17:R63" si="0">MEDIAN(C17:Q17)</f>
        <v>13.693582291666667</v>
      </c>
      <c r="S17" s="53">
        <f t="shared" ref="S17:S63" si="1">(Q17-R17)/R17*100</f>
        <v>-7.1884464125872807</v>
      </c>
      <c r="T17" s="54">
        <f t="shared" ref="T17:T63" si="2">RANK(Q17,(C17:Q17),1)</f>
        <v>5</v>
      </c>
      <c r="U17" s="51">
        <f xml:space="preserve"> AVERAGEIF('5.6.1 (Small incl tax)'!$A$37:$A$64,'Annual incl tax'!$B17,'5.6.1 (Small incl tax)'!V$37:V$64)</f>
        <v>6.1375850916666668</v>
      </c>
      <c r="V17" s="51">
        <f xml:space="preserve"> AVERAGEIF('5.6.1 (Small incl tax)'!$A$37:$A$64,'Annual incl tax'!$B17,'5.6.1 (Small incl tax)'!W$37:W$64)</f>
        <v>9.5061806666666673</v>
      </c>
      <c r="W17" s="51">
        <f xml:space="preserve"> AVERAGEIF('5.6.1 (Small incl tax)'!$A$37:$A$64,'Annual incl tax'!$B17,'5.6.1 (Small incl tax)'!X$37:X$64)</f>
        <v>14.604525141666667</v>
      </c>
      <c r="X17" s="51">
        <f xml:space="preserve"> AVERAGEIF('5.6.1 (Small incl tax)'!$A$37:$A$64,'Annual incl tax'!$B17,'5.6.1 (Small incl tax)'!Y$37:Y$64)</f>
        <v>15.197983908333333</v>
      </c>
      <c r="Y17" s="51">
        <f xml:space="preserve"> AVERAGEIF('5.6.1 (Small incl tax)'!$A$37:$A$64,'Annual incl tax'!$B17,'5.6.1 (Small incl tax)'!Z$37:Z$64)</f>
        <v>6.7544206666666673</v>
      </c>
      <c r="Z17" s="51">
        <f xml:space="preserve"> AVERAGEIF('5.6.1 (Small incl tax)'!$A$37:$A$64,'Annual incl tax'!$B17,'5.6.1 (Small incl tax)'!AA$37:AA$64)</f>
        <v>12.714354483333334</v>
      </c>
      <c r="AA17" s="51">
        <f xml:space="preserve"> AVERAGEIF('5.6.1 (Small incl tax)'!$A$37:$A$64,'Annual incl tax'!$B17,'5.6.1 (Small incl tax)'!AB$37:AB$64)</f>
        <v>7.4005428250000005</v>
      </c>
      <c r="AB17" s="51">
        <f xml:space="preserve"> AVERAGEIF('5.6.1 (Small incl tax)'!$A$37:$A$64,'Annual incl tax'!$B17,'5.6.1 (Small incl tax)'!AC$37:AC$64)</f>
        <v>7.1172136083333335</v>
      </c>
      <c r="AC17" s="51">
        <f xml:space="preserve"> AVERAGEIF('5.6.1 (Small incl tax)'!$A$37:$A$64,'Annual incl tax'!$B17,'5.6.1 (Small incl tax)'!AD$37:AD$64)</f>
        <v>7.8093127416666679</v>
      </c>
      <c r="AD17" s="51">
        <f xml:space="preserve"> AVERAGEIF('5.6.1 (Small incl tax)'!$A$37:$A$64,'Annual incl tax'!$B17,'5.6.1 (Small incl tax)'!AE$37:AE$64)</f>
        <v>10.900909241666668</v>
      </c>
      <c r="AE17" s="51">
        <f xml:space="preserve"> AVERAGEIF('5.6.1 (Small incl tax)'!$A$37:$A$64,'Annual incl tax'!$B17,'5.6.1 (Small incl tax)'!AF$37:AF$64)</f>
        <v>8.5832772916666666</v>
      </c>
      <c r="AF17" s="51">
        <f xml:space="preserve"> AVERAGEIF('5.6.1 (Small incl tax)'!$A$37:$A$64,'Annual incl tax'!$B17,'5.6.1 (Small incl tax)'!AG$37:AG$64)</f>
        <v>13.776167933333333</v>
      </c>
      <c r="AG17" s="51">
        <f xml:space="preserve"> AVERAGEIF('5.6.1 (Small incl tax)'!$A$37:$A$64,'Annual incl tax'!$B17,'5.6.1 (Small incl tax)'!AH$37:AH$64)</f>
        <v>10.3967943</v>
      </c>
      <c r="AH17" s="51">
        <f t="shared" ref="AH17:AH63" si="3">MEDIAN(C17:Q17,U17:AG17)</f>
        <v>12.711790475000001</v>
      </c>
      <c r="AI17" s="53">
        <f t="shared" ref="AI17:AI63" si="4">(Q17-AH17)/AH17*100</f>
        <v>-2.0170316198777568E-2</v>
      </c>
      <c r="AJ17" s="54">
        <f>RANK(Q17,(C17:Q17,U17:AG17),1)</f>
        <v>14</v>
      </c>
    </row>
    <row r="18" spans="1:36" ht="12.65" customHeight="1" x14ac:dyDescent="0.25">
      <c r="A18" s="17" t="s">
        <v>34</v>
      </c>
      <c r="B18" s="104">
        <v>2009</v>
      </c>
      <c r="C18" s="51">
        <f xml:space="preserve"> AVERAGEIF('5.6.1 (Small incl tax)'!$A$37:$A$64,'Annual incl tax'!$B18,'5.6.1 (Small incl tax)'!D$37:D$64)</f>
        <v>18.660992377550706</v>
      </c>
      <c r="D18" s="51">
        <f xml:space="preserve"> AVERAGEIF('5.6.1 (Small incl tax)'!$A$37:$A$64,'Annual incl tax'!$B18,'5.6.1 (Small incl tax)'!E$37:E$64)</f>
        <v>18.902759066409267</v>
      </c>
      <c r="E18" s="51">
        <f xml:space="preserve"> AVERAGEIF('5.6.1 (Small incl tax)'!$A$37:$A$64,'Annual incl tax'!$B18,'5.6.1 (Small incl tax)'!F$37:F$64)</f>
        <v>26.003226339974702</v>
      </c>
      <c r="F18" s="51">
        <f xml:space="preserve"> AVERAGEIF('5.6.1 (Small incl tax)'!$A$37:$A$64,'Annual incl tax'!$B18,'5.6.1 (Small incl tax)'!G$37:G$64)</f>
        <v>14.599147387600407</v>
      </c>
      <c r="G18" s="51">
        <f xml:space="preserve"> AVERAGEIF('5.6.1 (Small incl tax)'!$A$37:$A$64,'Annual incl tax'!$B18,'5.6.1 (Small incl tax)'!H$37:H$64)</f>
        <v>12.514764172526959</v>
      </c>
      <c r="H18" s="51">
        <f xml:space="preserve"> AVERAGEIF('5.6.1 (Small incl tax)'!$A$37:$A$64,'Annual incl tax'!$B18,'5.6.1 (Small incl tax)'!I$37:I$64)</f>
        <v>22.544750887107799</v>
      </c>
      <c r="I18" s="51">
        <f xml:space="preserve"> AVERAGEIF('5.6.1 (Small incl tax)'!$A$37:$A$64,'Annual incl tax'!$B18,'5.6.1 (Small incl tax)'!J$37:J$64)</f>
        <v>8.4228652991523525</v>
      </c>
      <c r="J18" s="51">
        <f xml:space="preserve"> AVERAGEIF('5.6.1 (Small incl tax)'!$A$37:$A$64,'Annual incl tax'!$B18,'5.6.1 (Small incl tax)'!K$37:K$64)</f>
        <v>19.960082315699196</v>
      </c>
      <c r="K18" s="51">
        <f xml:space="preserve"> AVERAGEIF('5.6.1 (Small incl tax)'!$A$37:$A$64,'Annual incl tax'!$B18,'5.6.1 (Small incl tax)'!L$37:L$64)</f>
        <v>15.072034480828119</v>
      </c>
      <c r="L18" s="51">
        <f xml:space="preserve"> AVERAGEIF('5.6.1 (Small incl tax)'!$A$37:$A$64,'Annual incl tax'!$B18,'5.6.1 (Small incl tax)'!M$37:M$64)</f>
        <v>18.278160189402207</v>
      </c>
      <c r="M18" s="51">
        <f xml:space="preserve"> AVERAGEIF('5.6.1 (Small incl tax)'!$A$37:$A$64,'Annual incl tax'!$B18,'5.6.1 (Small incl tax)'!N$37:N$64)</f>
        <v>12.529690319850886</v>
      </c>
      <c r="N18" s="51">
        <f xml:space="preserve"> AVERAGEIF('5.6.1 (Small incl tax)'!$A$37:$A$64,'Annual incl tax'!$B18,'5.6.1 (Small incl tax)'!O$37:O$64)</f>
        <v>15.675688548659743</v>
      </c>
      <c r="O18" s="51">
        <f xml:space="preserve"> AVERAGEIF('5.6.1 (Small incl tax)'!$A$37:$A$64,'Annual incl tax'!$B18,'5.6.1 (Small incl tax)'!P$37:P$64)</f>
        <v>16.45441381515333</v>
      </c>
      <c r="P18" s="51">
        <f xml:space="preserve"> AVERAGEIF('5.6.1 (Small incl tax)'!$A$37:$A$64,'Annual incl tax'!$B18,'5.6.1 (Small incl tax)'!Q$37:Q$64)</f>
        <v>16.095446874328765</v>
      </c>
      <c r="Q18" s="51">
        <f xml:space="preserve"> AVERAGEIF('5.6.1 (Small incl tax)'!$A$37:$A$64,'Annual incl tax'!$B18,'5.6.1 (Small incl tax)'!R$37:R$64)</f>
        <v>13.681802842051656</v>
      </c>
      <c r="R18" s="52">
        <f t="shared" si="0"/>
        <v>16.095446874328765</v>
      </c>
      <c r="S18" s="53">
        <f t="shared" si="1"/>
        <v>-14.99581870029791</v>
      </c>
      <c r="T18" s="54">
        <f t="shared" si="2"/>
        <v>4</v>
      </c>
      <c r="U18" s="51">
        <f xml:space="preserve"> AVERAGEIF('5.6.1 (Small incl tax)'!$A$37:$A$64,'Annual incl tax'!$B18,'5.6.1 (Small incl tax)'!V$37:V$64)</f>
        <v>7.3311766890760222</v>
      </c>
      <c r="V18" s="51">
        <f xml:space="preserve"> AVERAGEIF('5.6.1 (Small incl tax)'!$A$37:$A$64,'Annual incl tax'!$B18,'5.6.1 (Small incl tax)'!W$37:W$64)</f>
        <v>10.55688778213953</v>
      </c>
      <c r="W18" s="51">
        <f xml:space="preserve"> AVERAGEIF('5.6.1 (Small incl tax)'!$A$37:$A$64,'Annual incl tax'!$B18,'5.6.1 (Small incl tax)'!X$37:X$64)</f>
        <v>12.560830998823949</v>
      </c>
      <c r="X18" s="51">
        <f xml:space="preserve"> AVERAGEIF('5.6.1 (Small incl tax)'!$A$37:$A$64,'Annual incl tax'!$B18,'5.6.1 (Small incl tax)'!Y$37:Y$64)</f>
        <v>17.688622192788355</v>
      </c>
      <c r="Y18" s="51">
        <f xml:space="preserve"> AVERAGEIF('5.6.1 (Small incl tax)'!$A$37:$A$64,'Annual incl tax'!$B18,'5.6.1 (Small incl tax)'!Z$37:Z$64)</f>
        <v>8.3596909231283014</v>
      </c>
      <c r="Z18" s="51">
        <f xml:space="preserve"> AVERAGEIF('5.6.1 (Small incl tax)'!$A$37:$A$64,'Annual incl tax'!$B18,'5.6.1 (Small incl tax)'!AA$37:AA$64)</f>
        <v>14.573859486535303</v>
      </c>
      <c r="AA18" s="51">
        <f xml:space="preserve"> AVERAGEIF('5.6.1 (Small incl tax)'!$A$37:$A$64,'Annual incl tax'!$B18,'5.6.1 (Small incl tax)'!AB$37:AB$64)</f>
        <v>9.379550587928815</v>
      </c>
      <c r="AB18" s="51">
        <f xml:space="preserve"> AVERAGEIF('5.6.1 (Small incl tax)'!$A$37:$A$64,'Annual incl tax'!$B18,'5.6.1 (Small incl tax)'!AC$37:AC$64)</f>
        <v>8.6272948616318281</v>
      </c>
      <c r="AC18" s="51">
        <f xml:space="preserve"> AVERAGEIF('5.6.1 (Small incl tax)'!$A$37:$A$64,'Annual incl tax'!$B18,'5.6.1 (Small incl tax)'!AD$37:AD$64)</f>
        <v>16.112269893307591</v>
      </c>
      <c r="AD18" s="51">
        <f xml:space="preserve"> AVERAGEIF('5.6.1 (Small incl tax)'!$A$37:$A$64,'Annual incl tax'!$B18,'5.6.1 (Small incl tax)'!AE$37:AE$64)</f>
        <v>11.204194070560956</v>
      </c>
      <c r="AE18" s="51">
        <f xml:space="preserve"> AVERAGEIF('5.6.1 (Small incl tax)'!$A$37:$A$64,'Annual incl tax'!$B18,'5.6.1 (Small incl tax)'!AF$37:AF$64)</f>
        <v>8.7204598920250298</v>
      </c>
      <c r="AF18" s="51">
        <f xml:space="preserve"> AVERAGEIF('5.6.1 (Small incl tax)'!$A$37:$A$64,'Annual incl tax'!$B18,'5.6.1 (Small incl tax)'!AG$37:AG$64)</f>
        <v>15.348229759528248</v>
      </c>
      <c r="AG18" s="51">
        <f xml:space="preserve"> AVERAGEIF('5.6.1 (Small incl tax)'!$A$37:$A$64,'Annual incl tax'!$B18,'5.6.1 (Small incl tax)'!AH$37:AH$64)</f>
        <v>14.171682928507078</v>
      </c>
      <c r="AH18" s="51">
        <f t="shared" si="3"/>
        <v>14.586503437067854</v>
      </c>
      <c r="AI18" s="53">
        <f t="shared" si="4"/>
        <v>-6.2023129732183371</v>
      </c>
      <c r="AJ18" s="54">
        <f>RANK(Q18,(C18:Q18,U18:AG18),1)</f>
        <v>12</v>
      </c>
    </row>
    <row r="19" spans="1:36" ht="12.65" customHeight="1" x14ac:dyDescent="0.25">
      <c r="A19" s="17" t="s">
        <v>34</v>
      </c>
      <c r="B19" s="104">
        <v>2010</v>
      </c>
      <c r="C19" s="51">
        <f xml:space="preserve"> AVERAGEIF('5.6.1 (Small incl tax)'!$A$37:$A$64,'Annual incl tax'!$B19,'5.6.1 (Small incl tax)'!D$37:D$64)</f>
        <v>18.397023824442414</v>
      </c>
      <c r="D19" s="51">
        <f xml:space="preserve"> AVERAGEIF('5.6.1 (Small incl tax)'!$A$37:$A$64,'Annual incl tax'!$B19,'5.6.1 (Small incl tax)'!E$37:E$64)</f>
        <v>18.883528077466735</v>
      </c>
      <c r="E19" s="51">
        <f xml:space="preserve"> AVERAGEIF('5.6.1 (Small incl tax)'!$A$37:$A$64,'Annual incl tax'!$B19,'5.6.1 (Small incl tax)'!F$37:F$64)</f>
        <v>25.668217046237906</v>
      </c>
      <c r="F19" s="51">
        <f xml:space="preserve"> AVERAGEIF('5.6.1 (Small incl tax)'!$A$37:$A$64,'Annual incl tax'!$B19,'5.6.1 (Small incl tax)'!G$37:G$64)</f>
        <v>14.691416895718977</v>
      </c>
      <c r="G19" s="51">
        <f xml:space="preserve"> AVERAGEIF('5.6.1 (Small incl tax)'!$A$37:$A$64,'Annual incl tax'!$B19,'5.6.1 (Small incl tax)'!H$37:H$64)</f>
        <v>12.901479452715328</v>
      </c>
      <c r="H19" s="51">
        <f xml:space="preserve"> AVERAGEIF('5.6.1 (Small incl tax)'!$A$37:$A$64,'Annual incl tax'!$B19,'5.6.1 (Small incl tax)'!I$37:I$64)</f>
        <v>22.808560865090691</v>
      </c>
      <c r="I19" s="51">
        <f xml:space="preserve"> AVERAGEIF('5.6.1 (Small incl tax)'!$A$37:$A$64,'Annual incl tax'!$B19,'5.6.1 (Small incl tax)'!J$37:J$64)</f>
        <v>8.9228166573725822</v>
      </c>
      <c r="J19" s="51">
        <f xml:space="preserve"> AVERAGEIF('5.6.1 (Small incl tax)'!$A$37:$A$64,'Annual incl tax'!$B19,'5.6.1 (Small incl tax)'!K$37:K$64)</f>
        <v>18.448518507256189</v>
      </c>
      <c r="K19" s="51">
        <f xml:space="preserve"> AVERAGEIF('5.6.1 (Small incl tax)'!$A$37:$A$64,'Annual incl tax'!$B19,'5.6.1 (Small incl tax)'!L$37:L$64)</f>
        <v>13.927514644408516</v>
      </c>
      <c r="L19" s="51">
        <f xml:space="preserve"> AVERAGEIF('5.6.1 (Small incl tax)'!$A$37:$A$64,'Annual incl tax'!$B19,'5.6.1 (Small incl tax)'!M$37:M$64)</f>
        <v>16.461389934328999</v>
      </c>
      <c r="M19" s="51">
        <f xml:space="preserve"> AVERAGEIF('5.6.1 (Small incl tax)'!$A$37:$A$64,'Annual incl tax'!$B19,'5.6.1 (Small incl tax)'!N$37:N$64)</f>
        <v>10.521826175914764</v>
      </c>
      <c r="N19" s="51">
        <f xml:space="preserve"> AVERAGEIF('5.6.1 (Small incl tax)'!$A$37:$A$64,'Annual incl tax'!$B19,'5.6.1 (Small incl tax)'!O$37:O$64)</f>
        <v>15.716563032371345</v>
      </c>
      <c r="O19" s="51">
        <f xml:space="preserve"> AVERAGEIF('5.6.1 (Small incl tax)'!$A$37:$A$64,'Annual incl tax'!$B19,'5.6.1 (Small incl tax)'!P$37:P$64)</f>
        <v>17.426174535404606</v>
      </c>
      <c r="P19" s="51">
        <f xml:space="preserve"> AVERAGEIF('5.6.1 (Small incl tax)'!$A$37:$A$64,'Annual incl tax'!$B19,'5.6.1 (Small incl tax)'!Q$37:Q$64)</f>
        <v>17.630930694440682</v>
      </c>
      <c r="Q19" s="51">
        <f xml:space="preserve"> AVERAGEIF('5.6.1 (Small incl tax)'!$A$37:$A$64,'Annual incl tax'!$B19,'5.6.1 (Small incl tax)'!R$37:R$64)</f>
        <v>13.089787801805333</v>
      </c>
      <c r="R19" s="52">
        <f t="shared" si="0"/>
        <v>16.461389934328999</v>
      </c>
      <c r="S19" s="53">
        <f t="shared" si="1"/>
        <v>-20.481879999042132</v>
      </c>
      <c r="T19" s="54">
        <f t="shared" si="2"/>
        <v>4</v>
      </c>
      <c r="U19" s="51">
        <f xml:space="preserve"> AVERAGEIF('5.6.1 (Small incl tax)'!$A$37:$A$64,'Annual incl tax'!$B19,'5.6.1 (Small incl tax)'!V$37:V$64)</f>
        <v>7.0568398522791167</v>
      </c>
      <c r="V19" s="51">
        <f xml:space="preserve"> AVERAGEIF('5.6.1 (Small incl tax)'!$A$37:$A$64,'Annual incl tax'!$B19,'5.6.1 (Small incl tax)'!W$37:W$64)</f>
        <v>9.7056037045712475</v>
      </c>
      <c r="W19" s="51">
        <f xml:space="preserve"> AVERAGEIF('5.6.1 (Small incl tax)'!$A$37:$A$64,'Annual incl tax'!$B19,'5.6.1 (Small incl tax)'!X$37:X$64)</f>
        <v>16.552035478461725</v>
      </c>
      <c r="X19" s="51">
        <f xml:space="preserve"> AVERAGEIF('5.6.1 (Small incl tax)'!$A$37:$A$64,'Annual incl tax'!$B19,'5.6.1 (Small incl tax)'!Y$37:Y$64)</f>
        <v>17.441249039843413</v>
      </c>
      <c r="Y19" s="51">
        <f xml:space="preserve"> AVERAGEIF('5.6.1 (Small incl tax)'!$A$37:$A$64,'Annual incl tax'!$B19,'5.6.1 (Small incl tax)'!Z$37:Z$64)</f>
        <v>8.6178892255802886</v>
      </c>
      <c r="Z19" s="51">
        <f xml:space="preserve"> AVERAGEIF('5.6.1 (Small incl tax)'!$A$37:$A$64,'Annual incl tax'!$B19,'5.6.1 (Small incl tax)'!AA$37:AA$64)</f>
        <v>14.718700221974272</v>
      </c>
      <c r="AA19" s="51">
        <f xml:space="preserve"> AVERAGEIF('5.6.1 (Small incl tax)'!$A$37:$A$64,'Annual incl tax'!$B19,'5.6.1 (Small incl tax)'!AB$37:AB$64)</f>
        <v>8.9973636423473451</v>
      </c>
      <c r="AB19" s="51">
        <f xml:space="preserve"> AVERAGEIF('5.6.1 (Small incl tax)'!$A$37:$A$64,'Annual incl tax'!$B19,'5.6.1 (Small incl tax)'!AC$37:AC$64)</f>
        <v>10.384051972740915</v>
      </c>
      <c r="AC19" s="51">
        <f xml:space="preserve"> AVERAGEIF('5.6.1 (Small incl tax)'!$A$37:$A$64,'Annual incl tax'!$B19,'5.6.1 (Small incl tax)'!AD$37:AD$64)</f>
        <v>16.440115742249645</v>
      </c>
      <c r="AD19" s="51">
        <f xml:space="preserve"> AVERAGEIF('5.6.1 (Small incl tax)'!$A$37:$A$64,'Annual incl tax'!$B19,'5.6.1 (Small incl tax)'!AE$37:AE$64)</f>
        <v>12.538270256465017</v>
      </c>
      <c r="AE19" s="51">
        <f xml:space="preserve"> AVERAGEIF('5.6.1 (Small incl tax)'!$A$37:$A$64,'Annual incl tax'!$B19,'5.6.1 (Small incl tax)'!AF$37:AF$64)</f>
        <v>8.9872345916496066</v>
      </c>
      <c r="AF19" s="51">
        <f xml:space="preserve"> AVERAGEIF('5.6.1 (Small incl tax)'!$A$37:$A$64,'Annual incl tax'!$B19,'5.6.1 (Small incl tax)'!AG$37:AG$64)</f>
        <v>15.245379391036696</v>
      </c>
      <c r="AG19" s="51">
        <f xml:space="preserve"> AVERAGEIF('5.6.1 (Small incl tax)'!$A$37:$A$64,'Annual incl tax'!$B19,'5.6.1 (Small incl tax)'!AH$37:AH$64)</f>
        <v>14.466100974250308</v>
      </c>
      <c r="AH19" s="51">
        <f t="shared" si="3"/>
        <v>14.705058558846623</v>
      </c>
      <c r="AI19" s="53">
        <f t="shared" si="4"/>
        <v>-10.984456475146352</v>
      </c>
      <c r="AJ19" s="54">
        <f>RANK(Q19,(C19:Q19,U19:AG19),1)</f>
        <v>11</v>
      </c>
    </row>
    <row r="20" spans="1:36" ht="12.65" customHeight="1" x14ac:dyDescent="0.25">
      <c r="A20" s="17" t="s">
        <v>34</v>
      </c>
      <c r="B20" s="104">
        <v>2011</v>
      </c>
      <c r="C20" s="51">
        <f xml:space="preserve"> AVERAGEIF('5.6.1 (Small incl tax)'!$A$37:$A$64,'Annual incl tax'!$B20,'5.6.1 (Small incl tax)'!D$37:D$64)</f>
        <v>19.139783808812567</v>
      </c>
      <c r="D20" s="51">
        <f xml:space="preserve"> AVERAGEIF('5.6.1 (Small incl tax)'!$A$37:$A$64,'Annual incl tax'!$B20,'5.6.1 (Small incl tax)'!E$37:E$64)</f>
        <v>20.545643207506831</v>
      </c>
      <c r="E20" s="51">
        <f xml:space="preserve"> AVERAGEIF('5.6.1 (Small incl tax)'!$A$37:$A$64,'Annual incl tax'!$B20,'5.6.1 (Small incl tax)'!F$37:F$64)</f>
        <v>28.195369904574605</v>
      </c>
      <c r="F20" s="51">
        <f xml:space="preserve"> AVERAGEIF('5.6.1 (Small incl tax)'!$A$37:$A$64,'Annual incl tax'!$B20,'5.6.1 (Small incl tax)'!G$37:G$64)</f>
        <v>16.939777449971515</v>
      </c>
      <c r="G20" s="51">
        <f xml:space="preserve"> AVERAGEIF('5.6.1 (Small incl tax)'!$A$37:$A$64,'Annual incl tax'!$B20,'5.6.1 (Small incl tax)'!H$37:H$64)</f>
        <v>13.741853206346761</v>
      </c>
      <c r="H20" s="51">
        <f xml:space="preserve"> AVERAGEIF('5.6.1 (Small incl tax)'!$A$37:$A$64,'Annual incl tax'!$B20,'5.6.1 (Small incl tax)'!I$37:I$64)</f>
        <v>24.086339826983647</v>
      </c>
      <c r="I20" s="51">
        <f xml:space="preserve"> AVERAGEIF('5.6.1 (Small incl tax)'!$A$37:$A$64,'Annual incl tax'!$B20,'5.6.1 (Small incl tax)'!J$37:J$64)</f>
        <v>9.5025780075541295</v>
      </c>
      <c r="J20" s="51">
        <f xml:space="preserve"> AVERAGEIF('5.6.1 (Small incl tax)'!$A$37:$A$64,'Annual incl tax'!$B20,'5.6.1 (Small incl tax)'!K$37:K$64)</f>
        <v>21.070444430326951</v>
      </c>
      <c r="K20" s="51">
        <f xml:space="preserve"> AVERAGEIF('5.6.1 (Small incl tax)'!$A$37:$A$64,'Annual incl tax'!$B20,'5.6.1 (Small incl tax)'!L$37:L$64)</f>
        <v>14.605266502314171</v>
      </c>
      <c r="L20" s="51">
        <f xml:space="preserve"> AVERAGEIF('5.6.1 (Small incl tax)'!$A$37:$A$64,'Annual incl tax'!$B20,'5.6.1 (Small incl tax)'!M$37:M$64)</f>
        <v>16.098085196692097</v>
      </c>
      <c r="M20" s="51">
        <f xml:space="preserve"> AVERAGEIF('5.6.1 (Small incl tax)'!$A$37:$A$64,'Annual incl tax'!$B20,'5.6.1 (Small incl tax)'!N$37:N$64)</f>
        <v>11.086414130413353</v>
      </c>
      <c r="N20" s="51">
        <f xml:space="preserve"> AVERAGEIF('5.6.1 (Small incl tax)'!$A$37:$A$64,'Annual incl tax'!$B20,'5.6.1 (Small incl tax)'!O$37:O$64)</f>
        <v>17.251883138294211</v>
      </c>
      <c r="O20" s="51">
        <f xml:space="preserve"> AVERAGEIF('5.6.1 (Small incl tax)'!$A$37:$A$64,'Annual incl tax'!$B20,'5.6.1 (Small incl tax)'!P$37:P$64)</f>
        <v>19.577830075763277</v>
      </c>
      <c r="P20" s="51">
        <f xml:space="preserve"> AVERAGEIF('5.6.1 (Small incl tax)'!$A$37:$A$64,'Annual incl tax'!$B20,'5.6.1 (Small incl tax)'!Q$37:Q$64)</f>
        <v>19.556409532802142</v>
      </c>
      <c r="Q20" s="51">
        <f xml:space="preserve"> AVERAGEIF('5.6.1 (Small incl tax)'!$A$37:$A$64,'Annual incl tax'!$B20,'5.6.1 (Small incl tax)'!R$37:R$64)</f>
        <v>14.140831045432328</v>
      </c>
      <c r="R20" s="52">
        <f t="shared" si="0"/>
        <v>17.251883138294211</v>
      </c>
      <c r="S20" s="53">
        <f t="shared" si="1"/>
        <v>-18.033115967243269</v>
      </c>
      <c r="T20" s="54">
        <f t="shared" si="2"/>
        <v>4</v>
      </c>
      <c r="U20" s="51">
        <f xml:space="preserve"> AVERAGEIF('5.6.1 (Small incl tax)'!$A$37:$A$64,'Annual incl tax'!$B20,'5.6.1 (Small incl tax)'!V$37:V$64)</f>
        <v>7.3200181988001001</v>
      </c>
      <c r="V20" s="51">
        <f xml:space="preserve"> AVERAGEIF('5.6.1 (Small incl tax)'!$A$37:$A$64,'Annual incl tax'!$B20,'5.6.1 (Small incl tax)'!W$37:W$64)</f>
        <v>10.22707699722719</v>
      </c>
      <c r="W20" s="51">
        <f xml:space="preserve"> AVERAGEIF('5.6.1 (Small incl tax)'!$A$37:$A$64,'Annual incl tax'!$B20,'5.6.1 (Small incl tax)'!X$37:X$64)</f>
        <v>19.321473091089281</v>
      </c>
      <c r="X20" s="51">
        <f xml:space="preserve"> AVERAGEIF('5.6.1 (Small incl tax)'!$A$37:$A$64,'Annual incl tax'!$B20,'5.6.1 (Small incl tax)'!Y$37:Y$64)</f>
        <v>18.775350490217892</v>
      </c>
      <c r="Y20" s="51">
        <f xml:space="preserve"> AVERAGEIF('5.6.1 (Small incl tax)'!$A$37:$A$64,'Annual incl tax'!$B20,'5.6.1 (Small incl tax)'!Z$37:Z$64)</f>
        <v>8.9167529243939398</v>
      </c>
      <c r="Z20" s="51">
        <f xml:space="preserve"> AVERAGEIF('5.6.1 (Small incl tax)'!$A$37:$A$64,'Annual incl tax'!$B20,'5.6.1 (Small incl tax)'!AA$37:AA$64)</f>
        <v>14.705310710563097</v>
      </c>
      <c r="AA20" s="51">
        <f xml:space="preserve"> AVERAGEIF('5.6.1 (Small incl tax)'!$A$37:$A$64,'Annual incl tax'!$B20,'5.6.1 (Small incl tax)'!AB$37:AB$64)</f>
        <v>10.27493781507302</v>
      </c>
      <c r="AB20" s="51">
        <f xml:space="preserve"> AVERAGEIF('5.6.1 (Small incl tax)'!$A$37:$A$64,'Annual incl tax'!$B20,'5.6.1 (Small incl tax)'!AC$37:AC$64)</f>
        <v>10.960530646733432</v>
      </c>
      <c r="AC20" s="51">
        <f xml:space="preserve"> AVERAGEIF('5.6.1 (Small incl tax)'!$A$37:$A$64,'Annual incl tax'!$B20,'5.6.1 (Small incl tax)'!AD$37:AD$64)</f>
        <v>16.675099859887993</v>
      </c>
      <c r="AD20" s="51">
        <f xml:space="preserve"> AVERAGEIF('5.6.1 (Small incl tax)'!$A$37:$A$64,'Annual incl tax'!$B20,'5.6.1 (Small incl tax)'!AE$37:AE$64)</f>
        <v>13.152027085337037</v>
      </c>
      <c r="AE20" s="51">
        <f xml:space="preserve"> AVERAGEIF('5.6.1 (Small incl tax)'!$A$37:$A$64,'Annual incl tax'!$B20,'5.6.1 (Small incl tax)'!AF$37:AF$64)</f>
        <v>9.5503576904737102</v>
      </c>
      <c r="AF20" s="51">
        <f xml:space="preserve"> AVERAGEIF('5.6.1 (Small incl tax)'!$A$37:$A$64,'Annual incl tax'!$B20,'5.6.1 (Small incl tax)'!AG$37:AG$64)</f>
        <v>16.505900500717374</v>
      </c>
      <c r="AG20" s="51">
        <f xml:space="preserve"> AVERAGEIF('5.6.1 (Small incl tax)'!$A$37:$A$64,'Annual incl tax'!$B20,'5.6.1 (Small incl tax)'!AH$37:AH$64)</f>
        <v>14.644419070102835</v>
      </c>
      <c r="AH20" s="51">
        <f t="shared" si="3"/>
        <v>15.401697953627597</v>
      </c>
      <c r="AI20" s="53">
        <f t="shared" si="4"/>
        <v>-8.1865448341576741</v>
      </c>
      <c r="AJ20" s="54">
        <f>RANK(Q20,(C20:Q20,U20:AG20),1)</f>
        <v>11</v>
      </c>
    </row>
    <row r="21" spans="1:36" ht="12.65" customHeight="1" x14ac:dyDescent="0.25">
      <c r="A21" s="17" t="s">
        <v>34</v>
      </c>
      <c r="B21" s="104">
        <v>2012</v>
      </c>
      <c r="C21" s="51">
        <f xml:space="preserve"> AVERAGEIF('5.6.1 (Small incl tax)'!$A$37:$A$64,'Annual incl tax'!$B21,'5.6.1 (Small incl tax)'!D$37:D$64)</f>
        <v>18.139801990953529</v>
      </c>
      <c r="D21" s="51">
        <f xml:space="preserve"> AVERAGEIF('5.6.1 (Small incl tax)'!$A$37:$A$64,'Annual incl tax'!$B21,'5.6.1 (Small incl tax)'!E$37:E$64)</f>
        <v>19.303032650708772</v>
      </c>
      <c r="E21" s="51">
        <f xml:space="preserve"> AVERAGEIF('5.6.1 (Small incl tax)'!$A$37:$A$64,'Annual incl tax'!$B21,'5.6.1 (Small incl tax)'!F$37:F$64)</f>
        <v>26.701393475249937</v>
      </c>
      <c r="F21" s="51">
        <f xml:space="preserve"> AVERAGEIF('5.6.1 (Small incl tax)'!$A$37:$A$64,'Annual incl tax'!$B21,'5.6.1 (Small incl tax)'!G$37:G$64)</f>
        <v>15.90678389616723</v>
      </c>
      <c r="G21" s="51">
        <f xml:space="preserve"> AVERAGEIF('5.6.1 (Small incl tax)'!$A$37:$A$64,'Annual incl tax'!$B21,'5.6.1 (Small incl tax)'!H$37:H$64)</f>
        <v>13.269078184157307</v>
      </c>
      <c r="H21" s="51">
        <f xml:space="preserve"> AVERAGEIF('5.6.1 (Small incl tax)'!$A$37:$A$64,'Annual incl tax'!$B21,'5.6.1 (Small incl tax)'!I$37:I$64)</f>
        <v>23.390950218684814</v>
      </c>
      <c r="I21" s="51">
        <f xml:space="preserve"> AVERAGEIF('5.6.1 (Small incl tax)'!$A$37:$A$64,'Annual incl tax'!$B21,'5.6.1 (Small incl tax)'!J$37:J$64)</f>
        <v>10.176936803076213</v>
      </c>
      <c r="J21" s="51">
        <f xml:space="preserve"> AVERAGEIF('5.6.1 (Small incl tax)'!$A$37:$A$64,'Annual incl tax'!$B21,'5.6.1 (Small incl tax)'!K$37:K$64)</f>
        <v>21.898294647699316</v>
      </c>
      <c r="K21" s="51">
        <f xml:space="preserve"> AVERAGEIF('5.6.1 (Small incl tax)'!$A$37:$A$64,'Annual incl tax'!$B21,'5.6.1 (Small incl tax)'!L$37:L$64)</f>
        <v>15.675906599278196</v>
      </c>
      <c r="L21" s="51">
        <f xml:space="preserve"> AVERAGEIF('5.6.1 (Small incl tax)'!$A$37:$A$64,'Annual incl tax'!$B21,'5.6.1 (Small incl tax)'!M$37:M$64)</f>
        <v>15.327686692712231</v>
      </c>
      <c r="M21" s="51">
        <f xml:space="preserve"> AVERAGEIF('5.6.1 (Small incl tax)'!$A$37:$A$64,'Annual incl tax'!$B21,'5.6.1 (Small incl tax)'!N$37:N$64)</f>
        <v>10.857084536586951</v>
      </c>
      <c r="N21" s="51">
        <f xml:space="preserve"> AVERAGEIF('5.6.1 (Small incl tax)'!$A$37:$A$64,'Annual incl tax'!$B21,'5.6.1 (Small incl tax)'!O$37:O$64)</f>
        <v>18.313612311288118</v>
      </c>
      <c r="O21" s="51">
        <f xml:space="preserve"> AVERAGEIF('5.6.1 (Small incl tax)'!$A$37:$A$64,'Annual incl tax'!$B21,'5.6.1 (Small incl tax)'!P$37:P$64)</f>
        <v>20.029780622331437</v>
      </c>
      <c r="P21" s="51">
        <f xml:space="preserve"> AVERAGEIF('5.6.1 (Small incl tax)'!$A$37:$A$64,'Annual incl tax'!$B21,'5.6.1 (Small incl tax)'!Q$37:Q$64)</f>
        <v>18.150996974897055</v>
      </c>
      <c r="Q21" s="51">
        <f xml:space="preserve"> AVERAGEIF('5.6.1 (Small incl tax)'!$A$37:$A$64,'Annual incl tax'!$B21,'5.6.1 (Small incl tax)'!R$37:R$64)</f>
        <v>15.348499106761786</v>
      </c>
      <c r="R21" s="52">
        <f t="shared" si="0"/>
        <v>18.139801990953529</v>
      </c>
      <c r="S21" s="53">
        <f t="shared" si="1"/>
        <v>-15.387725211023747</v>
      </c>
      <c r="T21" s="54">
        <f t="shared" si="2"/>
        <v>5</v>
      </c>
      <c r="U21" s="51">
        <f xml:space="preserve"> AVERAGEIF('5.6.1 (Small incl tax)'!$A$37:$A$64,'Annual incl tax'!$B21,'5.6.1 (Small incl tax)'!V$37:V$64)</f>
        <v>7.2995175356359212</v>
      </c>
      <c r="V21" s="51">
        <f xml:space="preserve"> AVERAGEIF('5.6.1 (Small incl tax)'!$A$37:$A$64,'Annual incl tax'!$B21,'5.6.1 (Small incl tax)'!W$37:W$64)</f>
        <v>11.430622274840456</v>
      </c>
      <c r="W21" s="51">
        <f xml:space="preserve"> AVERAGEIF('5.6.1 (Small incl tax)'!$A$37:$A$64,'Annual incl tax'!$B21,'5.6.1 (Small incl tax)'!X$37:X$64)</f>
        <v>23.020385976356124</v>
      </c>
      <c r="X21" s="51">
        <f xml:space="preserve"> AVERAGEIF('5.6.1 (Small incl tax)'!$A$37:$A$64,'Annual incl tax'!$B21,'5.6.1 (Small incl tax)'!Y$37:Y$64)</f>
        <v>17.569836720603888</v>
      </c>
      <c r="Y21" s="51">
        <f xml:space="preserve"> AVERAGEIF('5.6.1 (Small incl tax)'!$A$37:$A$64,'Annual incl tax'!$B21,'5.6.1 (Small incl tax)'!Z$37:Z$64)</f>
        <v>9.1770193037968291</v>
      </c>
      <c r="Z21" s="51">
        <f xml:space="preserve"> AVERAGEIF('5.6.1 (Small incl tax)'!$A$37:$A$64,'Annual incl tax'!$B21,'5.6.1 (Small incl tax)'!AA$37:AA$64)</f>
        <v>13.431792078736381</v>
      </c>
      <c r="AA21" s="51">
        <f xml:space="preserve"> AVERAGEIF('5.6.1 (Small incl tax)'!$A$37:$A$64,'Annual incl tax'!$B21,'5.6.1 (Small incl tax)'!AB$37:AB$64)</f>
        <v>10.253761852198966</v>
      </c>
      <c r="AB21" s="51">
        <f xml:space="preserve"> AVERAGEIF('5.6.1 (Small incl tax)'!$A$37:$A$64,'Annual incl tax'!$B21,'5.6.1 (Small incl tax)'!AC$37:AC$64)</f>
        <v>10.463333944098409</v>
      </c>
      <c r="AC21" s="51">
        <f xml:space="preserve"> AVERAGEIF('5.6.1 (Small incl tax)'!$A$37:$A$64,'Annual incl tax'!$B21,'5.6.1 (Small incl tax)'!AD$37:AD$64)</f>
        <v>15.699745141398516</v>
      </c>
      <c r="AD21" s="51">
        <f xml:space="preserve"> AVERAGEIF('5.6.1 (Small incl tax)'!$A$37:$A$64,'Annual incl tax'!$B21,'5.6.1 (Small incl tax)'!AE$37:AE$64)</f>
        <v>12.486469061713139</v>
      </c>
      <c r="AE21" s="51">
        <f xml:space="preserve"> AVERAGEIF('5.6.1 (Small incl tax)'!$A$37:$A$64,'Annual incl tax'!$B21,'5.6.1 (Small incl tax)'!AF$37:AF$64)</f>
        <v>8.8690285771603854</v>
      </c>
      <c r="AF21" s="51">
        <f xml:space="preserve"> AVERAGEIF('5.6.1 (Small incl tax)'!$A$37:$A$64,'Annual incl tax'!$B21,'5.6.1 (Small incl tax)'!AG$37:AG$64)</f>
        <v>15.818392134996394</v>
      </c>
      <c r="AG21" s="51">
        <f xml:space="preserve"> AVERAGEIF('5.6.1 (Small incl tax)'!$A$37:$A$64,'Annual incl tax'!$B21,'5.6.1 (Small incl tax)'!AH$37:AH$64)</f>
        <v>14.264854371052252</v>
      </c>
      <c r="AH21" s="51">
        <f t="shared" si="3"/>
        <v>15.512202853019991</v>
      </c>
      <c r="AI21" s="53">
        <f t="shared" si="4"/>
        <v>-1.0553223665866047</v>
      </c>
      <c r="AJ21" s="54">
        <f>RANK(Q21,(C21:Q21,U21:AG21),1)</f>
        <v>14</v>
      </c>
    </row>
    <row r="22" spans="1:36" ht="12.65" customHeight="1" x14ac:dyDescent="0.25">
      <c r="A22" s="17" t="s">
        <v>34</v>
      </c>
      <c r="B22" s="104">
        <v>2013</v>
      </c>
      <c r="C22" s="51">
        <f xml:space="preserve"> AVERAGEIF('5.6.1 (Small incl tax)'!$A$37:$A$64,'Annual incl tax'!$B22,'5.6.1 (Small incl tax)'!D$37:D$64)</f>
        <v>19.902730210710715</v>
      </c>
      <c r="D22" s="51">
        <f xml:space="preserve"> AVERAGEIF('5.6.1 (Small incl tax)'!$A$37:$A$64,'Annual incl tax'!$B22,'5.6.1 (Small incl tax)'!E$37:E$64)</f>
        <v>20.139745476349713</v>
      </c>
      <c r="E22" s="51">
        <f xml:space="preserve"> AVERAGEIF('5.6.1 (Small incl tax)'!$A$37:$A$64,'Annual incl tax'!$B22,'5.6.1 (Small incl tax)'!F$37:F$64)</f>
        <v>27.690808118254999</v>
      </c>
      <c r="F22" s="51">
        <f xml:space="preserve"> AVERAGEIF('5.6.1 (Small incl tax)'!$A$37:$A$64,'Annual incl tax'!$B22,'5.6.1 (Small incl tax)'!G$37:G$64)</f>
        <v>17.010738561023171</v>
      </c>
      <c r="G22" s="51">
        <f xml:space="preserve"> AVERAGEIF('5.6.1 (Small incl tax)'!$A$37:$A$64,'Annual incl tax'!$B22,'5.6.1 (Small incl tax)'!H$37:H$64)</f>
        <v>15.11625437149754</v>
      </c>
      <c r="H22" s="51">
        <f xml:space="preserve"> AVERAGEIF('5.6.1 (Small incl tax)'!$A$37:$A$64,'Annual incl tax'!$B22,'5.6.1 (Small incl tax)'!I$37:I$64)</f>
        <v>26.942713675278554</v>
      </c>
      <c r="I22" s="51">
        <f xml:space="preserve"> AVERAGEIF('5.6.1 (Small incl tax)'!$A$37:$A$64,'Annual incl tax'!$B22,'5.6.1 (Small incl tax)'!J$37:J$64)</f>
        <v>13.038869899165842</v>
      </c>
      <c r="J22" s="51">
        <f xml:space="preserve"> AVERAGEIF('5.6.1 (Small incl tax)'!$A$37:$A$64,'Annual incl tax'!$B22,'5.6.1 (Small incl tax)'!K$37:K$64)</f>
        <v>24.546325199914513</v>
      </c>
      <c r="K22" s="51">
        <f xml:space="preserve"> AVERAGEIF('5.6.1 (Small incl tax)'!$A$37:$A$64,'Annual incl tax'!$B22,'5.6.1 (Small incl tax)'!L$37:L$64)</f>
        <v>16.831965572974067</v>
      </c>
      <c r="L22" s="51">
        <f xml:space="preserve"> AVERAGEIF('5.6.1 (Small incl tax)'!$A$37:$A$64,'Annual incl tax'!$B22,'5.6.1 (Small incl tax)'!M$37:M$64)</f>
        <v>15.507945282219367</v>
      </c>
      <c r="M22" s="51">
        <f xml:space="preserve"> AVERAGEIF('5.6.1 (Small incl tax)'!$A$37:$A$64,'Annual incl tax'!$B22,'5.6.1 (Small incl tax)'!N$37:N$64)</f>
        <v>11.826015020064062</v>
      </c>
      <c r="N22" s="51">
        <f xml:space="preserve"> AVERAGEIF('5.6.1 (Small incl tax)'!$A$37:$A$64,'Annual incl tax'!$B22,'5.6.1 (Small incl tax)'!O$37:O$64)</f>
        <v>19.744958643785296</v>
      </c>
      <c r="O22" s="51">
        <f xml:space="preserve"> AVERAGEIF('5.6.1 (Small incl tax)'!$A$37:$A$64,'Annual incl tax'!$B22,'5.6.1 (Small incl tax)'!P$37:P$64)</f>
        <v>21.200780819977673</v>
      </c>
      <c r="P22" s="51">
        <f xml:space="preserve"> AVERAGEIF('5.6.1 (Small incl tax)'!$A$37:$A$64,'Annual incl tax'!$B22,'5.6.1 (Small incl tax)'!Q$37:Q$64)</f>
        <v>19.30862911996606</v>
      </c>
      <c r="Q22" s="51">
        <f xml:space="preserve"> AVERAGEIF('5.6.1 (Small incl tax)'!$A$37:$A$64,'Annual incl tax'!$B22,'5.6.1 (Small incl tax)'!R$37:R$64)</f>
        <v>16.351983010244467</v>
      </c>
      <c r="R22" s="52">
        <f t="shared" si="0"/>
        <v>19.30862911996606</v>
      </c>
      <c r="S22" s="53">
        <f t="shared" si="1"/>
        <v>-15.312563576376725</v>
      </c>
      <c r="T22" s="54">
        <f t="shared" si="2"/>
        <v>5</v>
      </c>
      <c r="U22" s="51">
        <f xml:space="preserve"> AVERAGEIF('5.6.1 (Small incl tax)'!$A$37:$A$64,'Annual incl tax'!$B22,'5.6.1 (Small incl tax)'!V$37:V$64)</f>
        <v>7.6693084646772913</v>
      </c>
      <c r="V22" s="51">
        <f xml:space="preserve"> AVERAGEIF('5.6.1 (Small incl tax)'!$A$37:$A$64,'Annual incl tax'!$B22,'5.6.1 (Small incl tax)'!W$37:W$64)</f>
        <v>12.565029775195107</v>
      </c>
      <c r="W22" s="51">
        <f xml:space="preserve"> AVERAGEIF('5.6.1 (Small incl tax)'!$A$37:$A$64,'Annual incl tax'!$B22,'5.6.1 (Small incl tax)'!X$37:X$64)</f>
        <v>22.129647527729524</v>
      </c>
      <c r="X22" s="51">
        <f xml:space="preserve"> AVERAGEIF('5.6.1 (Small incl tax)'!$A$37:$A$64,'Annual incl tax'!$B22,'5.6.1 (Small incl tax)'!Y$37:Y$64)</f>
        <v>18.310407632401905</v>
      </c>
      <c r="Y22" s="51">
        <f xml:space="preserve"> AVERAGEIF('5.6.1 (Small incl tax)'!$A$37:$A$64,'Annual incl tax'!$B22,'5.6.1 (Small incl tax)'!Z$37:Z$64)</f>
        <v>11.813220586627459</v>
      </c>
      <c r="Z22" s="51">
        <f xml:space="preserve"> AVERAGEIF('5.6.1 (Small incl tax)'!$A$37:$A$64,'Annual incl tax'!$B22,'5.6.1 (Small incl tax)'!AA$37:AA$64)</f>
        <v>12.106905466471902</v>
      </c>
      <c r="AA22" s="51">
        <f xml:space="preserve"> AVERAGEIF('5.6.1 (Small incl tax)'!$A$37:$A$64,'Annual incl tax'!$B22,'5.6.1 (Small incl tax)'!AB$37:AB$64)</f>
        <v>10.705658424105028</v>
      </c>
      <c r="AB22" s="51">
        <f xml:space="preserve"> AVERAGEIF('5.6.1 (Small incl tax)'!$A$37:$A$64,'Annual incl tax'!$B22,'5.6.1 (Small incl tax)'!AC$37:AC$64)</f>
        <v>11.914957230371659</v>
      </c>
      <c r="AC22" s="51">
        <f xml:space="preserve"> AVERAGEIF('5.6.1 (Small incl tax)'!$A$37:$A$64,'Annual incl tax'!$B22,'5.6.1 (Small incl tax)'!AD$37:AD$64)</f>
        <v>16.356268977757473</v>
      </c>
      <c r="AD22" s="51">
        <f xml:space="preserve"> AVERAGEIF('5.6.1 (Small incl tax)'!$A$37:$A$64,'Annual incl tax'!$B22,'5.6.1 (Small incl tax)'!AE$37:AE$64)</f>
        <v>12.921703051135015</v>
      </c>
      <c r="AE22" s="51">
        <f xml:space="preserve"> AVERAGEIF('5.6.1 (Small incl tax)'!$A$37:$A$64,'Annual incl tax'!$B22,'5.6.1 (Small incl tax)'!AF$37:AF$64)</f>
        <v>11.253042288647944</v>
      </c>
      <c r="AF22" s="51">
        <f xml:space="preserve"> AVERAGEIF('5.6.1 (Small incl tax)'!$A$37:$A$64,'Annual incl tax'!$B22,'5.6.1 (Small incl tax)'!AG$37:AG$64)</f>
        <v>16.246420549979824</v>
      </c>
      <c r="AG22" s="51">
        <f xml:space="preserve"> AVERAGEIF('5.6.1 (Small incl tax)'!$A$37:$A$64,'Annual incl tax'!$B22,'5.6.1 (Small incl tax)'!AH$37:AH$64)</f>
        <v>16.394239728901539</v>
      </c>
      <c r="AH22" s="51">
        <f t="shared" si="3"/>
        <v>16.35412599400097</v>
      </c>
      <c r="AI22" s="53">
        <f t="shared" si="4"/>
        <v>-1.3103627532826302E-2</v>
      </c>
      <c r="AJ22" s="54">
        <f>RANK(Q22,(C22:Q22,U22:AG22),1)</f>
        <v>14</v>
      </c>
    </row>
    <row r="23" spans="1:36" ht="12.65" customHeight="1" x14ac:dyDescent="0.25">
      <c r="A23" s="17" t="s">
        <v>34</v>
      </c>
      <c r="B23" s="104">
        <v>2014</v>
      </c>
      <c r="C23" s="51">
        <f xml:space="preserve"> AVERAGEIF('5.6.1 (Small incl tax)'!$A$37:$A$64,'Annual incl tax'!$B23,'5.6.1 (Small incl tax)'!D$37:D$64)</f>
        <v>18.756891758246773</v>
      </c>
      <c r="D23" s="51">
        <f xml:space="preserve"> AVERAGEIF('5.6.1 (Small incl tax)'!$A$37:$A$64,'Annual incl tax'!$B23,'5.6.1 (Small incl tax)'!E$37:E$64)</f>
        <v>17.753335944392855</v>
      </c>
      <c r="E23" s="51">
        <f xml:space="preserve"> AVERAGEIF('5.6.1 (Small incl tax)'!$A$37:$A$64,'Annual incl tax'!$B23,'5.6.1 (Small incl tax)'!F$37:F$64)</f>
        <v>26.766115045247837</v>
      </c>
      <c r="F23" s="51">
        <f xml:space="preserve"> AVERAGEIF('5.6.1 (Small incl tax)'!$A$37:$A$64,'Annual incl tax'!$B23,'5.6.1 (Small incl tax)'!G$37:G$64)</f>
        <v>16.203519455551977</v>
      </c>
      <c r="G23" s="51">
        <f xml:space="preserve"> AVERAGEIF('5.6.1 (Small incl tax)'!$A$37:$A$64,'Annual incl tax'!$B23,'5.6.1 (Small incl tax)'!H$37:H$64)</f>
        <v>14.777938863304719</v>
      </c>
      <c r="H23" s="51">
        <f xml:space="preserve"> AVERAGEIF('5.6.1 (Small incl tax)'!$A$37:$A$64,'Annual incl tax'!$B23,'5.6.1 (Small incl tax)'!I$37:I$64)</f>
        <v>26.035439517824344</v>
      </c>
      <c r="I23" s="51">
        <f xml:space="preserve"> AVERAGEIF('5.6.1 (Small incl tax)'!$A$37:$A$64,'Annual incl tax'!$B23,'5.6.1 (Small incl tax)'!J$37:J$64)</f>
        <v>13.90130370482674</v>
      </c>
      <c r="J23" s="51">
        <f xml:space="preserve"> AVERAGEIF('5.6.1 (Small incl tax)'!$A$37:$A$64,'Annual incl tax'!$B23,'5.6.1 (Small incl tax)'!K$37:K$64)</f>
        <v>25.007492758170265</v>
      </c>
      <c r="K23" s="51">
        <f xml:space="preserve"> AVERAGEIF('5.6.1 (Small incl tax)'!$A$37:$A$64,'Annual incl tax'!$B23,'5.6.1 (Small incl tax)'!L$37:L$64)</f>
        <v>16.977721415390789</v>
      </c>
      <c r="L23" s="51">
        <f xml:space="preserve"> AVERAGEIF('5.6.1 (Small incl tax)'!$A$37:$A$64,'Annual incl tax'!$B23,'5.6.1 (Small incl tax)'!M$37:M$64)</f>
        <v>15.263353779613942</v>
      </c>
      <c r="M23" s="51">
        <f xml:space="preserve"> AVERAGEIF('5.6.1 (Small incl tax)'!$A$37:$A$64,'Annual incl tax'!$B23,'5.6.1 (Small incl tax)'!N$37:N$64)</f>
        <v>9.8812634720493797</v>
      </c>
      <c r="N23" s="51">
        <f xml:space="preserve"> AVERAGEIF('5.6.1 (Small incl tax)'!$A$37:$A$64,'Annual incl tax'!$B23,'5.6.1 (Small incl tax)'!O$37:O$64)</f>
        <v>19.327806590679216</v>
      </c>
      <c r="O23" s="51">
        <f xml:space="preserve"> AVERAGEIF('5.6.1 (Small incl tax)'!$A$37:$A$64,'Annual incl tax'!$B23,'5.6.1 (Small incl tax)'!P$37:P$64)</f>
        <v>21.540302265234516</v>
      </c>
      <c r="P23" s="51">
        <f xml:space="preserve"> AVERAGEIF('5.6.1 (Small incl tax)'!$A$37:$A$64,'Annual incl tax'!$B23,'5.6.1 (Small incl tax)'!Q$37:Q$64)</f>
        <v>17.522648484708107</v>
      </c>
      <c r="Q23" s="51">
        <f xml:space="preserve"> AVERAGEIF('5.6.1 (Small incl tax)'!$A$37:$A$64,'Annual incl tax'!$B23,'5.6.1 (Small incl tax)'!R$37:R$64)</f>
        <v>17.557673180979414</v>
      </c>
      <c r="R23" s="52">
        <f t="shared" si="0"/>
        <v>17.557673180979414</v>
      </c>
      <c r="S23" s="53">
        <f t="shared" si="1"/>
        <v>0</v>
      </c>
      <c r="T23" s="54">
        <f t="shared" si="2"/>
        <v>8</v>
      </c>
      <c r="U23" s="51">
        <f xml:space="preserve"> AVERAGEIF('5.6.1 (Small incl tax)'!$A$37:$A$64,'Annual incl tax'!$B23,'5.6.1 (Small incl tax)'!V$37:V$64)</f>
        <v>7.0061237066657123</v>
      </c>
      <c r="V23" s="51">
        <f xml:space="preserve"> AVERAGEIF('5.6.1 (Small incl tax)'!$A$37:$A$64,'Annual incl tax'!$B23,'5.6.1 (Small incl tax)'!W$37:W$64)</f>
        <v>11.522247701109489</v>
      </c>
      <c r="W23" s="51">
        <f xml:space="preserve"> AVERAGEIF('5.6.1 (Small incl tax)'!$A$37:$A$64,'Annual incl tax'!$B23,'5.6.1 (Small incl tax)'!X$37:X$64)</f>
        <v>18.673804615539034</v>
      </c>
      <c r="X23" s="51">
        <f xml:space="preserve"> AVERAGEIF('5.6.1 (Small incl tax)'!$A$37:$A$64,'Annual incl tax'!$B23,'5.6.1 (Small incl tax)'!Y$37:Y$64)</f>
        <v>14.820780945442191</v>
      </c>
      <c r="Y23" s="51">
        <f xml:space="preserve"> AVERAGEIF('5.6.1 (Small incl tax)'!$A$37:$A$64,'Annual incl tax'!$B23,'5.6.1 (Small incl tax)'!Z$37:Z$64)</f>
        <v>10.884371826106245</v>
      </c>
      <c r="Z23" s="51">
        <f xml:space="preserve"> AVERAGEIF('5.6.1 (Small incl tax)'!$A$37:$A$64,'Annual incl tax'!$B23,'5.6.1 (Small incl tax)'!AA$37:AA$64)</f>
        <v>9.841246528238397</v>
      </c>
      <c r="AA23" s="51">
        <f xml:space="preserve"> AVERAGEIF('5.6.1 (Small incl tax)'!$A$37:$A$64,'Annual incl tax'!$B23,'5.6.1 (Small incl tax)'!AB$37:AB$64)</f>
        <v>9.884167573869469</v>
      </c>
      <c r="AB23" s="51">
        <f xml:space="preserve"> AVERAGEIF('5.6.1 (Small incl tax)'!$A$37:$A$64,'Annual incl tax'!$B23,'5.6.1 (Small incl tax)'!AC$37:AC$64)</f>
        <v>10.845697261686421</v>
      </c>
      <c r="AC23" s="51">
        <f xml:space="preserve"> AVERAGEIF('5.6.1 (Small incl tax)'!$A$37:$A$64,'Annual incl tax'!$B23,'5.6.1 (Small incl tax)'!AD$37:AD$64)</f>
        <v>12.583192427365869</v>
      </c>
      <c r="AD23" s="51">
        <f xml:space="preserve"> AVERAGEIF('5.6.1 (Small incl tax)'!$A$37:$A$64,'Annual incl tax'!$B23,'5.6.1 (Small incl tax)'!AE$37:AE$64)</f>
        <v>11.957055791744139</v>
      </c>
      <c r="AE23" s="51">
        <f xml:space="preserve"> AVERAGEIF('5.6.1 (Small incl tax)'!$A$37:$A$64,'Annual incl tax'!$B23,'5.6.1 (Small incl tax)'!AF$37:AF$64)</f>
        <v>10.544600686877111</v>
      </c>
      <c r="AF23" s="51">
        <f xml:space="preserve"> AVERAGEIF('5.6.1 (Small incl tax)'!$A$37:$A$64,'Annual incl tax'!$B23,'5.6.1 (Small incl tax)'!AG$37:AG$64)</f>
        <v>13.774304085957201</v>
      </c>
      <c r="AG23" s="51">
        <f xml:space="preserve"> AVERAGEIF('5.6.1 (Small incl tax)'!$A$37:$A$64,'Annual incl tax'!$B23,'5.6.1 (Small incl tax)'!AH$37:AH$64)</f>
        <v>15.651722562291669</v>
      </c>
      <c r="AH23" s="51">
        <f t="shared" si="3"/>
        <v>15.042067362528066</v>
      </c>
      <c r="AI23" s="53">
        <f t="shared" si="4"/>
        <v>16.723803702129942</v>
      </c>
      <c r="AJ23" s="54">
        <f>RANK(Q23,(C23:Q23,U23:AG23),1)</f>
        <v>20</v>
      </c>
    </row>
    <row r="24" spans="1:36" ht="12.65" customHeight="1" x14ac:dyDescent="0.25">
      <c r="A24" s="17" t="s">
        <v>34</v>
      </c>
      <c r="B24" s="104">
        <v>2015</v>
      </c>
      <c r="C24" s="51">
        <f xml:space="preserve"> AVERAGEIF('5.6.1 (Small incl tax)'!$A$37:$A$64,'Annual incl tax'!$B24,'5.6.1 (Small incl tax)'!D$37:D$64)</f>
        <v>17.466803217649986</v>
      </c>
      <c r="D24" s="51">
        <f xml:space="preserve"> AVERAGEIF('5.6.1 (Small incl tax)'!$A$37:$A$64,'Annual incl tax'!$B24,'5.6.1 (Small incl tax)'!E$37:E$64)</f>
        <v>17.330129264987292</v>
      </c>
      <c r="E24" s="51">
        <f xml:space="preserve"> AVERAGEIF('5.6.1 (Small incl tax)'!$A$37:$A$64,'Annual incl tax'!$B24,'5.6.1 (Small incl tax)'!F$37:F$64)</f>
        <v>24.184852282371729</v>
      </c>
      <c r="F24" s="51">
        <f xml:space="preserve"> AVERAGEIF('5.6.1 (Small incl tax)'!$A$37:$A$64,'Annual incl tax'!$B24,'5.6.1 (Small incl tax)'!G$37:G$64)</f>
        <v>14.606305737599673</v>
      </c>
      <c r="G24" s="51">
        <f xml:space="preserve"> AVERAGEIF('5.6.1 (Small incl tax)'!$A$37:$A$64,'Annual incl tax'!$B24,'5.6.1 (Small incl tax)'!H$37:H$64)</f>
        <v>13.622696207456976</v>
      </c>
      <c r="H24" s="51">
        <f xml:space="preserve"> AVERAGEIF('5.6.1 (Small incl tax)'!$A$37:$A$64,'Annual incl tax'!$B24,'5.6.1 (Small incl tax)'!I$37:I$64)</f>
        <v>23.299022756148862</v>
      </c>
      <c r="I24" s="51">
        <f xml:space="preserve"> AVERAGEIF('5.6.1 (Small incl tax)'!$A$37:$A$64,'Annual incl tax'!$B24,'5.6.1 (Small incl tax)'!J$37:J$64)</f>
        <v>13.120980085468764</v>
      </c>
      <c r="J24" s="51">
        <f xml:space="preserve"> AVERAGEIF('5.6.1 (Small incl tax)'!$A$37:$A$64,'Annual incl tax'!$B24,'5.6.1 (Small incl tax)'!K$37:K$64)</f>
        <v>22.374309359618092</v>
      </c>
      <c r="K24" s="51">
        <f xml:space="preserve"> AVERAGEIF('5.6.1 (Small incl tax)'!$A$37:$A$64,'Annual incl tax'!$B24,'5.6.1 (Small incl tax)'!L$37:L$64)</f>
        <v>15.290260299784345</v>
      </c>
      <c r="L24" s="51">
        <f xml:space="preserve"> AVERAGEIF('5.6.1 (Small incl tax)'!$A$37:$A$64,'Annual incl tax'!$B24,'5.6.1 (Small incl tax)'!M$37:M$64)</f>
        <v>13.966977994032201</v>
      </c>
      <c r="M24" s="51">
        <f xml:space="preserve"> AVERAGEIF('5.6.1 (Small incl tax)'!$A$37:$A$64,'Annual incl tax'!$B24,'5.6.1 (Small incl tax)'!N$37:N$64)</f>
        <v>10.565508141701807</v>
      </c>
      <c r="N24" s="51">
        <f xml:space="preserve"> AVERAGEIF('5.6.1 (Small incl tax)'!$A$37:$A$64,'Annual incl tax'!$B24,'5.6.1 (Small incl tax)'!O$37:O$64)</f>
        <v>17.973820005850115</v>
      </c>
      <c r="O24" s="51">
        <f xml:space="preserve"> AVERAGEIF('5.6.1 (Small incl tax)'!$A$37:$A$64,'Annual incl tax'!$B24,'5.6.1 (Small incl tax)'!P$37:P$64)</f>
        <v>20.202056177456072</v>
      </c>
      <c r="P24" s="51">
        <f xml:space="preserve"> AVERAGEIF('5.6.1 (Small incl tax)'!$A$37:$A$64,'Annual incl tax'!$B24,'5.6.1 (Small incl tax)'!Q$37:Q$64)</f>
        <v>15.080623885898579</v>
      </c>
      <c r="Q24" s="51">
        <f xml:space="preserve"> AVERAGEIF('5.6.1 (Small incl tax)'!$A$37:$A$64,'Annual incl tax'!$B24,'5.6.1 (Small incl tax)'!R$37:R$64)</f>
        <v>17.336637130134449</v>
      </c>
      <c r="R24" s="52">
        <f t="shared" si="0"/>
        <v>17.330129264987292</v>
      </c>
      <c r="S24" s="53">
        <f t="shared" si="1"/>
        <v>3.7552317398489951E-2</v>
      </c>
      <c r="T24" s="54">
        <f t="shared" si="2"/>
        <v>9</v>
      </c>
      <c r="U24" s="51">
        <f xml:space="preserve"> AVERAGEIF('5.6.1 (Small incl tax)'!$A$37:$A$64,'Annual incl tax'!$B24,'5.6.1 (Small incl tax)'!V$37:V$64)</f>
        <v>6.9506008076445713</v>
      </c>
      <c r="V24" s="51">
        <f xml:space="preserve"> AVERAGEIF('5.6.1 (Small incl tax)'!$A$37:$A$64,'Annual incl tax'!$B24,'5.6.1 (Small incl tax)'!W$37:W$64)</f>
        <v>10.319757837970993</v>
      </c>
      <c r="W24" s="51">
        <f xml:space="preserve"> AVERAGEIF('5.6.1 (Small incl tax)'!$A$37:$A$64,'Annual incl tax'!$B24,'5.6.1 (Small incl tax)'!X$37:X$64)</f>
        <v>13.683930117869341</v>
      </c>
      <c r="X24" s="51">
        <f xml:space="preserve"> AVERAGEIF('5.6.1 (Small incl tax)'!$A$37:$A$64,'Annual incl tax'!$B24,'5.6.1 (Small incl tax)'!Y$37:Y$64)</f>
        <v>13.381684640483803</v>
      </c>
      <c r="Y24" s="51">
        <f xml:space="preserve"> AVERAGEIF('5.6.1 (Small incl tax)'!$A$37:$A$64,'Annual incl tax'!$B24,'5.6.1 (Small incl tax)'!Z$37:Z$64)</f>
        <v>9.6806196438738272</v>
      </c>
      <c r="Z24" s="51">
        <f xml:space="preserve"> AVERAGEIF('5.6.1 (Small incl tax)'!$A$37:$A$64,'Annual incl tax'!$B24,'5.6.1 (Small incl tax)'!AA$37:AA$64)</f>
        <v>8.5400180604155249</v>
      </c>
      <c r="AA24" s="51">
        <f xml:space="preserve"> AVERAGEIF('5.6.1 (Small incl tax)'!$A$37:$A$64,'Annual incl tax'!$B24,'5.6.1 (Small incl tax)'!AB$37:AB$64)</f>
        <v>11.966491645434663</v>
      </c>
      <c r="AB24" s="51">
        <f xml:space="preserve"> AVERAGEIF('5.6.1 (Small incl tax)'!$A$37:$A$64,'Annual incl tax'!$B24,'5.6.1 (Small incl tax)'!AC$37:AC$64)</f>
        <v>9.2234705168243671</v>
      </c>
      <c r="AC24" s="51">
        <f xml:space="preserve"> AVERAGEIF('5.6.1 (Small incl tax)'!$A$37:$A$64,'Annual incl tax'!$B24,'5.6.1 (Small incl tax)'!AD$37:AD$64)</f>
        <v>10.456042613258115</v>
      </c>
      <c r="AD24" s="51">
        <f xml:space="preserve"> AVERAGEIF('5.6.1 (Small incl tax)'!$A$37:$A$64,'Annual incl tax'!$B24,'5.6.1 (Small incl tax)'!AE$37:AE$64)</f>
        <v>11.017160334112402</v>
      </c>
      <c r="AE24" s="51">
        <f xml:space="preserve"> AVERAGEIF('5.6.1 (Small incl tax)'!$A$37:$A$64,'Annual incl tax'!$B24,'5.6.1 (Small incl tax)'!AF$37:AF$64)</f>
        <v>9.7017026613645996</v>
      </c>
      <c r="AF24" s="51">
        <f xml:space="preserve"> AVERAGEIF('5.6.1 (Small incl tax)'!$A$37:$A$64,'Annual incl tax'!$B24,'5.6.1 (Small incl tax)'!AG$37:AG$64)</f>
        <v>12.667365855720023</v>
      </c>
      <c r="AG24" s="51">
        <f xml:space="preserve"> AVERAGEIF('5.6.1 (Small incl tax)'!$A$37:$A$64,'Annual incl tax'!$B24,'5.6.1 (Small incl tax)'!AH$37:AH$64)</f>
        <v>13.99784432238714</v>
      </c>
      <c r="AH24" s="51">
        <f t="shared" si="3"/>
        <v>13.653313162663158</v>
      </c>
      <c r="AI24" s="53">
        <f t="shared" si="4"/>
        <v>26.977510319940805</v>
      </c>
      <c r="AJ24" s="54">
        <f>RANK(Q24,(C24:Q24,U24:AG24),1)</f>
        <v>22</v>
      </c>
    </row>
    <row r="25" spans="1:36" ht="12.65" customHeight="1" x14ac:dyDescent="0.25">
      <c r="A25" s="17" t="s">
        <v>34</v>
      </c>
      <c r="B25" s="104">
        <v>2016</v>
      </c>
      <c r="C25" s="51">
        <f xml:space="preserve"> AVERAGEIF('5.6.1 (Small incl tax)'!$A$37:$A$64,'Annual incl tax'!$B25,'5.6.1 (Small incl tax)'!D$37:D$64)</f>
        <v>20.189817855368958</v>
      </c>
      <c r="D25" s="51">
        <f xml:space="preserve"> AVERAGEIF('5.6.1 (Small incl tax)'!$A$37:$A$64,'Annual incl tax'!$B25,'5.6.1 (Small incl tax)'!E$37:E$64)</f>
        <v>24.291657176861662</v>
      </c>
      <c r="E25" s="51">
        <f xml:space="preserve"> AVERAGEIF('5.6.1 (Small incl tax)'!$A$37:$A$64,'Annual incl tax'!$B25,'5.6.1 (Small incl tax)'!F$37:F$64)</f>
        <v>27.365495208558634</v>
      </c>
      <c r="F25" s="51">
        <f xml:space="preserve"> AVERAGEIF('5.6.1 (Small incl tax)'!$A$37:$A$64,'Annual incl tax'!$B25,'5.6.1 (Small incl tax)'!G$37:G$64)</f>
        <v>16.809904053162676</v>
      </c>
      <c r="G25" s="51">
        <f xml:space="preserve"> AVERAGEIF('5.6.1 (Small incl tax)'!$A$37:$A$64,'Annual incl tax'!$B25,'5.6.1 (Small incl tax)'!H$37:H$64)</f>
        <v>15.370588189313628</v>
      </c>
      <c r="H25" s="51">
        <f xml:space="preserve"> AVERAGEIF('5.6.1 (Small incl tax)'!$A$37:$A$64,'Annual incl tax'!$B25,'5.6.1 (Small incl tax)'!I$37:I$64)</f>
        <v>26.86810593233534</v>
      </c>
      <c r="I25" s="51">
        <f xml:space="preserve"> AVERAGEIF('5.6.1 (Small incl tax)'!$A$37:$A$64,'Annual incl tax'!$B25,'5.6.1 (Small incl tax)'!J$37:J$64)</f>
        <v>14.092782808409414</v>
      </c>
      <c r="J25" s="51">
        <f xml:space="preserve"> AVERAGEIF('5.6.1 (Small incl tax)'!$A$37:$A$64,'Annual incl tax'!$B25,'5.6.1 (Small incl tax)'!K$37:K$64)</f>
        <v>23.820096833366868</v>
      </c>
      <c r="K25" s="51">
        <f xml:space="preserve"> AVERAGEIF('5.6.1 (Small incl tax)'!$A$37:$A$64,'Annual incl tax'!$B25,'5.6.1 (Small incl tax)'!L$37:L$64)</f>
        <v>17.321539825845296</v>
      </c>
      <c r="L25" s="51">
        <f xml:space="preserve"> AVERAGEIF('5.6.1 (Small incl tax)'!$A$37:$A$64,'Annual incl tax'!$B25,'5.6.1 (Small incl tax)'!M$37:M$64)</f>
        <v>15.191342217867682</v>
      </c>
      <c r="M25" s="51">
        <f xml:space="preserve"> AVERAGEIF('5.6.1 (Small incl tax)'!$A$37:$A$64,'Annual incl tax'!$B25,'5.6.1 (Small incl tax)'!N$37:N$64)</f>
        <v>9.2409901008093112</v>
      </c>
      <c r="N25" s="51">
        <f xml:space="preserve"> AVERAGEIF('5.6.1 (Small incl tax)'!$A$37:$A$64,'Annual incl tax'!$B25,'5.6.1 (Small incl tax)'!O$37:O$64)</f>
        <v>20.67431731800831</v>
      </c>
      <c r="O25" s="51">
        <f xml:space="preserve"> AVERAGEIF('5.6.1 (Small incl tax)'!$A$37:$A$64,'Annual incl tax'!$B25,'5.6.1 (Small incl tax)'!P$37:P$64)</f>
        <v>22.384787045753626</v>
      </c>
      <c r="P25" s="51">
        <f xml:space="preserve"> AVERAGEIF('5.6.1 (Small incl tax)'!$A$37:$A$64,'Annual incl tax'!$B25,'5.6.1 (Small incl tax)'!Q$37:Q$64)</f>
        <v>17.761635268573684</v>
      </c>
      <c r="Q25" s="51">
        <f xml:space="preserve"> AVERAGEIF('5.6.1 (Small incl tax)'!$A$37:$A$64,'Annual incl tax'!$B25,'5.6.1 (Small incl tax)'!R$37:R$64)</f>
        <v>17.750409985522737</v>
      </c>
      <c r="R25" s="52">
        <f t="shared" si="0"/>
        <v>17.761635268573684</v>
      </c>
      <c r="S25" s="53">
        <f t="shared" si="1"/>
        <v>-6.3199603421701361E-2</v>
      </c>
      <c r="T25" s="54">
        <f t="shared" si="2"/>
        <v>7</v>
      </c>
      <c r="U25" s="51">
        <f xml:space="preserve"> AVERAGEIF('5.6.1 (Small incl tax)'!$A$37:$A$64,'Annual incl tax'!$B25,'5.6.1 (Small incl tax)'!V$37:V$64)</f>
        <v>7.8262424453988615</v>
      </c>
      <c r="V25" s="51">
        <f xml:space="preserve"> AVERAGEIF('5.6.1 (Small incl tax)'!$A$37:$A$64,'Annual incl tax'!$B25,'5.6.1 (Small incl tax)'!W$37:W$64)</f>
        <v>11.701186658760175</v>
      </c>
      <c r="W25" s="51">
        <f xml:space="preserve"> AVERAGEIF('5.6.1 (Small incl tax)'!$A$37:$A$64,'Annual incl tax'!$B25,'5.6.1 (Small incl tax)'!X$37:X$64)</f>
        <v>12.848687915388947</v>
      </c>
      <c r="X25" s="51">
        <f xml:space="preserve"> AVERAGEIF('5.6.1 (Small incl tax)'!$A$37:$A$64,'Annual incl tax'!$B25,'5.6.1 (Small incl tax)'!Y$37:Y$64)</f>
        <v>15.416752698343062</v>
      </c>
      <c r="Y25" s="51">
        <f xml:space="preserve"> AVERAGEIF('5.6.1 (Small incl tax)'!$A$37:$A$64,'Annual incl tax'!$B25,'5.6.1 (Small incl tax)'!Z$37:Z$64)</f>
        <v>10.279057213023052</v>
      </c>
      <c r="Z25" s="51">
        <f xml:space="preserve"> AVERAGEIF('5.6.1 (Small incl tax)'!$A$37:$A$64,'Annual incl tax'!$B25,'5.6.1 (Small incl tax)'!AA$37:AA$64)</f>
        <v>9.5189127122527548</v>
      </c>
      <c r="AA25" s="51">
        <f xml:space="preserve"> AVERAGEIF('5.6.1 (Small incl tax)'!$A$37:$A$64,'Annual incl tax'!$B25,'5.6.1 (Small incl tax)'!AB$37:AB$64)</f>
        <v>13.486217929868097</v>
      </c>
      <c r="AB25" s="51">
        <f xml:space="preserve"> AVERAGEIF('5.6.1 (Small incl tax)'!$A$37:$A$64,'Annual incl tax'!$B25,'5.6.1 (Small incl tax)'!AC$37:AC$64)</f>
        <v>9.974256833633353</v>
      </c>
      <c r="AC25" s="51">
        <f xml:space="preserve"> AVERAGEIF('5.6.1 (Small incl tax)'!$A$37:$A$64,'Annual incl tax'!$B25,'5.6.1 (Small incl tax)'!AD$37:AD$64)</f>
        <v>11.772355168666465</v>
      </c>
      <c r="AD25" s="51">
        <f xml:space="preserve"> AVERAGEIF('5.6.1 (Small incl tax)'!$A$37:$A$64,'Annual incl tax'!$B25,'5.6.1 (Small incl tax)'!AE$37:AE$64)</f>
        <v>11.633797669187842</v>
      </c>
      <c r="AE25" s="51">
        <f xml:space="preserve"> AVERAGEIF('5.6.1 (Small incl tax)'!$A$37:$A$64,'Annual incl tax'!$B25,'5.6.1 (Small incl tax)'!AF$37:AF$64)</f>
        <v>10.394484478694221</v>
      </c>
      <c r="AF25" s="51">
        <f xml:space="preserve"> AVERAGEIF('5.6.1 (Small incl tax)'!$A$37:$A$64,'Annual incl tax'!$B25,'5.6.1 (Small incl tax)'!AG$37:AG$64)</f>
        <v>13.864092572428646</v>
      </c>
      <c r="AG25" s="51">
        <f xml:space="preserve"> AVERAGEIF('5.6.1 (Small incl tax)'!$A$37:$A$64,'Annual incl tax'!$B25,'5.6.1 (Small incl tax)'!AH$37:AH$64)</f>
        <v>16.286444621479319</v>
      </c>
      <c r="AH25" s="51">
        <f t="shared" si="3"/>
        <v>15.280965203590654</v>
      </c>
      <c r="AI25" s="53">
        <f t="shared" si="4"/>
        <v>16.160267031769848</v>
      </c>
      <c r="AJ25" s="54">
        <f>RANK(Q25,(C25:Q25,U25:AG25),1)</f>
        <v>20</v>
      </c>
    </row>
    <row r="26" spans="1:36" x14ac:dyDescent="0.25">
      <c r="A26" s="17" t="s">
        <v>34</v>
      </c>
      <c r="B26" s="104">
        <v>2017</v>
      </c>
      <c r="C26" s="51">
        <f xml:space="preserve"> AVERAGEIF('5.6.1 (Small incl tax)'!$A$37:$A$64,'Annual incl tax'!$B26,'5.6.1 (Small incl tax)'!D$37:D$64)</f>
        <v>20.879560364128743</v>
      </c>
      <c r="D26" s="51">
        <f xml:space="preserve"> AVERAGEIF('5.6.1 (Small incl tax)'!$A$37:$A$64,'Annual incl tax'!$B26,'5.6.1 (Small incl tax)'!E$37:E$64)</f>
        <v>28.443520472707512</v>
      </c>
      <c r="E26" s="51">
        <f xml:space="preserve"> AVERAGEIF('5.6.1 (Small incl tax)'!$A$37:$A$64,'Annual incl tax'!$B26,'5.6.1 (Small incl tax)'!F$37:F$64)</f>
        <v>28.641969721137727</v>
      </c>
      <c r="F26" s="51">
        <f xml:space="preserve"> AVERAGEIF('5.6.1 (Small incl tax)'!$A$37:$A$64,'Annual incl tax'!$B26,'5.6.1 (Small incl tax)'!G$37:G$64)</f>
        <v>19.057506162281904</v>
      </c>
      <c r="G26" s="51">
        <f xml:space="preserve"> AVERAGEIF('5.6.1 (Small incl tax)'!$A$37:$A$64,'Annual incl tax'!$B26,'5.6.1 (Small incl tax)'!H$37:H$64)</f>
        <v>17.336829377339654</v>
      </c>
      <c r="H26" s="51">
        <f xml:space="preserve"> AVERAGEIF('5.6.1 (Small incl tax)'!$A$37:$A$64,'Annual incl tax'!$B26,'5.6.1 (Small incl tax)'!I$37:I$64)</f>
        <v>29.469391971976592</v>
      </c>
      <c r="I26" s="51">
        <f xml:space="preserve"> AVERAGEIF('5.6.1 (Small incl tax)'!$A$37:$A$64,'Annual incl tax'!$B26,'5.6.1 (Small incl tax)'!J$37:J$64)</f>
        <v>14.750795729249363</v>
      </c>
      <c r="J26" s="51">
        <f xml:space="preserve"> AVERAGEIF('5.6.1 (Small incl tax)'!$A$37:$A$64,'Annual incl tax'!$B26,'5.6.1 (Small incl tax)'!K$37:K$64)</f>
        <v>26.307459267560333</v>
      </c>
      <c r="K26" s="51">
        <f xml:space="preserve"> AVERAGEIF('5.6.1 (Small incl tax)'!$A$37:$A$64,'Annual incl tax'!$B26,'5.6.1 (Small incl tax)'!L$37:L$64)</f>
        <v>19.262328924584764</v>
      </c>
      <c r="L26" s="51">
        <f xml:space="preserve"> AVERAGEIF('5.6.1 (Small incl tax)'!$A$37:$A$64,'Annual incl tax'!$B26,'5.6.1 (Small incl tax)'!M$37:M$64)</f>
        <v>16.521680782286872</v>
      </c>
      <c r="M26" s="51">
        <f xml:space="preserve"> AVERAGEIF('5.6.1 (Small incl tax)'!$A$37:$A$64,'Annual incl tax'!$B26,'5.6.1 (Small incl tax)'!N$37:N$64)</f>
        <v>9.2613673005731094</v>
      </c>
      <c r="N26" s="51">
        <f xml:space="preserve"> AVERAGEIF('5.6.1 (Small incl tax)'!$A$37:$A$64,'Annual incl tax'!$B26,'5.6.1 (Small incl tax)'!O$37:O$64)</f>
        <v>21.653107149578993</v>
      </c>
      <c r="O26" s="51">
        <f xml:space="preserve"> AVERAGEIF('5.6.1 (Small incl tax)'!$A$37:$A$64,'Annual incl tax'!$B26,'5.6.1 (Small incl tax)'!P$37:P$64)</f>
        <v>24.296526926302249</v>
      </c>
      <c r="P26" s="51">
        <f xml:space="preserve"> AVERAGEIF('5.6.1 (Small incl tax)'!$A$37:$A$64,'Annual incl tax'!$B26,'5.6.1 (Small incl tax)'!Q$37:Q$64)</f>
        <v>19.395106193611653</v>
      </c>
      <c r="Q26" s="51">
        <f xml:space="preserve"> AVERAGEIF('5.6.1 (Small incl tax)'!$A$37:$A$64,'Annual incl tax'!$B26,'5.6.1 (Small incl tax)'!R$37:R$64)</f>
        <v>17.873992302050524</v>
      </c>
      <c r="R26" s="52">
        <f t="shared" si="0"/>
        <v>19.395106193611653</v>
      </c>
      <c r="S26" s="53">
        <f t="shared" si="1"/>
        <v>-7.8427716578430093</v>
      </c>
      <c r="T26" s="54">
        <f t="shared" si="2"/>
        <v>5</v>
      </c>
      <c r="U26" s="51">
        <f xml:space="preserve"> AVERAGEIF('5.6.1 (Small incl tax)'!$A$37:$A$64,'Annual incl tax'!$B26,'5.6.1 (Small incl tax)'!V$37:V$64)</f>
        <v>8.5318127458475246</v>
      </c>
      <c r="V26" s="51">
        <f xml:space="preserve"> AVERAGEIF('5.6.1 (Small incl tax)'!$A$37:$A$64,'Annual incl tax'!$B26,'5.6.1 (Small incl tax)'!W$37:W$64)</f>
        <v>11.556823842172156</v>
      </c>
      <c r="W26" s="51">
        <f xml:space="preserve"> AVERAGEIF('5.6.1 (Small incl tax)'!$A$37:$A$64,'Annual incl tax'!$B26,'5.6.1 (Small incl tax)'!X$37:X$64)</f>
        <v>16.367545314756747</v>
      </c>
      <c r="X26" s="51">
        <f xml:space="preserve"> AVERAGEIF('5.6.1 (Small incl tax)'!$A$37:$A$64,'Annual incl tax'!$B26,'5.6.1 (Small incl tax)'!Y$37:Y$64)</f>
        <v>17.026007717296078</v>
      </c>
      <c r="Y26" s="51">
        <f xml:space="preserve"> AVERAGEIF('5.6.1 (Small incl tax)'!$A$37:$A$64,'Annual incl tax'!$B26,'5.6.1 (Small incl tax)'!Z$37:Z$64)</f>
        <v>11.271663138651663</v>
      </c>
      <c r="Z26" s="51">
        <f xml:space="preserve"> AVERAGEIF('5.6.1 (Small incl tax)'!$A$37:$A$64,'Annual incl tax'!$B26,'5.6.1 (Small incl tax)'!AA$37:AA$64)</f>
        <v>10.284049686773255</v>
      </c>
      <c r="AA26" s="51">
        <f xml:space="preserve"> AVERAGEIF('5.6.1 (Small incl tax)'!$A$37:$A$64,'Annual incl tax'!$B26,'5.6.1 (Small incl tax)'!AB$37:AB$64)</f>
        <v>14.350871250540326</v>
      </c>
      <c r="AB26" s="51">
        <f xml:space="preserve"> AVERAGEIF('5.6.1 (Small incl tax)'!$A$37:$A$64,'Annual incl tax'!$B26,'5.6.1 (Small incl tax)'!AC$37:AC$64)</f>
        <v>9.8795037272280908</v>
      </c>
      <c r="AC26" s="51">
        <f xml:space="preserve"> AVERAGEIF('5.6.1 (Small incl tax)'!$A$37:$A$64,'Annual incl tax'!$B26,'5.6.1 (Small incl tax)'!AD$37:AD$64)</f>
        <v>13.026133966650512</v>
      </c>
      <c r="AD26" s="51">
        <f xml:space="preserve"> AVERAGEIF('5.6.1 (Small incl tax)'!$A$37:$A$64,'Annual incl tax'!$B26,'5.6.1 (Small incl tax)'!AE$37:AE$64)</f>
        <v>13.908866878004329</v>
      </c>
      <c r="AE26" s="51">
        <f xml:space="preserve"> AVERAGEIF('5.6.1 (Small incl tax)'!$A$37:$A$64,'Annual incl tax'!$B26,'5.6.1 (Small incl tax)'!AF$37:AF$64)</f>
        <v>11.045003151168093</v>
      </c>
      <c r="AF26" s="51">
        <f xml:space="preserve"> AVERAGEIF('5.6.1 (Small incl tax)'!$A$37:$A$64,'Annual incl tax'!$B26,'5.6.1 (Small incl tax)'!AG$37:AG$64)</f>
        <v>14.809931063559723</v>
      </c>
      <c r="AG26" s="51">
        <f xml:space="preserve"> AVERAGEIF('5.6.1 (Small incl tax)'!$A$37:$A$64,'Annual incl tax'!$B26,'5.6.1 (Small incl tax)'!AH$37:AH$64)</f>
        <v>17.229237807970556</v>
      </c>
      <c r="AH26" s="51">
        <f t="shared" si="3"/>
        <v>16.773844249791473</v>
      </c>
      <c r="AI26" s="53">
        <f t="shared" si="4"/>
        <v>6.5587115027178564</v>
      </c>
      <c r="AJ26" s="54">
        <f>RANK(Q26,(C26:Q26,U26:AG26),1)</f>
        <v>18</v>
      </c>
    </row>
    <row r="27" spans="1:36" x14ac:dyDescent="0.25">
      <c r="A27" s="17" t="s">
        <v>34</v>
      </c>
      <c r="B27" s="104">
        <v>2018</v>
      </c>
      <c r="C27" s="51">
        <f xml:space="preserve"> AVERAGEIF('5.6.1 (Small incl tax)'!$A$37:$A$64,'Annual incl tax'!$B27,'5.6.1 (Small incl tax)'!D$37:D$64)</f>
        <v>20.927518224925045</v>
      </c>
      <c r="D27" s="51">
        <f xml:space="preserve"> AVERAGEIF('5.6.1 (Small incl tax)'!$A$37:$A$64,'Annual incl tax'!$B27,'5.6.1 (Small incl tax)'!E$37:E$64)</f>
        <v>27.461796108747549</v>
      </c>
      <c r="E27" s="51">
        <f xml:space="preserve"> AVERAGEIF('5.6.1 (Small incl tax)'!$A$37:$A$64,'Annual incl tax'!$B27,'5.6.1 (Small incl tax)'!F$37:F$64)</f>
        <v>29.887112839202565</v>
      </c>
      <c r="F27" s="51">
        <f xml:space="preserve"> AVERAGEIF('5.6.1 (Small incl tax)'!$A$37:$A$64,'Annual incl tax'!$B27,'5.6.1 (Small incl tax)'!G$37:G$64)</f>
        <v>20.167482966572528</v>
      </c>
      <c r="G27" s="51">
        <f xml:space="preserve"> AVERAGEIF('5.6.1 (Small incl tax)'!$A$37:$A$64,'Annual incl tax'!$B27,'5.6.1 (Small incl tax)'!H$37:H$64)</f>
        <v>18.26485858952751</v>
      </c>
      <c r="H27" s="51">
        <f xml:space="preserve"> AVERAGEIF('5.6.1 (Small incl tax)'!$A$37:$A$64,'Annual incl tax'!$B27,'5.6.1 (Small incl tax)'!I$37:I$64)</f>
        <v>29.475506032329871</v>
      </c>
      <c r="I27" s="51">
        <f xml:space="preserve"> AVERAGEIF('5.6.1 (Small incl tax)'!$A$37:$A$64,'Annual incl tax'!$B27,'5.6.1 (Small incl tax)'!J$37:J$64)</f>
        <v>15.056114028646554</v>
      </c>
      <c r="J27" s="51">
        <f xml:space="preserve"> AVERAGEIF('5.6.1 (Small incl tax)'!$A$37:$A$64,'Annual incl tax'!$B27,'5.6.1 (Small incl tax)'!K$37:K$64)</f>
        <v>28.020497928453644</v>
      </c>
      <c r="K27" s="51">
        <f xml:space="preserve"> AVERAGEIF('5.6.1 (Small incl tax)'!$A$37:$A$64,'Annual incl tax'!$B27,'5.6.1 (Small incl tax)'!L$37:L$64)</f>
        <v>19.969437285198218</v>
      </c>
      <c r="L27" s="51">
        <f xml:space="preserve"> AVERAGEIF('5.6.1 (Small incl tax)'!$A$37:$A$64,'Annual incl tax'!$B27,'5.6.1 (Small incl tax)'!M$37:M$64)</f>
        <v>17.612959284595362</v>
      </c>
      <c r="M27" s="51">
        <f xml:space="preserve"> AVERAGEIF('5.6.1 (Small incl tax)'!$A$37:$A$64,'Annual incl tax'!$B27,'5.6.1 (Small incl tax)'!N$37:N$64)</f>
        <v>11.065822960725068</v>
      </c>
      <c r="N27" s="51">
        <f xml:space="preserve"> AVERAGEIF('5.6.1 (Small incl tax)'!$A$37:$A$64,'Annual incl tax'!$B27,'5.6.1 (Small incl tax)'!O$37:O$64)</f>
        <v>22.085432285132043</v>
      </c>
      <c r="O27" s="51">
        <f xml:space="preserve"> AVERAGEIF('5.6.1 (Small incl tax)'!$A$37:$A$64,'Annual incl tax'!$B27,'5.6.1 (Small incl tax)'!P$37:P$64)</f>
        <v>26.421492066406543</v>
      </c>
      <c r="P27" s="51">
        <f xml:space="preserve"> AVERAGEIF('5.6.1 (Small incl tax)'!$A$37:$A$64,'Annual incl tax'!$B27,'5.6.1 (Small incl tax)'!Q$37:Q$64)</f>
        <v>20.393177894643351</v>
      </c>
      <c r="Q27" s="51">
        <f xml:space="preserve"> AVERAGEIF('5.6.1 (Small incl tax)'!$A$37:$A$64,'Annual incl tax'!$B27,'5.6.1 (Small incl tax)'!R$37:R$64)</f>
        <v>19.441896088457458</v>
      </c>
      <c r="R27" s="52">
        <f t="shared" si="0"/>
        <v>20.393177894643351</v>
      </c>
      <c r="S27" s="53">
        <f t="shared" si="1"/>
        <v>-4.6647060654326218</v>
      </c>
      <c r="T27" s="54">
        <f t="shared" si="2"/>
        <v>5</v>
      </c>
      <c r="U27" s="51">
        <f xml:space="preserve"> AVERAGEIF('5.6.1 (Small incl tax)'!$A$37:$A$64,'Annual incl tax'!$B27,'5.6.1 (Small incl tax)'!V$37:V$64)</f>
        <v>8.8022498563076113</v>
      </c>
      <c r="V27" s="51">
        <f xml:space="preserve"> AVERAGEIF('5.6.1 (Small incl tax)'!$A$37:$A$64,'Annual incl tax'!$B27,'5.6.1 (Small incl tax)'!W$37:W$64)</f>
        <v>12.539534913616929</v>
      </c>
      <c r="W27" s="51">
        <f xml:space="preserve"> AVERAGEIF('5.6.1 (Small incl tax)'!$A$37:$A$64,'Annual incl tax'!$B27,'5.6.1 (Small incl tax)'!X$37:X$64)</f>
        <v>19.15419741773222</v>
      </c>
      <c r="X27" s="51">
        <f xml:space="preserve"> AVERAGEIF('5.6.1 (Small incl tax)'!$A$37:$A$64,'Annual incl tax'!$B27,'5.6.1 (Small incl tax)'!Y$37:Y$64)</f>
        <v>18.608115226299304</v>
      </c>
      <c r="Y27" s="51">
        <f xml:space="preserve"> AVERAGEIF('5.6.1 (Small incl tax)'!$A$37:$A$64,'Annual incl tax'!$B27,'5.6.1 (Small incl tax)'!Z$37:Z$64)</f>
        <v>12.607160446242482</v>
      </c>
      <c r="Z27" s="51">
        <f xml:space="preserve"> AVERAGEIF('5.6.1 (Small incl tax)'!$A$37:$A$64,'Annual incl tax'!$B27,'5.6.1 (Small incl tax)'!AA$37:AA$64)</f>
        <v>10.348472035593421</v>
      </c>
      <c r="AA27" s="51">
        <f xml:space="preserve"> AVERAGEIF('5.6.1 (Small incl tax)'!$A$37:$A$64,'Annual incl tax'!$B27,'5.6.1 (Small incl tax)'!AB$37:AB$64)</f>
        <v>14.157250092780682</v>
      </c>
      <c r="AB27" s="51">
        <f xml:space="preserve"> AVERAGEIF('5.6.1 (Small incl tax)'!$A$37:$A$64,'Annual incl tax'!$B27,'5.6.1 (Small incl tax)'!AC$37:AC$64)</f>
        <v>9.8500472873282838</v>
      </c>
      <c r="AC27" s="51">
        <f xml:space="preserve"> AVERAGEIF('5.6.1 (Small incl tax)'!$A$37:$A$64,'Annual incl tax'!$B27,'5.6.1 (Small incl tax)'!AD$37:AD$64)</f>
        <v>12.995613492816364</v>
      </c>
      <c r="AD27" s="51">
        <f xml:space="preserve"> AVERAGEIF('5.6.1 (Small incl tax)'!$A$37:$A$64,'Annual incl tax'!$B27,'5.6.1 (Small incl tax)'!AE$37:AE$64)</f>
        <v>13.495052733546995</v>
      </c>
      <c r="AE27" s="51">
        <f xml:space="preserve"> AVERAGEIF('5.6.1 (Small incl tax)'!$A$37:$A$64,'Annual incl tax'!$B27,'5.6.1 (Small incl tax)'!AF$37:AF$64)</f>
        <v>11.862015346919254</v>
      </c>
      <c r="AF27" s="51">
        <f xml:space="preserve"> AVERAGEIF('5.6.1 (Small incl tax)'!$A$37:$A$64,'Annual incl tax'!$B27,'5.6.1 (Small incl tax)'!AG$37:AG$64)</f>
        <v>15.499288592683687</v>
      </c>
      <c r="AG27" s="51">
        <f xml:space="preserve"> AVERAGEIF('5.6.1 (Small incl tax)'!$A$37:$A$64,'Annual incl tax'!$B27,'5.6.1 (Small incl tax)'!AH$37:AH$64)</f>
        <v>17.816708181492956</v>
      </c>
      <c r="AH27" s="51">
        <f t="shared" si="3"/>
        <v>18.040783385510231</v>
      </c>
      <c r="AI27" s="53">
        <f t="shared" si="4"/>
        <v>7.7663628735354973</v>
      </c>
      <c r="AJ27" s="54">
        <f>RANK(Q27,(C27:Q27,U27:AG27),1)</f>
        <v>18</v>
      </c>
    </row>
    <row r="28" spans="1:36" x14ac:dyDescent="0.25">
      <c r="A28" s="17" t="s">
        <v>34</v>
      </c>
      <c r="B28" s="104">
        <v>2019</v>
      </c>
      <c r="C28" s="51">
        <f xml:space="preserve"> AVERAGEIF('5.6.1 (Small incl tax)'!$A$37:$A$64,'Annual incl tax'!$B28,'5.6.1 (Small incl tax)'!D$37:D$64)</f>
        <v>21.406900295836358</v>
      </c>
      <c r="D28" s="51">
        <f xml:space="preserve"> AVERAGEIF('5.6.1 (Small incl tax)'!$A$37:$A$64,'Annual incl tax'!$B28,'5.6.1 (Small incl tax)'!E$37:E$64)</f>
        <v>27.088588084522563</v>
      </c>
      <c r="E28" s="51">
        <f xml:space="preserve"> AVERAGEIF('5.6.1 (Small incl tax)'!$A$37:$A$64,'Annual incl tax'!$B28,'5.6.1 (Small incl tax)'!F$37:F$64)</f>
        <v>28.091711788605711</v>
      </c>
      <c r="F28" s="51">
        <f xml:space="preserve"> AVERAGEIF('5.6.1 (Small incl tax)'!$A$37:$A$64,'Annual incl tax'!$B28,'5.6.1 (Small incl tax)'!G$37:G$64)</f>
        <v>21.280554391045914</v>
      </c>
      <c r="G28" s="51">
        <f xml:space="preserve"> AVERAGEIF('5.6.1 (Small incl tax)'!$A$37:$A$64,'Annual incl tax'!$B28,'5.6.1 (Small incl tax)'!H$37:H$64)</f>
        <v>18.890957076670041</v>
      </c>
      <c r="H28" s="51">
        <f xml:space="preserve"> AVERAGEIF('5.6.1 (Small incl tax)'!$A$37:$A$64,'Annual incl tax'!$B28,'5.6.1 (Small incl tax)'!I$37:I$64)</f>
        <v>29.37861528215619</v>
      </c>
      <c r="I28" s="51">
        <f xml:space="preserve"> AVERAGEIF('5.6.1 (Small incl tax)'!$A$37:$A$64,'Annual incl tax'!$B28,'5.6.1 (Small incl tax)'!J$37:J$64)</f>
        <v>14.123061545909831</v>
      </c>
      <c r="J28" s="51">
        <f xml:space="preserve"> AVERAGEIF('5.6.1 (Small incl tax)'!$A$37:$A$64,'Annual incl tax'!$B28,'5.6.1 (Small incl tax)'!K$37:K$64)</f>
        <v>27.073886706732054</v>
      </c>
      <c r="K28" s="51">
        <f xml:space="preserve"> AVERAGEIF('5.6.1 (Small incl tax)'!$A$37:$A$64,'Annual incl tax'!$B28,'5.6.1 (Small incl tax)'!L$37:L$64)</f>
        <v>21.728430294810138</v>
      </c>
      <c r="L28" s="51">
        <f xml:space="preserve"> AVERAGEIF('5.6.1 (Small incl tax)'!$A$37:$A$64,'Annual incl tax'!$B28,'5.6.1 (Small incl tax)'!M$37:M$64)</f>
        <v>18.769548615801156</v>
      </c>
      <c r="M28" s="51">
        <f xml:space="preserve"> AVERAGEIF('5.6.1 (Small incl tax)'!$A$37:$A$64,'Annual incl tax'!$B28,'5.6.1 (Small incl tax)'!N$37:N$64)</f>
        <v>16.11051683721136</v>
      </c>
      <c r="N28" s="51">
        <f xml:space="preserve"> AVERAGEIF('5.6.1 (Small incl tax)'!$A$37:$A$64,'Annual incl tax'!$B28,'5.6.1 (Small incl tax)'!O$37:O$64)</f>
        <v>21.021081667666</v>
      </c>
      <c r="O28" s="51">
        <f xml:space="preserve"> AVERAGEIF('5.6.1 (Small incl tax)'!$A$37:$A$64,'Annual incl tax'!$B28,'5.6.1 (Small incl tax)'!P$37:P$64)</f>
        <v>26.09571896661858</v>
      </c>
      <c r="P28" s="51">
        <f xml:space="preserve"> AVERAGEIF('5.6.1 (Small incl tax)'!$A$37:$A$64,'Annual incl tax'!$B28,'5.6.1 (Small incl tax)'!Q$37:Q$64)</f>
        <v>20.972087837155108</v>
      </c>
      <c r="Q28" s="51">
        <f xml:space="preserve"> AVERAGEIF('5.6.1 (Small incl tax)'!$A$37:$A$64,'Annual incl tax'!$B28,'5.6.1 (Small incl tax)'!R$37:R$64)</f>
        <v>21.249014292741546</v>
      </c>
      <c r="R28" s="52">
        <f t="shared" si="0"/>
        <v>21.280554391045914</v>
      </c>
      <c r="S28" s="53">
        <f t="shared" si="1"/>
        <v>-0.14821088644964858</v>
      </c>
      <c r="T28" s="54">
        <f t="shared" si="2"/>
        <v>7</v>
      </c>
      <c r="U28" s="51">
        <f xml:space="preserve"> AVERAGEIF('5.6.1 (Small incl tax)'!$A$37:$A$64,'Annual incl tax'!$B28,'5.6.1 (Small incl tax)'!V$37:V$64)</f>
        <v>8.7615586688350167</v>
      </c>
      <c r="V28" s="51">
        <f xml:space="preserve"> AVERAGEIF('5.6.1 (Small incl tax)'!$A$37:$A$64,'Annual incl tax'!$B28,'5.6.1 (Small incl tax)'!W$37:W$64)</f>
        <v>12.499507415865997</v>
      </c>
      <c r="W28" s="51">
        <f xml:space="preserve"> AVERAGEIF('5.6.1 (Small incl tax)'!$A$37:$A$64,'Annual incl tax'!$B28,'5.6.1 (Small incl tax)'!X$37:X$64)</f>
        <v>20.551604788133197</v>
      </c>
      <c r="X28" s="51">
        <f xml:space="preserve"> AVERAGEIF('5.6.1 (Small incl tax)'!$A$37:$A$64,'Annual incl tax'!$B28,'5.6.1 (Small incl tax)'!Y$37:Y$64)</f>
        <v>20.410771228111365</v>
      </c>
      <c r="Y28" s="51">
        <f xml:space="preserve"> AVERAGEIF('5.6.1 (Small incl tax)'!$A$37:$A$64,'Annual incl tax'!$B28,'5.6.1 (Small incl tax)'!Z$37:Z$64)</f>
        <v>12.811669094900939</v>
      </c>
      <c r="Z28" s="51">
        <f xml:space="preserve"> AVERAGEIF('5.6.1 (Small incl tax)'!$A$37:$A$64,'Annual incl tax'!$B28,'5.6.1 (Small incl tax)'!AA$37:AA$64)</f>
        <v>9.9062675994072116</v>
      </c>
      <c r="AA28" s="51">
        <f xml:space="preserve"> AVERAGEIF('5.6.1 (Small incl tax)'!$A$37:$A$64,'Annual incl tax'!$B28,'5.6.1 (Small incl tax)'!AB$37:AB$64)</f>
        <v>15.20265105803221</v>
      </c>
      <c r="AB28" s="51">
        <f xml:space="preserve"> AVERAGEIF('5.6.1 (Small incl tax)'!$A$37:$A$64,'Annual incl tax'!$B28,'5.6.1 (Small incl tax)'!AC$37:AC$64)</f>
        <v>11.201138848547064</v>
      </c>
      <c r="AC28" s="51">
        <f xml:space="preserve"> AVERAGEIF('5.6.1 (Small incl tax)'!$A$37:$A$64,'Annual incl tax'!$B28,'5.6.1 (Small incl tax)'!AD$37:AD$64)</f>
        <v>12.987325321346365</v>
      </c>
      <c r="AD28" s="51">
        <f xml:space="preserve"> AVERAGEIF('5.6.1 (Small incl tax)'!$A$37:$A$64,'Annual incl tax'!$B28,'5.6.1 (Small incl tax)'!AE$37:AE$64)</f>
        <v>12.776806867084328</v>
      </c>
      <c r="AE28" s="51">
        <f xml:space="preserve"> AVERAGEIF('5.6.1 (Small incl tax)'!$A$37:$A$64,'Annual incl tax'!$B28,'5.6.1 (Small incl tax)'!AF$37:AF$64)</f>
        <v>12.207110972927033</v>
      </c>
      <c r="AF28" s="51">
        <f xml:space="preserve"> AVERAGEIF('5.6.1 (Small incl tax)'!$A$37:$A$64,'Annual incl tax'!$B28,'5.6.1 (Small incl tax)'!AG$37:AG$64)</f>
        <v>16.031582307211352</v>
      </c>
      <c r="AG28" s="51">
        <f xml:space="preserve"> AVERAGEIF('5.6.1 (Small incl tax)'!$A$37:$A$64,'Annual incl tax'!$B28,'5.6.1 (Small incl tax)'!AH$37:AH$64)</f>
        <v>17.831030032058685</v>
      </c>
      <c r="AH28" s="51">
        <f t="shared" si="3"/>
        <v>18.830252846235599</v>
      </c>
      <c r="AI28" s="53">
        <f t="shared" si="4"/>
        <v>12.845082146570789</v>
      </c>
      <c r="AJ28" s="54">
        <f>RANK(Q28,(C28:Q28,U28:AG28),1)</f>
        <v>20</v>
      </c>
    </row>
    <row r="29" spans="1:36" x14ac:dyDescent="0.25">
      <c r="A29" s="17" t="s">
        <v>34</v>
      </c>
      <c r="B29" s="104">
        <v>2020</v>
      </c>
      <c r="C29" s="51">
        <f xml:space="preserve"> AVERAGEIF('5.6.1 (Small incl tax)'!$A$37:$A$64,'Annual incl tax'!$B29,'5.6.1 (Small incl tax)'!D$37:D$64)</f>
        <v>22.586091599201474</v>
      </c>
      <c r="D29" s="51">
        <f xml:space="preserve"> AVERAGEIF('5.6.1 (Small incl tax)'!$A$37:$A$64,'Annual incl tax'!$B29,'5.6.1 (Small incl tax)'!E$37:E$64)</f>
        <v>26.393084707607933</v>
      </c>
      <c r="E29" s="51">
        <f xml:space="preserve"> AVERAGEIF('5.6.1 (Small incl tax)'!$A$37:$A$64,'Annual incl tax'!$B29,'5.6.1 (Small incl tax)'!F$37:F$64)</f>
        <v>27.388381446591762</v>
      </c>
      <c r="F29" s="51">
        <f xml:space="preserve"> AVERAGEIF('5.6.1 (Small incl tax)'!$A$37:$A$64,'Annual incl tax'!$B29,'5.6.1 (Small incl tax)'!G$37:G$64)</f>
        <v>21.3939956033744</v>
      </c>
      <c r="G29" s="51">
        <f xml:space="preserve"> AVERAGEIF('5.6.1 (Small incl tax)'!$A$37:$A$64,'Annual incl tax'!$B29,'5.6.1 (Small incl tax)'!H$37:H$64)</f>
        <v>20.315949489993457</v>
      </c>
      <c r="H29" s="51">
        <f xml:space="preserve"> AVERAGEIF('5.6.1 (Small incl tax)'!$A$37:$A$64,'Annual incl tax'!$B29,'5.6.1 (Small incl tax)'!I$37:I$64)</f>
        <v>30.113249934922145</v>
      </c>
      <c r="I29" s="51">
        <f xml:space="preserve"> AVERAGEIF('5.6.1 (Small incl tax)'!$A$37:$A$64,'Annual incl tax'!$B29,'5.6.1 (Small incl tax)'!J$37:J$64)</f>
        <v>15.138390891482969</v>
      </c>
      <c r="J29" s="51">
        <f xml:space="preserve"> AVERAGEIF('5.6.1 (Small incl tax)'!$A$37:$A$64,'Annual incl tax'!$B29,'5.6.1 (Small incl tax)'!K$37:K$64)</f>
        <v>26.894441721206707</v>
      </c>
      <c r="K29" s="51">
        <f xml:space="preserve"> AVERAGEIF('5.6.1 (Small incl tax)'!$A$37:$A$64,'Annual incl tax'!$B29,'5.6.1 (Small incl tax)'!L$37:L$64)</f>
        <v>21.96100300420127</v>
      </c>
      <c r="L29" s="51">
        <f xml:space="preserve"> AVERAGEIF('5.6.1 (Small incl tax)'!$A$37:$A$64,'Annual incl tax'!$B29,'5.6.1 (Small incl tax)'!M$37:M$64)</f>
        <v>20.963101809140326</v>
      </c>
      <c r="M29" s="51">
        <f xml:space="preserve"> AVERAGEIF('5.6.1 (Small incl tax)'!$A$37:$A$64,'Annual incl tax'!$B29,'5.6.1 (Small incl tax)'!N$37:N$64)</f>
        <v>4.8349179009513659</v>
      </c>
      <c r="N29" s="51">
        <f xml:space="preserve"> AVERAGEIF('5.6.1 (Small incl tax)'!$A$37:$A$64,'Annual incl tax'!$B29,'5.6.1 (Small incl tax)'!O$37:O$64)</f>
        <v>20.929589325208433</v>
      </c>
      <c r="O29" s="51">
        <f xml:space="preserve"> AVERAGEIF('5.6.1 (Small incl tax)'!$A$37:$A$64,'Annual incl tax'!$B29,'5.6.1 (Small incl tax)'!P$37:P$64)</f>
        <v>25.477391201776371</v>
      </c>
      <c r="P29" s="51">
        <f xml:space="preserve"> AVERAGEIF('5.6.1 (Small incl tax)'!$A$37:$A$64,'Annual incl tax'!$B29,'5.6.1 (Small incl tax)'!Q$37:Q$64)</f>
        <v>19.262227011721521</v>
      </c>
      <c r="Q29" s="51">
        <f xml:space="preserve"> AVERAGEIF('5.6.1 (Small incl tax)'!$A$37:$A$64,'Annual incl tax'!$B29,'5.6.1 (Small incl tax)'!R$37:R$64)</f>
        <v>21.305067112871377</v>
      </c>
      <c r="R29" s="52">
        <f t="shared" si="0"/>
        <v>21.3939956033744</v>
      </c>
      <c r="S29" s="53">
        <f t="shared" si="1"/>
        <v>-0.41567032241979113</v>
      </c>
      <c r="T29" s="54">
        <f t="shared" si="2"/>
        <v>7</v>
      </c>
      <c r="U29" s="51">
        <f xml:space="preserve"> AVERAGEIF('5.6.1 (Small incl tax)'!$A$37:$A$64,'Annual incl tax'!$B29,'5.6.1 (Small incl tax)'!V$37:V$64)</f>
        <v>9.0633202446895638</v>
      </c>
      <c r="V29" s="51">
        <f xml:space="preserve"> AVERAGEIF('5.6.1 (Small incl tax)'!$A$37:$A$64,'Annual incl tax'!$B29,'5.6.1 (Small incl tax)'!W$37:W$64)</f>
        <v>12.434160911716551</v>
      </c>
      <c r="W29" s="51">
        <f xml:space="preserve"> AVERAGEIF('5.6.1 (Small incl tax)'!$A$37:$A$64,'Annual incl tax'!$B29,'5.6.1 (Small incl tax)'!X$37:X$64)</f>
        <v>18.131114176136045</v>
      </c>
      <c r="X29" s="51">
        <f xml:space="preserve"> AVERAGEIF('5.6.1 (Small incl tax)'!$A$37:$A$64,'Annual incl tax'!$B29,'5.6.1 (Small incl tax)'!Y$37:Y$64)</f>
        <v>21.109632340085739</v>
      </c>
      <c r="Y29" s="51">
        <f xml:space="preserve"> AVERAGEIF('5.6.1 (Small incl tax)'!$A$37:$A$64,'Annual incl tax'!$B29,'5.6.1 (Small incl tax)'!Z$37:Z$64)</f>
        <v>12.454897090351148</v>
      </c>
      <c r="Z29" s="51">
        <f xml:space="preserve"> AVERAGEIF('5.6.1 (Small incl tax)'!$A$37:$A$64,'Annual incl tax'!$B29,'5.6.1 (Small incl tax)'!AA$37:AA$64)</f>
        <v>9.1239570599047006</v>
      </c>
      <c r="AA29" s="51">
        <f xml:space="preserve"> AVERAGEIF('5.6.1 (Small incl tax)'!$A$37:$A$64,'Annual incl tax'!$B29,'5.6.1 (Small incl tax)'!AB$37:AB$64)</f>
        <v>16.138159517312019</v>
      </c>
      <c r="AB29" s="51">
        <f xml:space="preserve"> AVERAGEIF('5.6.1 (Small incl tax)'!$A$37:$A$64,'Annual incl tax'!$B29,'5.6.1 (Small incl tax)'!AC$37:AC$64)</f>
        <v>12.412491467675824</v>
      </c>
      <c r="AC29" s="51">
        <f xml:space="preserve"> AVERAGEIF('5.6.1 (Small incl tax)'!$A$37:$A$64,'Annual incl tax'!$B29,'5.6.1 (Small incl tax)'!AD$37:AD$64)</f>
        <v>13.214231861176042</v>
      </c>
      <c r="AD29" s="51">
        <f xml:space="preserve"> AVERAGEIF('5.6.1 (Small incl tax)'!$A$37:$A$64,'Annual incl tax'!$B29,'5.6.1 (Small incl tax)'!AE$37:AE$64)</f>
        <v>14.305446760048522</v>
      </c>
      <c r="AE29" s="51">
        <f xml:space="preserve"> AVERAGEIF('5.6.1 (Small incl tax)'!$A$37:$A$64,'Annual incl tax'!$B29,'5.6.1 (Small incl tax)'!AF$37:AF$64)</f>
        <v>12.980480968944139</v>
      </c>
      <c r="AF29" s="51">
        <f xml:space="preserve"> AVERAGEIF('5.6.1 (Small incl tax)'!$A$37:$A$64,'Annual incl tax'!$B29,'5.6.1 (Small incl tax)'!AG$37:AG$64)</f>
        <v>17.155175435327738</v>
      </c>
      <c r="AG29" s="51">
        <f xml:space="preserve"> AVERAGEIF('5.6.1 (Small incl tax)'!$A$37:$A$64,'Annual incl tax'!$B29,'5.6.1 (Small incl tax)'!AH$37:AH$64)</f>
        <v>16.666443722141068</v>
      </c>
      <c r="AH29" s="51">
        <f t="shared" si="3"/>
        <v>18.696670593928783</v>
      </c>
      <c r="AI29" s="53">
        <f t="shared" si="4"/>
        <v>13.951128388546344</v>
      </c>
      <c r="AJ29" s="54">
        <f>RANK(Q29,(C29:Q29,U29:AG29),1)</f>
        <v>20</v>
      </c>
    </row>
    <row r="30" spans="1:36" x14ac:dyDescent="0.25">
      <c r="A30" s="17" t="s">
        <v>34</v>
      </c>
      <c r="B30" s="104">
        <v>2021</v>
      </c>
      <c r="C30" s="51">
        <f xml:space="preserve"> AVERAGEIF('5.6.1 (Small incl tax)'!$A$37:$A$64,'Annual incl tax'!$B30,'5.6.1 (Small incl tax)'!D$37:D$64)</f>
        <v>23.375545549437582</v>
      </c>
      <c r="D30" s="51">
        <f xml:space="preserve"> AVERAGEIF('5.6.1 (Small incl tax)'!$A$37:$A$64,'Annual incl tax'!$B30,'5.6.1 (Small incl tax)'!E$37:E$64)</f>
        <v>26.097235810664571</v>
      </c>
      <c r="E30" s="51">
        <f xml:space="preserve"> AVERAGEIF('5.6.1 (Small incl tax)'!$A$37:$A$64,'Annual incl tax'!$B30,'5.6.1 (Small incl tax)'!F$37:F$64)</f>
        <v>29.309667445863731</v>
      </c>
      <c r="F30" s="51">
        <f xml:space="preserve"> AVERAGEIF('5.6.1 (Small incl tax)'!$A$37:$A$64,'Annual incl tax'!$B30,'5.6.1 (Small incl tax)'!G$37:G$64)</f>
        <v>21.060262518058749</v>
      </c>
      <c r="G30" s="51">
        <f xml:space="preserve"> AVERAGEIF('5.6.1 (Small incl tax)'!$A$37:$A$64,'Annual incl tax'!$B30,'5.6.1 (Small incl tax)'!H$37:H$64)</f>
        <v>20.121020875851052</v>
      </c>
      <c r="H30" s="51">
        <f xml:space="preserve"> AVERAGEIF('5.6.1 (Small incl tax)'!$A$37:$A$64,'Annual incl tax'!$B30,'5.6.1 (Small incl tax)'!I$37:I$64)</f>
        <v>30.594790112599092</v>
      </c>
      <c r="I30" s="51">
        <f xml:space="preserve"> AVERAGEIF('5.6.1 (Small incl tax)'!$A$37:$A$64,'Annual incl tax'!$B30,'5.6.1 (Small incl tax)'!J$37:J$64)</f>
        <v>16.084737264268767</v>
      </c>
      <c r="J30" s="51">
        <f xml:space="preserve"> AVERAGEIF('5.6.1 (Small incl tax)'!$A$37:$A$64,'Annual incl tax'!$B30,'5.6.1 (Small incl tax)'!K$37:K$64)</f>
        <v>30.694398629831614</v>
      </c>
      <c r="K30" s="51">
        <f xml:space="preserve"> AVERAGEIF('5.6.1 (Small incl tax)'!$A$37:$A$64,'Annual incl tax'!$B30,'5.6.1 (Small incl tax)'!L$37:L$64)</f>
        <v>22.490582477699565</v>
      </c>
      <c r="L30" s="51">
        <f xml:space="preserve"> AVERAGEIF('5.6.1 (Small incl tax)'!$A$37:$A$64,'Annual incl tax'!$B30,'5.6.1 (Small incl tax)'!M$37:M$64)</f>
        <v>20.061319345385904</v>
      </c>
      <c r="M30" s="51">
        <f xml:space="preserve"> AVERAGEIF('5.6.1 (Small incl tax)'!$A$37:$A$64,'Annual incl tax'!$B30,'5.6.1 (Small incl tax)'!N$37:N$64)</f>
        <v>3.974816528677295</v>
      </c>
      <c r="N30" s="51">
        <f xml:space="preserve"> AVERAGEIF('5.6.1 (Small incl tax)'!$A$37:$A$64,'Annual incl tax'!$B30,'5.6.1 (Small incl tax)'!O$37:O$64)</f>
        <v>20.079437333531367</v>
      </c>
      <c r="O30" s="51">
        <f xml:space="preserve"> AVERAGEIF('5.6.1 (Small incl tax)'!$A$37:$A$64,'Annual incl tax'!$B30,'5.6.1 (Small incl tax)'!P$37:P$64)</f>
        <v>26.461388331855286</v>
      </c>
      <c r="P30" s="51">
        <f xml:space="preserve"> AVERAGEIF('5.6.1 (Small incl tax)'!$A$37:$A$64,'Annual incl tax'!$B30,'5.6.1 (Small incl tax)'!Q$37:Q$64)</f>
        <v>22.612737436195118</v>
      </c>
      <c r="Q30" s="116">
        <f xml:space="preserve"> AVERAGEIF('5.6.1 (Small incl tax)'!$A$37:$A$64,'Annual incl tax'!$B30,'5.6.1 (Small incl tax)'!R$37:R$64)</f>
        <v>21.704984070896799</v>
      </c>
      <c r="R30" s="52">
        <f t="shared" ref="R30" si="5">MEDIAN(C30:Q30)</f>
        <v>22.490582477699565</v>
      </c>
      <c r="S30" s="53">
        <f t="shared" ref="S30" si="6">(Q30-R30)/R30*100</f>
        <v>-3.4930104970901601</v>
      </c>
      <c r="T30" s="54">
        <f t="shared" ref="T30" si="7">RANK(Q30,(C30:Q30),1)</f>
        <v>7</v>
      </c>
      <c r="U30" s="51">
        <f xml:space="preserve"> AVERAGEIF('5.6.1 (Small incl tax)'!$A$37:$A$64,'Annual incl tax'!$B30,'5.6.1 (Small incl tax)'!V$37:V$64)</f>
        <v>9.2390924597358328</v>
      </c>
      <c r="V30" s="51">
        <f xml:space="preserve"> AVERAGEIF('5.6.1 (Small incl tax)'!$A$37:$A$64,'Annual incl tax'!$B30,'5.6.1 (Small incl tax)'!W$37:W$64)</f>
        <v>11.923878298918307</v>
      </c>
      <c r="W30" s="51">
        <f xml:space="preserve"> AVERAGEIF('5.6.1 (Small incl tax)'!$A$37:$A$64,'Annual incl tax'!$B30,'5.6.1 (Small incl tax)'!X$37:X$64)</f>
        <v>19.665006034055899</v>
      </c>
      <c r="X30" s="51">
        <f xml:space="preserve"> AVERAGEIF('5.6.1 (Small incl tax)'!$A$37:$A$64,'Annual incl tax'!$B30,'5.6.1 (Small incl tax)'!Y$37:Y$64)</f>
        <v>20.790799609004445</v>
      </c>
      <c r="Y30" s="51">
        <f xml:space="preserve"> AVERAGEIF('5.6.1 (Small incl tax)'!$A$37:$A$64,'Annual incl tax'!$B30,'5.6.1 (Small incl tax)'!Z$37:Z$64)</f>
        <v>14.632868090826982</v>
      </c>
      <c r="Z30" s="51">
        <f xml:space="preserve"> AVERAGEIF('5.6.1 (Small incl tax)'!$A$37:$A$64,'Annual incl tax'!$B30,'5.6.1 (Small incl tax)'!AA$37:AA$64)</f>
        <v>8.7083496609404456</v>
      </c>
      <c r="AA30" s="51">
        <f xml:space="preserve"> AVERAGEIF('5.6.1 (Small incl tax)'!$A$37:$A$64,'Annual incl tax'!$B30,'5.6.1 (Small incl tax)'!AB$37:AB$64)</f>
        <v>15.596747787861858</v>
      </c>
      <c r="AB30" s="51">
        <f xml:space="preserve"> AVERAGEIF('5.6.1 (Small incl tax)'!$A$37:$A$64,'Annual incl tax'!$B30,'5.6.1 (Small incl tax)'!AC$37:AC$64)</f>
        <v>12.384143600055978</v>
      </c>
      <c r="AC30" s="51">
        <f xml:space="preserve"> AVERAGEIF('5.6.1 (Small incl tax)'!$A$37:$A$64,'Annual incl tax'!$B30,'5.6.1 (Small incl tax)'!AD$37:AD$64)</f>
        <v>12.89493290546768</v>
      </c>
      <c r="AD30" s="51">
        <f xml:space="preserve"> AVERAGEIF('5.6.1 (Small incl tax)'!$A$37:$A$64,'Annual incl tax'!$B30,'5.6.1 (Small incl tax)'!AE$37:AE$64)</f>
        <v>14.800385643095343</v>
      </c>
      <c r="AE30" s="51">
        <f xml:space="preserve"> AVERAGEIF('5.6.1 (Small incl tax)'!$A$37:$A$64,'Annual incl tax'!$B30,'5.6.1 (Small incl tax)'!AF$37:AF$64)</f>
        <v>13.689378709860936</v>
      </c>
      <c r="AF30" s="51">
        <f xml:space="preserve"> AVERAGEIF('5.6.1 (Small incl tax)'!$A$37:$A$64,'Annual incl tax'!$B30,'5.6.1 (Small incl tax)'!AG$37:AG$64)</f>
        <v>16.047253393358179</v>
      </c>
      <c r="AG30" s="51">
        <f xml:space="preserve"> AVERAGEIF('5.6.1 (Small incl tax)'!$A$37:$A$64,'Annual incl tax'!$B30,'5.6.1 (Small incl tax)'!AH$37:AH$64)</f>
        <v>18.008316151794386</v>
      </c>
      <c r="AH30" s="51">
        <f t="shared" ref="AH30" si="8">MEDIAN(C30:Q30,U30:AG30)</f>
        <v>19.863162689720902</v>
      </c>
      <c r="AI30" s="53">
        <f t="shared" ref="AI30" si="9">(Q30-AH30)/AH30*100</f>
        <v>9.2725484352450671</v>
      </c>
      <c r="AJ30" s="54">
        <f>RANK(Q30,(C30:Q30,U30:AG30),1)</f>
        <v>20</v>
      </c>
    </row>
    <row r="31" spans="1:36" x14ac:dyDescent="0.25">
      <c r="A31" s="17" t="s">
        <v>34</v>
      </c>
      <c r="B31" s="104">
        <v>2022</v>
      </c>
      <c r="C31" s="51">
        <f xml:space="preserve"> AVERAGEIF('5.6.1 (Small incl tax)'!$A$37:$A$66,'Annual incl tax'!$B31,'5.6.1 (Small incl tax)'!D$37:D$66)</f>
        <v>22.29391990930209</v>
      </c>
      <c r="D31" s="51">
        <f xml:space="preserve"> AVERAGEIF('5.6.1 (Small incl tax)'!$A$37:$A$66,'Annual incl tax'!$B31,'5.6.1 (Small incl tax)'!E$37:E$66)</f>
        <v>35.085820798490175</v>
      </c>
      <c r="E31" s="51">
        <f xml:space="preserve"> AVERAGEIF('5.6.1 (Small incl tax)'!$A$37:$A$66,'Annual incl tax'!$B31,'5.6.1 (Small incl tax)'!F$37:F$66)</f>
        <v>46.502571877561834</v>
      </c>
      <c r="F31" s="51">
        <f xml:space="preserve"> AVERAGEIF('5.6.1 (Small incl tax)'!$A$37:$A$66,'Annual incl tax'!$B31,'5.6.1 (Small incl tax)'!G$37:G$66)</f>
        <v>25.018103881361782</v>
      </c>
      <c r="G31" s="51">
        <f xml:space="preserve"> AVERAGEIF('5.6.1 (Small incl tax)'!$A$37:$A$66,'Annual incl tax'!$B31,'5.6.1 (Small incl tax)'!H$37:H$66)</f>
        <v>21.591716046091548</v>
      </c>
      <c r="H31" s="51">
        <f xml:space="preserve"> AVERAGEIF('5.6.1 (Small incl tax)'!$A$37:$A$66,'Annual incl tax'!$B31,'5.6.1 (Small incl tax)'!I$37:I$66)</f>
        <v>31.468173355857907</v>
      </c>
      <c r="I31" s="51">
        <f xml:space="preserve"> AVERAGEIF('5.6.1 (Small incl tax)'!$A$37:$A$66,'Annual incl tax'!$B31,'5.6.1 (Small incl tax)'!J$37:J$66)</f>
        <v>19.996238337751915</v>
      </c>
      <c r="J31" s="51">
        <f xml:space="preserve"> AVERAGEIF('5.6.1 (Small incl tax)'!$A$37:$A$66,'Annual incl tax'!$B31,'5.6.1 (Small incl tax)'!K$37:K$66)</f>
        <v>23.462422095046001</v>
      </c>
      <c r="K31" s="51">
        <f xml:space="preserve"> AVERAGEIF('5.6.1 (Small incl tax)'!$A$37:$A$66,'Annual incl tax'!$B31,'5.6.1 (Small incl tax)'!L$37:L$66)</f>
        <v>31.502814444161842</v>
      </c>
      <c r="L31" s="51">
        <f xml:space="preserve"> AVERAGEIF('5.6.1 (Small incl tax)'!$A$37:$A$66,'Annual incl tax'!$B31,'5.6.1 (Small incl tax)'!M$37:M$66)</f>
        <v>20.287610199937706</v>
      </c>
      <c r="M31" s="51">
        <f xml:space="preserve"> AVERAGEIF('5.6.1 (Small incl tax)'!$A$37:$A$66,'Annual incl tax'!$B31,'5.6.1 (Small incl tax)'!N$37:N$66)</f>
        <v>-11.838434131007972</v>
      </c>
      <c r="N31" s="51">
        <f xml:space="preserve"> AVERAGEIF('5.6.1 (Small incl tax)'!$A$37:$A$66,'Annual incl tax'!$B31,'5.6.1 (Small incl tax)'!O$37:O$66)</f>
        <v>20.846397642950279</v>
      </c>
      <c r="O31" s="51">
        <f xml:space="preserve"> AVERAGEIF('5.6.1 (Small incl tax)'!$A$37:$A$66,'Annual incl tax'!$B31,'5.6.1 (Small incl tax)'!P$37:P$66)</f>
        <v>31.631386286512008</v>
      </c>
      <c r="P31" s="51">
        <f xml:space="preserve"> AVERAGEIF('5.6.1 (Small incl tax)'!$A$37:$A$66,'Annual incl tax'!$B31,'5.6.1 (Small incl tax)'!Q$37:Q$66)</f>
        <v>24.184106426306869</v>
      </c>
      <c r="Q31" s="51">
        <f xml:space="preserve"> AVERAGEIF('5.6.1 (Small incl tax)'!$A$37:$A$66,'Annual incl tax'!$B31,'5.6.1 (Small incl tax)'!R$37:R$66)</f>
        <v>36.866068991036919</v>
      </c>
      <c r="R31" s="52">
        <f>MEDIAN(C31:Q31)</f>
        <v>24.184106426306869</v>
      </c>
      <c r="S31" s="53">
        <f>(Q31-R31)/R31*100</f>
        <v>52.439243944671553</v>
      </c>
      <c r="T31" s="54">
        <f>RANK(Q31,(C31:Q31),1)</f>
        <v>14</v>
      </c>
      <c r="U31" s="51">
        <f xml:space="preserve"> AVERAGEIF('5.6.1 (Small incl tax)'!$A$37:$A$66,'Annual incl tax'!$B31,'5.6.1 (Small incl tax)'!V$37:V$66)</f>
        <v>9.6229207925199951</v>
      </c>
      <c r="V31" s="51">
        <f xml:space="preserve"> AVERAGEIF('5.6.1 (Small incl tax)'!$A$37:$A$66,'Annual incl tax'!$B31,'5.6.1 (Small incl tax)'!W$37:W$66)</f>
        <v>12.999344786647907</v>
      </c>
      <c r="W31" s="51">
        <f xml:space="preserve"> AVERAGEIF('5.6.1 (Small incl tax)'!$A$37:$A$66,'Annual incl tax'!$B31,'5.6.1 (Small incl tax)'!X$37:X$66)</f>
        <v>26.041474795152638</v>
      </c>
      <c r="X31" s="51">
        <f xml:space="preserve"> AVERAGEIF('5.6.1 (Small incl tax)'!$A$37:$A$66,'Annual incl tax'!$B31,'5.6.1 (Small incl tax)'!Y$37:Y$66)</f>
        <v>16.368192582030879</v>
      </c>
      <c r="Y31" s="51">
        <f xml:space="preserve"> AVERAGEIF('5.6.1 (Small incl tax)'!$A$37:$A$66,'Annual incl tax'!$B31,'5.6.1 (Small incl tax)'!Z$37:Z$66)</f>
        <v>20.1972437891277</v>
      </c>
      <c r="Z31" s="51">
        <f xml:space="preserve"> AVERAGEIF('5.6.1 (Small incl tax)'!$A$37:$A$66,'Annual incl tax'!$B31,'5.6.1 (Small incl tax)'!AA$37:AA$66)</f>
        <v>8.1994903887757538</v>
      </c>
      <c r="AA31" s="51">
        <f xml:space="preserve"> AVERAGEIF('5.6.1 (Small incl tax)'!$A$37:$A$66,'Annual incl tax'!$B31,'5.6.1 (Small incl tax)'!AB$37:AB$66)</f>
        <v>20.580992572020975</v>
      </c>
      <c r="AB31" s="51">
        <f xml:space="preserve"> AVERAGEIF('5.6.1 (Small incl tax)'!$A$37:$A$66,'Annual incl tax'!$B31,'5.6.1 (Small incl tax)'!AC$37:AC$66)</f>
        <v>18.162386788110471</v>
      </c>
      <c r="AC31" s="51">
        <f xml:space="preserve"> AVERAGEIF('5.6.1 (Small incl tax)'!$A$37:$A$66,'Annual incl tax'!$B31,'5.6.1 (Small incl tax)'!AD$37:AD$66)</f>
        <v>12.866055517041584</v>
      </c>
      <c r="AD31" s="51">
        <f xml:space="preserve"> AVERAGEIF('5.6.1 (Small incl tax)'!$A$37:$A$66,'Annual incl tax'!$B31,'5.6.1 (Small incl tax)'!AE$37:AE$66)</f>
        <v>14.395109820262121</v>
      </c>
      <c r="AE31" s="51">
        <f xml:space="preserve"> AVERAGEIF('5.6.1 (Small incl tax)'!$A$37:$A$66,'Annual incl tax'!$B31,'5.6.1 (Small incl tax)'!AF$37:AF$66)</f>
        <v>24.739997326517276</v>
      </c>
      <c r="AF31" s="51">
        <f xml:space="preserve"> AVERAGEIF('5.6.1 (Small incl tax)'!$A$37:$A$66,'Annual incl tax'!$B31,'5.6.1 (Small incl tax)'!AG$37:AG$66)</f>
        <v>17.504138617826662</v>
      </c>
      <c r="AG31" s="51">
        <f xml:space="preserve"> AVERAGEIF('5.6.1 (Small incl tax)'!$A$37:$A$66,'Annual incl tax'!$B31,'5.6.1 (Small incl tax)'!AH$37:AH$66)</f>
        <v>17.230485436336497</v>
      </c>
      <c r="AH31" s="51">
        <f>MEDIAN(C31:Q31,U31:AG31)</f>
        <v>20.713695107485627</v>
      </c>
      <c r="AI31" s="53">
        <f>(Q31-AH31)/AH31*100</f>
        <v>77.979200715926638</v>
      </c>
      <c r="AJ31" s="54">
        <f>RANK(Q31,(C31:Q31,U31:AG31),1)</f>
        <v>27</v>
      </c>
    </row>
    <row r="32" spans="1:36" x14ac:dyDescent="0.25">
      <c r="A32" s="17" t="s">
        <v>34</v>
      </c>
      <c r="B32" s="104">
        <v>2023</v>
      </c>
      <c r="C32" s="51">
        <f xml:space="preserve"> AVERAGEIF('5.6.1 (Small incl tax)'!$A$37:$A$68,'Annual incl tax'!$B32,'5.6.1 (Small incl tax)'!D$37:D$68)</f>
        <v>26.294397473439741</v>
      </c>
      <c r="D32" s="51">
        <f xml:space="preserve"> AVERAGEIF('5.6.1 (Small incl tax)'!$A$37:$A$68,'Annual incl tax'!$B32,'5.6.1 (Small incl tax)'!E$37:E$68)</f>
        <v>37.743673754141675</v>
      </c>
      <c r="E32" s="51">
        <f xml:space="preserve"> AVERAGEIF('5.6.1 (Small incl tax)'!$A$37:$A$68,'Annual incl tax'!$B32,'5.6.1 (Small incl tax)'!F$37:F$68)</f>
        <v>34.330792946371517</v>
      </c>
      <c r="F32" s="51">
        <f xml:space="preserve"> AVERAGEIF('5.6.1 (Small incl tax)'!$A$37:$A$68,'Annual incl tax'!$B32,'5.6.1 (Small incl tax)'!G$37:G$68)</f>
        <v>27.557450319266884</v>
      </c>
      <c r="G32" s="51">
        <f xml:space="preserve"> AVERAGEIF('5.6.1 (Small incl tax)'!$A$37:$A$68,'Annual incl tax'!$B32,'5.6.1 (Small incl tax)'!H$37:H$68)</f>
        <v>25.396741681401011</v>
      </c>
      <c r="H32" s="51">
        <f xml:space="preserve"> AVERAGEIF('5.6.1 (Small incl tax)'!$A$37:$A$68,'Annual incl tax'!$B32,'5.6.1 (Small incl tax)'!I$37:I$68)</f>
        <v>39.140921000877711</v>
      </c>
      <c r="I32" s="51">
        <f xml:space="preserve"> AVERAGEIF('5.6.1 (Small incl tax)'!$A$37:$A$68,'Annual incl tax'!$B32,'5.6.1 (Small incl tax)'!J$37:J$68)</f>
        <v>21.639149057137178</v>
      </c>
      <c r="J32" s="51">
        <f xml:space="preserve"> AVERAGEIF('5.6.1 (Small incl tax)'!$A$37:$A$68,'Annual incl tax'!$B32,'5.6.1 (Small incl tax)'!K$37:K$68)</f>
        <v>24.18771384422768</v>
      </c>
      <c r="K32" s="51">
        <f xml:space="preserve"> AVERAGEIF('5.6.1 (Small incl tax)'!$A$37:$A$68,'Annual incl tax'!$B32,'5.6.1 (Small incl tax)'!L$37:L$68)</f>
        <v>33.755760361728854</v>
      </c>
      <c r="L32" s="51">
        <f xml:space="preserve"> AVERAGEIF('5.6.1 (Small incl tax)'!$A$37:$A$68,'Annual incl tax'!$B32,'5.6.1 (Small incl tax)'!M$37:M$68)</f>
        <v>21.450144309697841</v>
      </c>
      <c r="M32" s="51">
        <f xml:space="preserve"> AVERAGEIF('5.6.1 (Small incl tax)'!$A$37:$A$68,'Annual incl tax'!$B32,'5.6.1 (Small incl tax)'!N$37:N$68)</f>
        <v>13.567570333721001</v>
      </c>
      <c r="N32" s="51">
        <f xml:space="preserve"> AVERAGEIF('5.6.1 (Small incl tax)'!$A$37:$A$68,'Annual incl tax'!$B32,'5.6.1 (Small incl tax)'!O$37:O$68)</f>
        <v>20.494100120637651</v>
      </c>
      <c r="O32" s="51">
        <f xml:space="preserve"> AVERAGEIF('5.6.1 (Small incl tax)'!$A$37:$A$68,'Annual incl tax'!$B32,'5.6.1 (Small incl tax)'!P$37:P$68)</f>
        <v>24.629342978234629</v>
      </c>
      <c r="P32" s="51">
        <f xml:space="preserve"> AVERAGEIF('5.6.1 (Small incl tax)'!$A$37:$A$68,'Annual incl tax'!$B32,'5.6.1 (Small incl tax)'!Q$37:Q$68)</f>
        <v>23.504565563604483</v>
      </c>
      <c r="Q32" s="51">
        <f xml:space="preserve"> AVERAGEIF('5.6.1 (Small incl tax)'!$A$37:$A$68,'Annual incl tax'!$B32,'5.6.1 (Small incl tax)'!R$37:R$68)</f>
        <v>38.675370607510843</v>
      </c>
      <c r="R32" s="52">
        <f>MEDIAN(C32:Q32)</f>
        <v>25.396741681401011</v>
      </c>
      <c r="S32" s="53">
        <f>(Q32-R32)/R32*100</f>
        <v>52.284773742587106</v>
      </c>
      <c r="T32" s="54">
        <f>RANK(Q32,(C32:Q32),1)</f>
        <v>14</v>
      </c>
      <c r="U32" s="51">
        <f xml:space="preserve"> AVERAGEIF('5.6.1 (Small incl tax)'!$A$37:$A$68,'Annual incl tax'!$B32,'5.6.1 (Small incl tax)'!V$37:V$68)</f>
        <v>10.172455169569268</v>
      </c>
      <c r="V32" s="51">
        <f xml:space="preserve"> AVERAGEIF('5.6.1 (Small incl tax)'!$A$37:$A$68,'Annual incl tax'!$B32,'5.6.1 (Small incl tax)'!W$37:W$68)</f>
        <v>13.847050878471727</v>
      </c>
      <c r="W32" s="51">
        <f xml:space="preserve"> AVERAGEIF('5.6.1 (Small incl tax)'!$A$37:$A$68,'Annual incl tax'!$B32,'5.6.1 (Small incl tax)'!X$37:X$68)</f>
        <v>32.837819016829386</v>
      </c>
      <c r="X32" s="51">
        <f xml:space="preserve"> AVERAGEIF('5.6.1 (Small incl tax)'!$A$37:$A$68,'Annual incl tax'!$B32,'5.6.1 (Small incl tax)'!Y$37:Y$68)</f>
        <v>32.242306649505522</v>
      </c>
      <c r="Y32" s="51">
        <f xml:space="preserve"> AVERAGEIF('5.6.1 (Small incl tax)'!$A$37:$A$68,'Annual incl tax'!$B32,'5.6.1 (Small incl tax)'!Z$37:Z$68)</f>
        <v>21.918407310084735</v>
      </c>
      <c r="Z32" s="51">
        <f xml:space="preserve"> AVERAGEIF('5.6.1 (Small incl tax)'!$A$37:$A$68,'Annual incl tax'!$B32,'5.6.1 (Small incl tax)'!AA$37:AA$68)</f>
        <v>8.3991272291406922</v>
      </c>
      <c r="AA32" s="51">
        <f xml:space="preserve"> AVERAGEIF('5.6.1 (Small incl tax)'!$A$37:$A$68,'Annual incl tax'!$B32,'5.6.1 (Small incl tax)'!AB$37:AB$68)</f>
        <v>27.702322747683368</v>
      </c>
      <c r="AB32" s="51">
        <f xml:space="preserve"> AVERAGEIF('5.6.1 (Small incl tax)'!$A$37:$A$68,'Annual incl tax'!$B32,'5.6.1 (Small incl tax)'!AC$37:AC$68)</f>
        <v>23.027739148121775</v>
      </c>
      <c r="AC32" s="51">
        <f xml:space="preserve"> AVERAGEIF('5.6.1 (Small incl tax)'!$A$37:$A$68,'Annual incl tax'!$B32,'5.6.1 (Small incl tax)'!AD$37:AD$68)</f>
        <v>12.727492345042645</v>
      </c>
      <c r="AD32" s="51">
        <f xml:space="preserve"> AVERAGEIF('5.6.1 (Small incl tax)'!$A$37:$A$68,'Annual incl tax'!$B32,'5.6.1 (Small incl tax)'!AE$37:AE$68)</f>
        <v>17.811665383691867</v>
      </c>
      <c r="AE32" s="51">
        <f xml:space="preserve"> AVERAGEIF('5.6.1 (Small incl tax)'!$A$37:$A$68,'Annual incl tax'!$B32,'5.6.1 (Small incl tax)'!AF$37:AF$68)</f>
        <v>14.429822253557765</v>
      </c>
      <c r="AF32" s="51">
        <f xml:space="preserve"> AVERAGEIF('5.6.1 (Small incl tax)'!$A$37:$A$68,'Annual incl tax'!$B32,'5.6.1 (Small incl tax)'!AG$37:AG$68)</f>
        <v>18.718714827875395</v>
      </c>
      <c r="AG32" s="51">
        <f xml:space="preserve"> AVERAGEIF('5.6.1 (Small incl tax)'!$A$37:$A$68,'Annual incl tax'!$B32,'5.6.1 (Small incl tax)'!AH$37:AH$68)</f>
        <v>20.380068333838494</v>
      </c>
      <c r="AH32" s="51">
        <f>MEDIAN(C32:Q32,U32:AG32)</f>
        <v>23.266152355863127</v>
      </c>
      <c r="AI32" s="53">
        <f>(Q32-AH32)/AH32*100</f>
        <v>66.230195762319738</v>
      </c>
      <c r="AJ32" s="54">
        <f>RANK(Q32,(C32:Q32,U32:AG32),1)</f>
        <v>27</v>
      </c>
    </row>
    <row r="33" spans="1:36" x14ac:dyDescent="0.25">
      <c r="A33" s="17" t="s">
        <v>34</v>
      </c>
      <c r="B33" s="104">
        <v>2024</v>
      </c>
      <c r="C33" s="51">
        <f xml:space="preserve"> AVERAGEIF('5.6.1 (Small incl tax)'!$A$37:$A$70,'Annual incl tax'!$B33,'5.6.1 (Small incl tax)'!D$37:D$70)</f>
        <v>23.902910788508905</v>
      </c>
      <c r="D33" s="51">
        <f xml:space="preserve"> AVERAGEIF('5.6.1 (Small incl tax)'!$A$37:$A$70,'Annual incl tax'!$B33,'5.6.1 (Small incl tax)'!E$37:E$70)</f>
        <v>31.374174450331857</v>
      </c>
      <c r="E33" s="51">
        <f xml:space="preserve"> AVERAGEIF('5.6.1 (Small incl tax)'!$A$37:$A$70,'Annual incl tax'!$B33,'5.6.1 (Small incl tax)'!F$37:F$70)</f>
        <v>33.869167841173748</v>
      </c>
      <c r="F33" s="51">
        <f xml:space="preserve"> AVERAGEIF('5.6.1 (Small incl tax)'!$A$37:$A$70,'Annual incl tax'!$B33,'5.6.1 (Small incl tax)'!G$37:G$70)</f>
        <v>29.45674432079899</v>
      </c>
      <c r="G33" s="51">
        <f xml:space="preserve"> AVERAGEIF('5.6.1 (Small incl tax)'!$A$37:$A$70,'Annual incl tax'!$B33,'5.6.1 (Small incl tax)'!H$37:H$70)</f>
        <v>28.087833254550624</v>
      </c>
      <c r="H33" s="51">
        <f xml:space="preserve"> AVERAGEIF('5.6.1 (Small incl tax)'!$A$37:$A$70,'Annual incl tax'!$B33,'5.6.1 (Small incl tax)'!I$37:I$70)</f>
        <v>37.495236136831949</v>
      </c>
      <c r="I33" s="51">
        <f xml:space="preserve"> AVERAGEIF('5.6.1 (Small incl tax)'!$A$37:$A$70,'Annual incl tax'!$B33,'5.6.1 (Small incl tax)'!J$37:J$70)</f>
        <v>21.365554314853828</v>
      </c>
      <c r="J33" s="51">
        <f xml:space="preserve"> AVERAGEIF('5.6.1 (Small incl tax)'!$A$37:$A$70,'Annual incl tax'!$B33,'5.6.1 (Small incl tax)'!K$37:K$70)</f>
        <v>36.25787256888529</v>
      </c>
      <c r="K33" s="51">
        <f xml:space="preserve"> AVERAGEIF('5.6.1 (Small incl tax)'!$A$37:$A$70,'Annual incl tax'!$B33,'5.6.1 (Small incl tax)'!L$37:L$70)</f>
        <v>30.398542777921058</v>
      </c>
      <c r="L33" s="51">
        <f xml:space="preserve"> AVERAGEIF('5.6.1 (Small incl tax)'!$A$37:$A$70,'Annual incl tax'!$B33,'5.6.1 (Small incl tax)'!M$37:M$70)</f>
        <v>20.839614070155065</v>
      </c>
      <c r="M33" s="51">
        <f xml:space="preserve"> AVERAGEIF('5.6.1 (Small incl tax)'!$A$37:$A$70,'Annual incl tax'!$B33,'5.6.1 (Small incl tax)'!N$37:N$70)</f>
        <v>13.39848728595352</v>
      </c>
      <c r="N33" s="51">
        <f xml:space="preserve"> AVERAGEIF('5.6.1 (Small incl tax)'!$A$37:$A$70,'Annual incl tax'!$B33,'5.6.1 (Small incl tax)'!O$37:O$70)</f>
        <v>23.314947234545286</v>
      </c>
      <c r="O33" s="51">
        <f xml:space="preserve"> AVERAGEIF('5.6.1 (Small incl tax)'!$A$37:$A$70,'Annual incl tax'!$B33,'5.6.1 (Small incl tax)'!P$37:P$70)</f>
        <v>24.711170451091071</v>
      </c>
      <c r="P33" s="51">
        <f xml:space="preserve"> AVERAGEIF('5.6.1 (Small incl tax)'!$A$37:$A$70,'Annual incl tax'!$B33,'5.6.1 (Small incl tax)'!Q$37:Q$70)</f>
        <v>22.530898240130526</v>
      </c>
      <c r="Q33" s="51">
        <f xml:space="preserve"> AVERAGEIF('5.6.1 (Small incl tax)'!$A$37:$A$70,'Annual incl tax'!$B33,'5.6.1 (Small incl tax)'!R$37:R$70)</f>
        <v>34.539540573834174</v>
      </c>
      <c r="R33" s="52">
        <f>MEDIAN(C33:Q33)</f>
        <v>28.087833254550624</v>
      </c>
      <c r="S33" s="53">
        <f>(Q33-R33)/R33*100</f>
        <v>22.969757976038547</v>
      </c>
      <c r="T33" s="54">
        <f>RANK(Q33,(C33:Q33),1)</f>
        <v>13</v>
      </c>
      <c r="U33" s="51">
        <f xml:space="preserve"> AVERAGEIF('5.6.1 (Small incl tax)'!$A$37:$A$70,'Annual incl tax'!$B33,'5.6.1 (Small incl tax)'!V$37:V$70)</f>
        <v>10.23216243696497</v>
      </c>
      <c r="V33" s="51">
        <f xml:space="preserve"> AVERAGEIF('5.6.1 (Small incl tax)'!$A$37:$A$70,'Annual incl tax'!$B33,'5.6.1 (Small incl tax)'!W$37:W$70)</f>
        <v>13.497989302246118</v>
      </c>
      <c r="W33" s="51">
        <f xml:space="preserve"> AVERAGEIF('5.6.1 (Small incl tax)'!$A$37:$A$70,'Annual incl tax'!$B33,'5.6.1 (Small incl tax)'!X$37:X$70)</f>
        <v>29.145539755256692</v>
      </c>
      <c r="X33" s="51">
        <f xml:space="preserve"> AVERAGEIF('5.6.1 (Small incl tax)'!$A$37:$A$70,'Annual incl tax'!$B33,'5.6.1 (Small incl tax)'!Y$37:Y$70)</f>
        <v>33.382804131221761</v>
      </c>
      <c r="Y33" s="51">
        <f xml:space="preserve"> AVERAGEIF('5.6.1 (Small incl tax)'!$A$37:$A$70,'Annual incl tax'!$B33,'5.6.1 (Small incl tax)'!Z$37:Z$70)</f>
        <v>21.424929453455288</v>
      </c>
      <c r="Z33" s="51">
        <f xml:space="preserve"> AVERAGEIF('5.6.1 (Small incl tax)'!$A$37:$A$70,'Annual incl tax'!$B33,'5.6.1 (Small incl tax)'!AA$37:AA$70)</f>
        <v>7.6143454783013507</v>
      </c>
      <c r="AA33" s="51">
        <f xml:space="preserve"> AVERAGEIF('5.6.1 (Small incl tax)'!$A$37:$A$70,'Annual incl tax'!$B33,'5.6.1 (Small incl tax)'!AB$37:AB$70)</f>
        <v>18.376227189482911</v>
      </c>
      <c r="AB33" s="51">
        <f xml:space="preserve"> AVERAGEIF('5.6.1 (Small incl tax)'!$A$37:$A$70,'Annual incl tax'!$B33,'5.6.1 (Small incl tax)'!AC$37:AC$70)</f>
        <v>20.813117844648481</v>
      </c>
      <c r="AC33" s="51">
        <f xml:space="preserve"> AVERAGEIF('5.6.1 (Small incl tax)'!$A$37:$A$70,'Annual incl tax'!$B33,'5.6.1 (Small incl tax)'!AD$37:AD$70)</f>
        <v>12.388303504940929</v>
      </c>
      <c r="AD33" s="51">
        <f xml:space="preserve"> AVERAGEIF('5.6.1 (Small incl tax)'!$A$37:$A$70,'Annual incl tax'!$B33,'5.6.1 (Small incl tax)'!AE$37:AE$70)</f>
        <v>19.332710799128833</v>
      </c>
      <c r="AE33" s="51">
        <f xml:space="preserve"> AVERAGEIF('5.6.1 (Small incl tax)'!$A$37:$A$70,'Annual incl tax'!$B33,'5.6.1 (Small incl tax)'!AF$37:AF$70)</f>
        <v>14.133555101086031</v>
      </c>
      <c r="AF33" s="51">
        <f xml:space="preserve"> AVERAGEIF('5.6.1 (Small incl tax)'!$A$37:$A$70,'Annual incl tax'!$B33,'5.6.1 (Small incl tax)'!AG$37:AG$70)</f>
        <v>16.827046694161691</v>
      </c>
      <c r="AG33" s="51">
        <f xml:space="preserve"> AVERAGEIF('5.6.1 (Small incl tax)'!$A$37:$A$70,'Annual incl tax'!$B33,'5.6.1 (Small incl tax)'!AH$37:AH$70)</f>
        <v>19.697249756045899</v>
      </c>
      <c r="AH33" s="51">
        <f>MEDIAN(C33:Q33,U33:AG33)</f>
        <v>21.977913846792909</v>
      </c>
      <c r="AI33" s="53">
        <f>(Q33-AH33)/AH33*100</f>
        <v>57.15568281233525</v>
      </c>
      <c r="AJ33" s="54">
        <f>RANK(Q33,(C33:Q33,U33:AG33),1)</f>
        <v>26</v>
      </c>
    </row>
    <row r="34" spans="1:36" ht="12.65" customHeight="1" x14ac:dyDescent="0.25">
      <c r="A34" s="17" t="s">
        <v>37</v>
      </c>
      <c r="B34" s="104">
        <v>2008</v>
      </c>
      <c r="C34" s="51">
        <f>AVERAGEIF('5.6.2 (Medium incl tax)'!$A$37:$A$64,'Annual incl tax'!$B34,'5.6.2 (Medium incl tax)'!D$37:D$64)</f>
        <v>14.141867491666666</v>
      </c>
      <c r="D34" s="51">
        <f>AVERAGEIF('5.6.2 (Medium incl tax)'!$A$37:$A$64,'Annual incl tax'!$B34,'5.6.2 (Medium incl tax)'!E$37:E$64)</f>
        <v>16.443853099999998</v>
      </c>
      <c r="E34" s="51">
        <f>AVERAGEIF('5.6.2 (Medium incl tax)'!$A$37:$A$64,'Annual incl tax'!$B34,'5.6.2 (Medium incl tax)'!F$37:F$64)</f>
        <v>21.602257375000001</v>
      </c>
      <c r="F34" s="51">
        <f>AVERAGEIF('5.6.2 (Medium incl tax)'!$A$37:$A$64,'Annual incl tax'!$B34,'5.6.2 (Medium incl tax)'!G$37:G$64)</f>
        <v>9.9461689416666665</v>
      </c>
      <c r="G34" s="51">
        <f>AVERAGEIF('5.6.2 (Medium incl tax)'!$A$37:$A$64,'Annual incl tax'!$B34,'5.6.2 (Medium incl tax)'!H$37:H$64)</f>
        <v>9.6211696916666689</v>
      </c>
      <c r="H34" s="51">
        <f>AVERAGEIF('5.6.2 (Medium incl tax)'!$A$37:$A$64,'Annual incl tax'!$B34,'5.6.2 (Medium incl tax)'!I$37:I$64)</f>
        <v>17.301919816666668</v>
      </c>
      <c r="I34" s="51">
        <f>AVERAGEIF('5.6.2 (Medium incl tax)'!$A$37:$A$64,'Annual incl tax'!$B34,'5.6.2 (Medium incl tax)'!J$37:J$64)</f>
        <v>8.5524323083333336</v>
      </c>
      <c r="J34" s="51">
        <f>AVERAGEIF('5.6.2 (Medium incl tax)'!$A$37:$A$64,'Annual incl tax'!$B34,'5.6.2 (Medium incl tax)'!K$37:K$64)</f>
        <v>15.170354825</v>
      </c>
      <c r="K34" s="51">
        <f>AVERAGEIF('5.6.2 (Medium incl tax)'!$A$37:$A$64,'Annual incl tax'!$B34,'5.6.2 (Medium incl tax)'!L$37:L$64)</f>
        <v>16.979238508333335</v>
      </c>
      <c r="L34" s="51">
        <f>AVERAGEIF('5.6.2 (Medium incl tax)'!$A$37:$A$64,'Annual incl tax'!$B34,'5.6.2 (Medium incl tax)'!M$37:M$64)</f>
        <v>12.955917125000001</v>
      </c>
      <c r="M34" s="51">
        <f>AVERAGEIF('5.6.2 (Medium incl tax)'!$A$37:$A$64,'Annual incl tax'!$B34,'5.6.2 (Medium incl tax)'!N$37:N$64)</f>
        <v>14.209420241666667</v>
      </c>
      <c r="N34" s="51">
        <f>AVERAGEIF('5.6.2 (Medium incl tax)'!$A$37:$A$64,'Annual incl tax'!$B34,'5.6.2 (Medium incl tax)'!O$37:O$64)</f>
        <v>11.980590433333333</v>
      </c>
      <c r="O34" s="51">
        <f>AVERAGEIF('5.6.2 (Medium incl tax)'!$A$37:$A$64,'Annual incl tax'!$B34,'5.6.2 (Medium incl tax)'!P$37:P$64)</f>
        <v>11.661785466666668</v>
      </c>
      <c r="P34" s="51">
        <f>AVERAGEIF('5.6.2 (Medium incl tax)'!$A$37:$A$64,'Annual incl tax'!$B34,'5.6.2 (Medium incl tax)'!Q$37:Q$64)</f>
        <v>13.721567650000001</v>
      </c>
      <c r="Q34" s="51">
        <f>AVERAGEIF('5.6.2 (Medium incl tax)'!$A$37:$A$64,'Annual incl tax'!$B34,'5.6.2 (Medium incl tax)'!R$37:R$64)</f>
        <v>12.206506733333335</v>
      </c>
      <c r="R34" s="52">
        <f t="shared" si="0"/>
        <v>13.721567650000001</v>
      </c>
      <c r="S34" s="53">
        <f t="shared" si="1"/>
        <v>-11.041456452438698</v>
      </c>
      <c r="T34" s="54">
        <f t="shared" si="2"/>
        <v>6</v>
      </c>
      <c r="U34" s="51">
        <f>AVERAGEIF('5.6.2 (Medium incl tax)'!$A$37:$A$64,'Annual incl tax'!$B34,'5.6.2 (Medium incl tax)'!V$37:V$64)</f>
        <v>6.1213945083333332</v>
      </c>
      <c r="V34" s="51">
        <f>AVERAGEIF('5.6.2 (Medium incl tax)'!$A$37:$A$64,'Annual incl tax'!$B34,'5.6.2 (Medium incl tax)'!W$37:W$64)</f>
        <v>8.6790529166666683</v>
      </c>
      <c r="W34" s="51">
        <f>AVERAGEIF('5.6.2 (Medium incl tax)'!$A$37:$A$64,'Annual incl tax'!$B34,'5.6.2 (Medium incl tax)'!X$37:X$64)</f>
        <v>15.241618166666665</v>
      </c>
      <c r="X34" s="51">
        <f>AVERAGEIF('5.6.2 (Medium incl tax)'!$A$37:$A$64,'Annual incl tax'!$B34,'5.6.2 (Medium incl tax)'!Y$37:Y$64)</f>
        <v>11.269965675000002</v>
      </c>
      <c r="Y34" s="51">
        <f>AVERAGEIF('5.6.2 (Medium incl tax)'!$A$37:$A$64,'Annual incl tax'!$B34,'5.6.2 (Medium incl tax)'!Z$37:Z$64)</f>
        <v>6.6310629500000005</v>
      </c>
      <c r="Z34" s="51">
        <f>AVERAGEIF('5.6.2 (Medium incl tax)'!$A$37:$A$64,'Annual incl tax'!$B34,'5.6.2 (Medium incl tax)'!AA$37:AA$64)</f>
        <v>12.350923316666666</v>
      </c>
      <c r="AA34" s="51">
        <f>AVERAGEIF('5.6.2 (Medium incl tax)'!$A$37:$A$64,'Annual incl tax'!$B34,'5.6.2 (Medium incl tax)'!AB$37:AB$64)</f>
        <v>7.3652302666666669</v>
      </c>
      <c r="AB34" s="51">
        <f>AVERAGEIF('5.6.2 (Medium incl tax)'!$A$37:$A$64,'Annual incl tax'!$B34,'5.6.2 (Medium incl tax)'!AC$37:AC$64)</f>
        <v>6.8707109166666669</v>
      </c>
      <c r="AC34" s="51">
        <f>AVERAGEIF('5.6.2 (Medium incl tax)'!$A$37:$A$64,'Annual incl tax'!$B34,'5.6.2 (Medium incl tax)'!AD$37:AD$64)</f>
        <v>10.130039275000001</v>
      </c>
      <c r="AD34" s="51">
        <f>AVERAGEIF('5.6.2 (Medium incl tax)'!$A$37:$A$64,'Annual incl tax'!$B34,'5.6.2 (Medium incl tax)'!AE$37:AE$64)</f>
        <v>10.175677075000001</v>
      </c>
      <c r="AE34" s="51">
        <f>AVERAGEIF('5.6.2 (Medium incl tax)'!$A$37:$A$64,'Annual incl tax'!$B34,'5.6.2 (Medium incl tax)'!AF$37:AF$64)</f>
        <v>8.6230574250000007</v>
      </c>
      <c r="AF34" s="51">
        <f>AVERAGEIF('5.6.2 (Medium incl tax)'!$A$37:$A$64,'Annual incl tax'!$B34,'5.6.2 (Medium incl tax)'!AG$37:AG$64)</f>
        <v>11.748222675000001</v>
      </c>
      <c r="AG34" s="51">
        <f>AVERAGEIF('5.6.2 (Medium incl tax)'!$A$37:$A$64,'Annual incl tax'!$B34,'5.6.2 (Medium incl tax)'!AH$37:AH$64)</f>
        <v>9.1731442249999997</v>
      </c>
      <c r="AH34" s="51">
        <f t="shared" si="3"/>
        <v>11.705004070833334</v>
      </c>
      <c r="AI34" s="53">
        <f t="shared" si="4"/>
        <v>4.2845150626615345</v>
      </c>
      <c r="AJ34" s="54">
        <f>RANK(Q34,(C34:Q34,U34:AG34),1)</f>
        <v>17</v>
      </c>
    </row>
    <row r="35" spans="1:36" ht="12.65" customHeight="1" x14ac:dyDescent="0.25">
      <c r="A35" s="17" t="s">
        <v>37</v>
      </c>
      <c r="B35" s="104">
        <v>2009</v>
      </c>
      <c r="C35" s="51">
        <f>AVERAGEIF('5.6.2 (Medium incl tax)'!$A$37:$A$64,'Annual incl tax'!$B35,'5.6.2 (Medium incl tax)'!D$37:D$64)</f>
        <v>17.004389766846401</v>
      </c>
      <c r="D35" s="51">
        <f>AVERAGEIF('5.6.2 (Medium incl tax)'!$A$37:$A$64,'Annual incl tax'!$B35,'5.6.2 (Medium incl tax)'!E$37:E$64)</f>
        <v>16.835969520587582</v>
      </c>
      <c r="E35" s="51">
        <f>AVERAGEIF('5.6.2 (Medium incl tax)'!$A$37:$A$64,'Annual incl tax'!$B35,'5.6.2 (Medium incl tax)'!F$37:F$64)</f>
        <v>23.402240582028579</v>
      </c>
      <c r="F35" s="51">
        <f>AVERAGEIF('5.6.2 (Medium incl tax)'!$A$37:$A$64,'Annual incl tax'!$B35,'5.6.2 (Medium incl tax)'!G$37:G$64)</f>
        <v>11.513035623947099</v>
      </c>
      <c r="G35" s="51">
        <f>AVERAGEIF('5.6.2 (Medium incl tax)'!$A$37:$A$64,'Annual incl tax'!$B35,'5.6.2 (Medium incl tax)'!H$37:H$64)</f>
        <v>10.746865415208806</v>
      </c>
      <c r="H35" s="51">
        <f>AVERAGEIF('5.6.2 (Medium incl tax)'!$A$37:$A$64,'Annual incl tax'!$B35,'5.6.2 (Medium incl tax)'!I$37:I$64)</f>
        <v>20.380137073727422</v>
      </c>
      <c r="I35" s="51">
        <f>AVERAGEIF('5.6.2 (Medium incl tax)'!$A$37:$A$64,'Annual incl tax'!$B35,'5.6.2 (Medium incl tax)'!J$37:J$64)</f>
        <v>9.7378101075356156</v>
      </c>
      <c r="J35" s="51">
        <f>AVERAGEIF('5.6.2 (Medium incl tax)'!$A$37:$A$64,'Annual incl tax'!$B35,'5.6.2 (Medium incl tax)'!K$37:K$64)</f>
        <v>17.305556801335818</v>
      </c>
      <c r="K35" s="51">
        <f>AVERAGEIF('5.6.2 (Medium incl tax)'!$A$37:$A$64,'Annual incl tax'!$B35,'5.6.2 (Medium incl tax)'!L$37:L$64)</f>
        <v>18.239673038419205</v>
      </c>
      <c r="L35" s="51">
        <f>AVERAGEIF('5.6.2 (Medium incl tax)'!$A$37:$A$64,'Annual incl tax'!$B35,'5.6.2 (Medium incl tax)'!M$37:M$64)</f>
        <v>16.763887659091111</v>
      </c>
      <c r="M35" s="51">
        <f>AVERAGEIF('5.6.2 (Medium incl tax)'!$A$37:$A$64,'Annual incl tax'!$B35,'5.6.2 (Medium incl tax)'!N$37:N$64)</f>
        <v>17.30394446042915</v>
      </c>
      <c r="N35" s="51">
        <f>AVERAGEIF('5.6.2 (Medium incl tax)'!$A$37:$A$64,'Annual incl tax'!$B35,'5.6.2 (Medium incl tax)'!O$37:O$64)</f>
        <v>13.814150543034661</v>
      </c>
      <c r="O35" s="51">
        <f>AVERAGEIF('5.6.2 (Medium incl tax)'!$A$37:$A$64,'Annual incl tax'!$B35,'5.6.2 (Medium incl tax)'!P$37:P$64)</f>
        <v>14.521963685552301</v>
      </c>
      <c r="P35" s="51">
        <f>AVERAGEIF('5.6.2 (Medium incl tax)'!$A$37:$A$64,'Annual incl tax'!$B35,'5.6.2 (Medium incl tax)'!Q$37:Q$64)</f>
        <v>14.465060887600409</v>
      </c>
      <c r="Q35" s="51">
        <f>AVERAGEIF('5.6.2 (Medium incl tax)'!$A$37:$A$64,'Annual incl tax'!$B35,'5.6.2 (Medium incl tax)'!R$37:R$64)</f>
        <v>12.79653550969245</v>
      </c>
      <c r="R35" s="52">
        <f t="shared" si="0"/>
        <v>16.763887659091111</v>
      </c>
      <c r="S35" s="53">
        <f t="shared" si="1"/>
        <v>-23.666062610764111</v>
      </c>
      <c r="T35" s="54">
        <f t="shared" si="2"/>
        <v>4</v>
      </c>
      <c r="U35" s="51">
        <f>AVERAGEIF('5.6.2 (Medium incl tax)'!$A$37:$A$64,'Annual incl tax'!$B35,'5.6.2 (Medium incl tax)'!V$37:V$64)</f>
        <v>7.3086708664381126</v>
      </c>
      <c r="V35" s="51">
        <f>AVERAGEIF('5.6.2 (Medium incl tax)'!$A$37:$A$64,'Annual incl tax'!$B35,'5.6.2 (Medium incl tax)'!W$37:W$64)</f>
        <v>10.310208939894821</v>
      </c>
      <c r="W35" s="51">
        <f>AVERAGEIF('5.6.2 (Medium incl tax)'!$A$37:$A$64,'Annual incl tax'!$B35,'5.6.2 (Medium incl tax)'!X$37:X$64)</f>
        <v>14.250648945710736</v>
      </c>
      <c r="X35" s="51">
        <f>AVERAGEIF('5.6.2 (Medium incl tax)'!$A$37:$A$64,'Annual incl tax'!$B35,'5.6.2 (Medium incl tax)'!Y$37:Y$64)</f>
        <v>13.306550329217147</v>
      </c>
      <c r="Y35" s="51">
        <f>AVERAGEIF('5.6.2 (Medium incl tax)'!$A$37:$A$64,'Annual incl tax'!$B35,'5.6.2 (Medium incl tax)'!Z$37:Z$64)</f>
        <v>8.2038257346247718</v>
      </c>
      <c r="Z35" s="51">
        <f>AVERAGEIF('5.6.2 (Medium incl tax)'!$A$37:$A$64,'Annual incl tax'!$B35,'5.6.2 (Medium incl tax)'!AA$37:AA$64)</f>
        <v>14.004191405159098</v>
      </c>
      <c r="AA35" s="51">
        <f>AVERAGEIF('5.6.2 (Medium incl tax)'!$A$37:$A$64,'Annual incl tax'!$B35,'5.6.2 (Medium incl tax)'!AB$37:AB$64)</f>
        <v>9.379550587928815</v>
      </c>
      <c r="AB35" s="51">
        <f>AVERAGEIF('5.6.2 (Medium incl tax)'!$A$37:$A$64,'Annual incl tax'!$B35,'5.6.2 (Medium incl tax)'!AC$37:AC$64)</f>
        <v>8.3600702974592807</v>
      </c>
      <c r="AC35" s="51">
        <f>AVERAGEIF('5.6.2 (Medium incl tax)'!$A$37:$A$64,'Annual incl tax'!$B35,'5.6.2 (Medium incl tax)'!AD$37:AD$64)</f>
        <v>14.348587769768784</v>
      </c>
      <c r="AD35" s="51">
        <f>AVERAGEIF('5.6.2 (Medium incl tax)'!$A$37:$A$64,'Annual incl tax'!$B35,'5.6.2 (Medium incl tax)'!AE$37:AE$64)</f>
        <v>10.784435744891937</v>
      </c>
      <c r="AE35" s="51">
        <f>AVERAGEIF('5.6.2 (Medium incl tax)'!$A$37:$A$64,'Annual incl tax'!$B35,'5.6.2 (Medium incl tax)'!AF$37:AF$64)</f>
        <v>8.7070196274974485</v>
      </c>
      <c r="AF35" s="51">
        <f>AVERAGEIF('5.6.2 (Medium incl tax)'!$A$37:$A$64,'Annual incl tax'!$B35,'5.6.2 (Medium incl tax)'!AG$37:AG$64)</f>
        <v>13.806286336972439</v>
      </c>
      <c r="AG35" s="51">
        <f>AVERAGEIF('5.6.2 (Medium incl tax)'!$A$37:$A$64,'Annual incl tax'!$B35,'5.6.2 (Medium incl tax)'!AH$37:AH$64)</f>
        <v>11.967285768512848</v>
      </c>
      <c r="AH35" s="51">
        <f t="shared" si="3"/>
        <v>13.810218440003549</v>
      </c>
      <c r="AI35" s="53">
        <f t="shared" si="4"/>
        <v>-7.3400933860307438</v>
      </c>
      <c r="AJ35" s="54">
        <f>RANK(Q35,(C35:Q35,U35:AG35),1)</f>
        <v>12</v>
      </c>
    </row>
    <row r="36" spans="1:36" ht="12.65" customHeight="1" x14ac:dyDescent="0.25">
      <c r="A36" s="17" t="s">
        <v>37</v>
      </c>
      <c r="B36" s="104">
        <v>2010</v>
      </c>
      <c r="C36" s="51">
        <f>AVERAGEIF('5.6.2 (Medium incl tax)'!$A$37:$A$64,'Annual incl tax'!$B36,'5.6.2 (Medium incl tax)'!D$37:D$64)</f>
        <v>16.722514748063119</v>
      </c>
      <c r="D36" s="51">
        <f>AVERAGEIF('5.6.2 (Medium incl tax)'!$A$37:$A$64,'Annual incl tax'!$B36,'5.6.2 (Medium incl tax)'!E$37:E$64)</f>
        <v>16.873879042595995</v>
      </c>
      <c r="E36" s="51">
        <f>AVERAGEIF('5.6.2 (Medium incl tax)'!$A$37:$A$64,'Annual incl tax'!$B36,'5.6.2 (Medium incl tax)'!F$37:F$64)</f>
        <v>23.072368772017803</v>
      </c>
      <c r="F36" s="51">
        <f>AVERAGEIF('5.6.2 (Medium incl tax)'!$A$37:$A$64,'Annual incl tax'!$B36,'5.6.2 (Medium incl tax)'!G$37:G$64)</f>
        <v>11.560379814496837</v>
      </c>
      <c r="G36" s="51">
        <f>AVERAGEIF('5.6.2 (Medium incl tax)'!$A$37:$A$64,'Annual incl tax'!$B36,'5.6.2 (Medium incl tax)'!H$37:H$64)</f>
        <v>11.293055313122171</v>
      </c>
      <c r="H36" s="51">
        <f>AVERAGEIF('5.6.2 (Medium incl tax)'!$A$37:$A$64,'Annual incl tax'!$B36,'5.6.2 (Medium incl tax)'!I$37:I$64)</f>
        <v>20.64671403443252</v>
      </c>
      <c r="I36" s="51">
        <f>AVERAGEIF('5.6.2 (Medium incl tax)'!$A$37:$A$64,'Annual incl tax'!$B36,'5.6.2 (Medium incl tax)'!J$37:J$64)</f>
        <v>10.261233202398081</v>
      </c>
      <c r="J36" s="51">
        <f>AVERAGEIF('5.6.2 (Medium incl tax)'!$A$37:$A$64,'Annual incl tax'!$B36,'5.6.2 (Medium incl tax)'!K$37:K$64)</f>
        <v>15.780742823432787</v>
      </c>
      <c r="K36" s="51">
        <f>AVERAGEIF('5.6.2 (Medium incl tax)'!$A$37:$A$64,'Annual incl tax'!$B36,'5.6.2 (Medium incl tax)'!L$37:L$64)</f>
        <v>16.671504315715794</v>
      </c>
      <c r="L36" s="51">
        <f>AVERAGEIF('5.6.2 (Medium incl tax)'!$A$37:$A$64,'Annual incl tax'!$B36,'5.6.2 (Medium incl tax)'!M$37:M$64)</f>
        <v>14.899864274596656</v>
      </c>
      <c r="M36" s="51">
        <f>AVERAGEIF('5.6.2 (Medium incl tax)'!$A$37:$A$64,'Annual incl tax'!$B36,'5.6.2 (Medium incl tax)'!N$37:N$64)</f>
        <v>15.255921210344074</v>
      </c>
      <c r="N36" s="51">
        <f>AVERAGEIF('5.6.2 (Medium incl tax)'!$A$37:$A$64,'Annual incl tax'!$B36,'5.6.2 (Medium incl tax)'!O$37:O$64)</f>
        <v>13.93943773325843</v>
      </c>
      <c r="O36" s="51">
        <f>AVERAGEIF('5.6.2 (Medium incl tax)'!$A$37:$A$64,'Annual incl tax'!$B36,'5.6.2 (Medium incl tax)'!P$37:P$64)</f>
        <v>15.348590971809291</v>
      </c>
      <c r="P36" s="51">
        <f>AVERAGEIF('5.6.2 (Medium incl tax)'!$A$37:$A$64,'Annual incl tax'!$B36,'5.6.2 (Medium incl tax)'!Q$37:Q$64)</f>
        <v>16.284171172834355</v>
      </c>
      <c r="Q36" s="51">
        <f>AVERAGEIF('5.6.2 (Medium incl tax)'!$A$37:$A$64,'Annual incl tax'!$B36,'5.6.2 (Medium incl tax)'!R$37:R$64)</f>
        <v>12.159986555775898</v>
      </c>
      <c r="R36" s="52">
        <f t="shared" si="0"/>
        <v>15.348590971809291</v>
      </c>
      <c r="S36" s="53">
        <f t="shared" si="1"/>
        <v>-20.774574173550473</v>
      </c>
      <c r="T36" s="54">
        <f t="shared" si="2"/>
        <v>4</v>
      </c>
      <c r="U36" s="51">
        <f>AVERAGEIF('5.6.2 (Medium incl tax)'!$A$37:$A$64,'Annual incl tax'!$B36,'5.6.2 (Medium incl tax)'!V$37:V$64)</f>
        <v>7.0483778040904941</v>
      </c>
      <c r="V36" s="51">
        <f>AVERAGEIF('5.6.2 (Medium incl tax)'!$A$37:$A$64,'Annual incl tax'!$B36,'5.6.2 (Medium incl tax)'!W$37:W$64)</f>
        <v>9.8853309338648341</v>
      </c>
      <c r="W36" s="51">
        <f>AVERAGEIF('5.6.2 (Medium incl tax)'!$A$37:$A$64,'Annual incl tax'!$B36,'5.6.2 (Medium incl tax)'!X$37:X$64)</f>
        <v>16.633377509115999</v>
      </c>
      <c r="X36" s="51">
        <f>AVERAGEIF('5.6.2 (Medium incl tax)'!$A$37:$A$64,'Annual incl tax'!$B36,'5.6.2 (Medium incl tax)'!Y$37:Y$64)</f>
        <v>13.061599492438674</v>
      </c>
      <c r="Y36" s="51">
        <f>AVERAGEIF('5.6.2 (Medium incl tax)'!$A$37:$A$64,'Annual incl tax'!$B36,'5.6.2 (Medium incl tax)'!Z$37:Z$64)</f>
        <v>8.4675410217312965</v>
      </c>
      <c r="Z36" s="51">
        <f>AVERAGEIF('5.6.2 (Medium incl tax)'!$A$37:$A$64,'Annual incl tax'!$B36,'5.6.2 (Medium incl tax)'!AA$37:AA$64)</f>
        <v>14.059144713728084</v>
      </c>
      <c r="AA36" s="51">
        <f>AVERAGEIF('5.6.2 (Medium incl tax)'!$A$37:$A$64,'Annual incl tax'!$B36,'5.6.2 (Medium incl tax)'!AB$37:AB$64)</f>
        <v>8.9973636423473451</v>
      </c>
      <c r="AB36" s="51">
        <f>AVERAGEIF('5.6.2 (Medium incl tax)'!$A$37:$A$64,'Annual incl tax'!$B36,'5.6.2 (Medium incl tax)'!AC$37:AC$64)</f>
        <v>10.173635930317003</v>
      </c>
      <c r="AC36" s="51">
        <f>AVERAGEIF('5.6.2 (Medium incl tax)'!$A$37:$A$64,'Annual incl tax'!$B36,'5.6.2 (Medium incl tax)'!AD$37:AD$64)</f>
        <v>14.15849044926502</v>
      </c>
      <c r="AD36" s="51">
        <f>AVERAGEIF('5.6.2 (Medium incl tax)'!$A$37:$A$64,'Annual incl tax'!$B36,'5.6.2 (Medium incl tax)'!AE$37:AE$64)</f>
        <v>11.680753634862263</v>
      </c>
      <c r="AE36" s="51">
        <f>AVERAGEIF('5.6.2 (Medium incl tax)'!$A$37:$A$64,'Annual incl tax'!$B36,'5.6.2 (Medium incl tax)'!AF$37:AF$64)</f>
        <v>8.9359860160866909</v>
      </c>
      <c r="AF36" s="51">
        <f>AVERAGEIF('5.6.2 (Medium incl tax)'!$A$37:$A$64,'Annual incl tax'!$B36,'5.6.2 (Medium incl tax)'!AG$37:AG$64)</f>
        <v>13.53833190958864</v>
      </c>
      <c r="AG36" s="51">
        <f>AVERAGEIF('5.6.2 (Medium incl tax)'!$A$37:$A$64,'Annual incl tax'!$B36,'5.6.2 (Medium incl tax)'!AH$37:AH$64)</f>
        <v>12.127924437138308</v>
      </c>
      <c r="AH36" s="51">
        <f t="shared" si="3"/>
        <v>13.738884821423536</v>
      </c>
      <c r="AI36" s="53">
        <f t="shared" si="4"/>
        <v>-11.492186492353477</v>
      </c>
      <c r="AJ36" s="54">
        <f>RANK(Q36,(C36:Q36,U36:AG36),1)</f>
        <v>12</v>
      </c>
    </row>
    <row r="37" spans="1:36" ht="12.65" customHeight="1" x14ac:dyDescent="0.25">
      <c r="A37" s="17" t="s">
        <v>37</v>
      </c>
      <c r="B37" s="104">
        <v>2011</v>
      </c>
      <c r="C37" s="51">
        <f>AVERAGEIF('5.6.2 (Medium incl tax)'!$A$37:$A$64,'Annual incl tax'!$B37,'5.6.2 (Medium incl tax)'!D$37:D$64)</f>
        <v>17.143815819365336</v>
      </c>
      <c r="D37" s="51">
        <f>AVERAGEIF('5.6.2 (Medium incl tax)'!$A$37:$A$64,'Annual incl tax'!$B37,'5.6.2 (Medium incl tax)'!E$37:E$64)</f>
        <v>18.462896222212052</v>
      </c>
      <c r="E37" s="51">
        <f>AVERAGEIF('5.6.2 (Medium incl tax)'!$A$37:$A$64,'Annual incl tax'!$B37,'5.6.2 (Medium incl tax)'!F$37:F$64)</f>
        <v>25.531162478638656</v>
      </c>
      <c r="F37" s="51">
        <f>AVERAGEIF('5.6.2 (Medium incl tax)'!$A$37:$A$64,'Annual incl tax'!$B37,'5.6.2 (Medium incl tax)'!G$37:G$64)</f>
        <v>13.507568849041165</v>
      </c>
      <c r="G37" s="51">
        <f>AVERAGEIF('5.6.2 (Medium incl tax)'!$A$37:$A$64,'Annual incl tax'!$B37,'5.6.2 (Medium incl tax)'!H$37:H$64)</f>
        <v>12.171117021039146</v>
      </c>
      <c r="H37" s="51">
        <f>AVERAGEIF('5.6.2 (Medium incl tax)'!$A$37:$A$64,'Annual incl tax'!$B37,'5.6.2 (Medium incl tax)'!I$37:I$64)</f>
        <v>21.951502606201096</v>
      </c>
      <c r="I37" s="51">
        <f>AVERAGEIF('5.6.2 (Medium incl tax)'!$A$37:$A$64,'Annual incl tax'!$B37,'5.6.2 (Medium incl tax)'!J$37:J$64)</f>
        <v>10.795698935079111</v>
      </c>
      <c r="J37" s="51">
        <f>AVERAGEIF('5.6.2 (Medium incl tax)'!$A$37:$A$64,'Annual incl tax'!$B37,'5.6.2 (Medium incl tax)'!K$37:K$64)</f>
        <v>17.299713906167355</v>
      </c>
      <c r="K37" s="51">
        <f>AVERAGEIF('5.6.2 (Medium incl tax)'!$A$37:$A$64,'Annual incl tax'!$B37,'5.6.2 (Medium incl tax)'!L$37:L$64)</f>
        <v>17.58191617626688</v>
      </c>
      <c r="L37" s="51">
        <f>AVERAGEIF('5.6.2 (Medium incl tax)'!$A$37:$A$64,'Annual incl tax'!$B37,'5.6.2 (Medium incl tax)'!M$37:M$64)</f>
        <v>14.492618181062943</v>
      </c>
      <c r="M37" s="51">
        <f>AVERAGEIF('5.6.2 (Medium incl tax)'!$A$37:$A$64,'Annual incl tax'!$B37,'5.6.2 (Medium incl tax)'!N$37:N$64)</f>
        <v>15.633778954692799</v>
      </c>
      <c r="N37" s="51">
        <f>AVERAGEIF('5.6.2 (Medium incl tax)'!$A$37:$A$64,'Annual incl tax'!$B37,'5.6.2 (Medium incl tax)'!O$37:O$64)</f>
        <v>15.338377582131804</v>
      </c>
      <c r="O37" s="51">
        <f>AVERAGEIF('5.6.2 (Medium incl tax)'!$A$37:$A$64,'Annual incl tax'!$B37,'5.6.2 (Medium incl tax)'!P$37:P$64)</f>
        <v>17.655637304524586</v>
      </c>
      <c r="P37" s="51">
        <f>AVERAGEIF('5.6.2 (Medium incl tax)'!$A$37:$A$64,'Annual incl tax'!$B37,'5.6.2 (Medium incl tax)'!Q$37:Q$64)</f>
        <v>17.94658989464304</v>
      </c>
      <c r="Q37" s="51">
        <f>AVERAGEIF('5.6.2 (Medium incl tax)'!$A$37:$A$64,'Annual incl tax'!$B37,'5.6.2 (Medium incl tax)'!R$37:R$64)</f>
        <v>13.090837950147193</v>
      </c>
      <c r="R37" s="52">
        <f t="shared" si="0"/>
        <v>17.143815819365336</v>
      </c>
      <c r="S37" s="53">
        <f t="shared" si="1"/>
        <v>-23.641048830214185</v>
      </c>
      <c r="T37" s="54">
        <f t="shared" si="2"/>
        <v>3</v>
      </c>
      <c r="U37" s="51">
        <f>AVERAGEIF('5.6.2 (Medium incl tax)'!$A$37:$A$64,'Annual incl tax'!$B37,'5.6.2 (Medium incl tax)'!V$37:V$64)</f>
        <v>7.3763979518751821</v>
      </c>
      <c r="V37" s="51">
        <f>AVERAGEIF('5.6.2 (Medium incl tax)'!$A$37:$A$64,'Annual incl tax'!$B37,'5.6.2 (Medium incl tax)'!W$37:W$64)</f>
        <v>9.906151873948394</v>
      </c>
      <c r="W37" s="51">
        <f>AVERAGEIF('5.6.2 (Medium incl tax)'!$A$37:$A$64,'Annual incl tax'!$B37,'5.6.2 (Medium incl tax)'!X$37:X$64)</f>
        <v>19.364858081517156</v>
      </c>
      <c r="X37" s="51">
        <f>AVERAGEIF('5.6.2 (Medium incl tax)'!$A$37:$A$64,'Annual incl tax'!$B37,'5.6.2 (Medium incl tax)'!Y$37:Y$64)</f>
        <v>14.258330818760079</v>
      </c>
      <c r="Y37" s="51">
        <f>AVERAGEIF('5.6.2 (Medium incl tax)'!$A$37:$A$64,'Annual incl tax'!$B37,'5.6.2 (Medium incl tax)'!Z$37:Z$64)</f>
        <v>8.7431829127097629</v>
      </c>
      <c r="Z37" s="51">
        <f>AVERAGEIF('5.6.2 (Medium incl tax)'!$A$37:$A$64,'Annual incl tax'!$B37,'5.6.2 (Medium incl tax)'!AA$37:AA$64)</f>
        <v>14.037182458973312</v>
      </c>
      <c r="AA37" s="51">
        <f>AVERAGEIF('5.6.2 (Medium incl tax)'!$A$37:$A$64,'Annual incl tax'!$B37,'5.6.2 (Medium incl tax)'!AB$37:AB$64)</f>
        <v>10.890879671262441</v>
      </c>
      <c r="AB37" s="51">
        <f>AVERAGEIF('5.6.2 (Medium incl tax)'!$A$37:$A$64,'Annual incl tax'!$B37,'5.6.2 (Medium incl tax)'!AC$37:AC$64)</f>
        <v>10.565698085366289</v>
      </c>
      <c r="AC37" s="51">
        <f>AVERAGEIF('5.6.2 (Medium incl tax)'!$A$37:$A$64,'Annual incl tax'!$B37,'5.6.2 (Medium incl tax)'!AD$37:AD$64)</f>
        <v>14.392772302633738</v>
      </c>
      <c r="AD37" s="51">
        <f>AVERAGEIF('5.6.2 (Medium incl tax)'!$A$37:$A$64,'Annual incl tax'!$B37,'5.6.2 (Medium incl tax)'!AE$37:AE$64)</f>
        <v>12.245120619040089</v>
      </c>
      <c r="AE37" s="51">
        <f>AVERAGEIF('5.6.2 (Medium incl tax)'!$A$37:$A$64,'Annual incl tax'!$B37,'5.6.2 (Medium incl tax)'!AF$37:AF$64)</f>
        <v>9.4028252840402509</v>
      </c>
      <c r="AF37" s="51">
        <f>AVERAGEIF('5.6.2 (Medium incl tax)'!$A$37:$A$64,'Annual incl tax'!$B37,'5.6.2 (Medium incl tax)'!AG$37:AG$64)</f>
        <v>14.718185273319564</v>
      </c>
      <c r="AG37" s="51">
        <f>AVERAGEIF('5.6.2 (Medium incl tax)'!$A$37:$A$64,'Annual incl tax'!$B37,'5.6.2 (Medium incl tax)'!AH$37:AH$64)</f>
        <v>12.726503796462378</v>
      </c>
      <c r="AH37" s="51">
        <f t="shared" si="3"/>
        <v>14.325551560696908</v>
      </c>
      <c r="AI37" s="53">
        <f t="shared" si="4"/>
        <v>-8.6189603612696697</v>
      </c>
      <c r="AJ37" s="54">
        <f>RANK(Q37,(C37:Q37,U37:AG37),1)</f>
        <v>11</v>
      </c>
    </row>
    <row r="38" spans="1:36" ht="12.65" customHeight="1" x14ac:dyDescent="0.25">
      <c r="A38" s="17" t="s">
        <v>37</v>
      </c>
      <c r="B38" s="104">
        <v>2012</v>
      </c>
      <c r="C38" s="51">
        <f>AVERAGEIF('5.6.2 (Medium incl tax)'!$A$37:$A$64,'Annual incl tax'!$B38,'5.6.2 (Medium incl tax)'!D$37:D$64)</f>
        <v>16.209184736185968</v>
      </c>
      <c r="D38" s="51">
        <f>AVERAGEIF('5.6.2 (Medium incl tax)'!$A$37:$A$64,'Annual incl tax'!$B38,'5.6.2 (Medium incl tax)'!E$37:E$64)</f>
        <v>18.45164564934975</v>
      </c>
      <c r="E38" s="51">
        <f>AVERAGEIF('5.6.2 (Medium incl tax)'!$A$37:$A$64,'Annual incl tax'!$B38,'5.6.2 (Medium incl tax)'!F$37:F$64)</f>
        <v>24.199787030067704</v>
      </c>
      <c r="F38" s="51">
        <f>AVERAGEIF('5.6.2 (Medium incl tax)'!$A$37:$A$64,'Annual incl tax'!$B38,'5.6.2 (Medium incl tax)'!G$37:G$64)</f>
        <v>12.599283420192972</v>
      </c>
      <c r="G38" s="51">
        <f>AVERAGEIF('5.6.2 (Medium incl tax)'!$A$37:$A$64,'Annual incl tax'!$B38,'5.6.2 (Medium incl tax)'!H$37:H$64)</f>
        <v>11.722040457999789</v>
      </c>
      <c r="H38" s="51">
        <f>AVERAGEIF('5.6.2 (Medium incl tax)'!$A$37:$A$64,'Annual incl tax'!$B38,'5.6.2 (Medium incl tax)'!I$37:I$64)</f>
        <v>21.364060727498313</v>
      </c>
      <c r="I38" s="51">
        <f>AVERAGEIF('5.6.2 (Medium incl tax)'!$A$37:$A$64,'Annual incl tax'!$B38,'5.6.2 (Medium incl tax)'!J$37:J$64)</f>
        <v>11.386168435046596</v>
      </c>
      <c r="J38" s="51">
        <f>AVERAGEIF('5.6.2 (Medium incl tax)'!$A$37:$A$64,'Annual incl tax'!$B38,'5.6.2 (Medium incl tax)'!K$37:K$64)</f>
        <v>18.008382459574634</v>
      </c>
      <c r="K38" s="51">
        <f>AVERAGEIF('5.6.2 (Medium incl tax)'!$A$37:$A$64,'Annual incl tax'!$B38,'5.6.2 (Medium incl tax)'!L$37:L$64)</f>
        <v>17.945808943882383</v>
      </c>
      <c r="L38" s="51">
        <f>AVERAGEIF('5.6.2 (Medium incl tax)'!$A$37:$A$64,'Annual incl tax'!$B38,'5.6.2 (Medium incl tax)'!M$37:M$64)</f>
        <v>13.791161337121549</v>
      </c>
      <c r="M38" s="51">
        <f>AVERAGEIF('5.6.2 (Medium incl tax)'!$A$37:$A$64,'Annual incl tax'!$B38,'5.6.2 (Medium incl tax)'!N$37:N$64)</f>
        <v>15.055783833620875</v>
      </c>
      <c r="N38" s="51">
        <f>AVERAGEIF('5.6.2 (Medium incl tax)'!$A$37:$A$64,'Annual incl tax'!$B38,'5.6.2 (Medium incl tax)'!O$37:O$64)</f>
        <v>16.439068534426184</v>
      </c>
      <c r="O38" s="51">
        <f>AVERAGEIF('5.6.2 (Medium incl tax)'!$A$37:$A$64,'Annual incl tax'!$B38,'5.6.2 (Medium incl tax)'!P$37:P$64)</f>
        <v>18.096303934452905</v>
      </c>
      <c r="P38" s="51">
        <f>AVERAGEIF('5.6.2 (Medium incl tax)'!$A$37:$A$64,'Annual incl tax'!$B38,'5.6.2 (Medium incl tax)'!Q$37:Q$64)</f>
        <v>16.658781268787905</v>
      </c>
      <c r="Q38" s="51">
        <f>AVERAGEIF('5.6.2 (Medium incl tax)'!$A$37:$A$64,'Annual incl tax'!$B38,'5.6.2 (Medium incl tax)'!R$37:R$64)</f>
        <v>14.049381507262975</v>
      </c>
      <c r="R38" s="52">
        <f t="shared" si="0"/>
        <v>16.439068534426184</v>
      </c>
      <c r="S38" s="53">
        <f t="shared" si="1"/>
        <v>-14.536632791321486</v>
      </c>
      <c r="T38" s="54">
        <f t="shared" si="2"/>
        <v>5</v>
      </c>
      <c r="U38" s="51">
        <f>AVERAGEIF('5.6.2 (Medium incl tax)'!$A$37:$A$64,'Annual incl tax'!$B38,'5.6.2 (Medium incl tax)'!V$37:V$64)</f>
        <v>7.2950653379793549</v>
      </c>
      <c r="V38" s="51">
        <f>AVERAGEIF('5.6.2 (Medium incl tax)'!$A$37:$A$64,'Annual incl tax'!$B38,'5.6.2 (Medium incl tax)'!W$37:W$64)</f>
        <v>10.497973237410225</v>
      </c>
      <c r="W38" s="51">
        <f>AVERAGEIF('5.6.2 (Medium incl tax)'!$A$37:$A$64,'Annual incl tax'!$B38,'5.6.2 (Medium incl tax)'!X$37:X$64)</f>
        <v>23.060015890388858</v>
      </c>
      <c r="X38" s="51">
        <f>AVERAGEIF('5.6.2 (Medium incl tax)'!$A$37:$A$64,'Annual incl tax'!$B38,'5.6.2 (Medium incl tax)'!Y$37:Y$64)</f>
        <v>13.507722187398326</v>
      </c>
      <c r="Y38" s="51">
        <f>AVERAGEIF('5.6.2 (Medium incl tax)'!$A$37:$A$64,'Annual incl tax'!$B38,'5.6.2 (Medium incl tax)'!Z$37:Z$64)</f>
        <v>8.9943045881491095</v>
      </c>
      <c r="Z38" s="51">
        <f>AVERAGEIF('5.6.2 (Medium incl tax)'!$A$37:$A$64,'Annual incl tax'!$B38,'5.6.2 (Medium incl tax)'!AA$37:AA$64)</f>
        <v>12.835113622447349</v>
      </c>
      <c r="AA38" s="51">
        <f>AVERAGEIF('5.6.2 (Medium incl tax)'!$A$37:$A$64,'Annual incl tax'!$B38,'5.6.2 (Medium incl tax)'!AB$37:AB$64)</f>
        <v>11.153311434799297</v>
      </c>
      <c r="AB38" s="51">
        <f>AVERAGEIF('5.6.2 (Medium incl tax)'!$A$37:$A$64,'Annual incl tax'!$B38,'5.6.2 (Medium incl tax)'!AC$37:AC$64)</f>
        <v>10.24807340739325</v>
      </c>
      <c r="AC38" s="51">
        <f>AVERAGEIF('5.6.2 (Medium incl tax)'!$A$37:$A$64,'Annual incl tax'!$B38,'5.6.2 (Medium incl tax)'!AD$37:AD$64)</f>
        <v>13.584691426833409</v>
      </c>
      <c r="AD38" s="51">
        <f>AVERAGEIF('5.6.2 (Medium incl tax)'!$A$37:$A$64,'Annual incl tax'!$B38,'5.6.2 (Medium incl tax)'!AE$37:AE$64)</f>
        <v>11.940843041192597</v>
      </c>
      <c r="AE38" s="51">
        <f>AVERAGEIF('5.6.2 (Medium incl tax)'!$A$37:$A$64,'Annual incl tax'!$B38,'5.6.2 (Medium incl tax)'!AF$37:AF$64)</f>
        <v>8.6133417441496896</v>
      </c>
      <c r="AF38" s="51">
        <f>AVERAGEIF('5.6.2 (Medium incl tax)'!$A$37:$A$64,'Annual incl tax'!$B38,'5.6.2 (Medium incl tax)'!AG$37:AG$64)</f>
        <v>13.937333109639727</v>
      </c>
      <c r="AG38" s="51">
        <f>AVERAGEIF('5.6.2 (Medium incl tax)'!$A$37:$A$64,'Annual incl tax'!$B38,'5.6.2 (Medium incl tax)'!AH$37:AH$64)</f>
        <v>12.502556108189578</v>
      </c>
      <c r="AH38" s="51">
        <f t="shared" si="3"/>
        <v>13.68792638197748</v>
      </c>
      <c r="AI38" s="53">
        <f t="shared" si="4"/>
        <v>2.6406857780986703</v>
      </c>
      <c r="AJ38" s="54">
        <f>RANK(Q38,(C38:Q38,U38:AG38),1)</f>
        <v>17</v>
      </c>
    </row>
    <row r="39" spans="1:36" ht="12.65" customHeight="1" x14ac:dyDescent="0.25">
      <c r="A39" s="17" t="s">
        <v>37</v>
      </c>
      <c r="B39" s="104">
        <v>2013</v>
      </c>
      <c r="C39" s="51">
        <f>AVERAGEIF('5.6.2 (Medium incl tax)'!$A$37:$A$64,'Annual incl tax'!$B39,'5.6.2 (Medium incl tax)'!D$37:D$64)</f>
        <v>17.410334981195582</v>
      </c>
      <c r="D39" s="51">
        <f>AVERAGEIF('5.6.2 (Medium incl tax)'!$A$37:$A$64,'Annual incl tax'!$B39,'5.6.2 (Medium incl tax)'!E$37:E$64)</f>
        <v>18.632428220898817</v>
      </c>
      <c r="E39" s="51">
        <f>AVERAGEIF('5.6.2 (Medium incl tax)'!$A$37:$A$64,'Annual incl tax'!$B39,'5.6.2 (Medium incl tax)'!F$37:F$64)</f>
        <v>25.206540540048927</v>
      </c>
      <c r="F39" s="51">
        <f>AVERAGEIF('5.6.2 (Medium incl tax)'!$A$37:$A$64,'Annual incl tax'!$B39,'5.6.2 (Medium incl tax)'!G$37:G$64)</f>
        <v>13.320791718488049</v>
      </c>
      <c r="G39" s="51">
        <f>AVERAGEIF('5.6.2 (Medium incl tax)'!$A$37:$A$64,'Annual incl tax'!$B39,'5.6.2 (Medium incl tax)'!H$37:H$64)</f>
        <v>13.247882668940093</v>
      </c>
      <c r="H39" s="51">
        <f>AVERAGEIF('5.6.2 (Medium incl tax)'!$A$37:$A$64,'Annual incl tax'!$B39,'5.6.2 (Medium incl tax)'!I$37:I$64)</f>
        <v>24.7983721848505</v>
      </c>
      <c r="I39" s="51">
        <f>AVERAGEIF('5.6.2 (Medium incl tax)'!$A$37:$A$64,'Annual incl tax'!$B39,'5.6.2 (Medium incl tax)'!J$37:J$64)</f>
        <v>13.841872688755506</v>
      </c>
      <c r="J39" s="51">
        <f>AVERAGEIF('5.6.2 (Medium incl tax)'!$A$37:$A$64,'Annual incl tax'!$B39,'5.6.2 (Medium incl tax)'!K$37:K$64)</f>
        <v>19.956734122614417</v>
      </c>
      <c r="K39" s="51">
        <f>AVERAGEIF('5.6.2 (Medium incl tax)'!$A$37:$A$64,'Annual incl tax'!$B39,'5.6.2 (Medium incl tax)'!L$37:L$64)</f>
        <v>19.596425437461328</v>
      </c>
      <c r="L39" s="51">
        <f>AVERAGEIF('5.6.2 (Medium incl tax)'!$A$37:$A$64,'Annual incl tax'!$B39,'5.6.2 (Medium incl tax)'!M$37:M$64)</f>
        <v>14.059647800863036</v>
      </c>
      <c r="M39" s="51">
        <f>AVERAGEIF('5.6.2 (Medium incl tax)'!$A$37:$A$64,'Annual incl tax'!$B39,'5.6.2 (Medium incl tax)'!N$37:N$64)</f>
        <v>16.148620793685311</v>
      </c>
      <c r="N39" s="51">
        <f>AVERAGEIF('5.6.2 (Medium incl tax)'!$A$37:$A$64,'Annual incl tax'!$B39,'5.6.2 (Medium incl tax)'!O$37:O$64)</f>
        <v>17.885016070773418</v>
      </c>
      <c r="O39" s="51">
        <f>AVERAGEIF('5.6.2 (Medium incl tax)'!$A$37:$A$64,'Annual incl tax'!$B39,'5.6.2 (Medium incl tax)'!P$37:P$64)</f>
        <v>19.112236243596755</v>
      </c>
      <c r="P39" s="51">
        <f>AVERAGEIF('5.6.2 (Medium incl tax)'!$A$37:$A$64,'Annual incl tax'!$B39,'5.6.2 (Medium incl tax)'!Q$37:Q$64)</f>
        <v>17.609839646683085</v>
      </c>
      <c r="Q39" s="51">
        <f>AVERAGEIF('5.6.2 (Medium incl tax)'!$A$37:$A$64,'Annual incl tax'!$B39,'5.6.2 (Medium incl tax)'!R$37:R$64)</f>
        <v>15.02296272457451</v>
      </c>
      <c r="R39" s="52">
        <f t="shared" si="0"/>
        <v>17.609839646683085</v>
      </c>
      <c r="S39" s="53">
        <f t="shared" si="1"/>
        <v>-14.689951606662287</v>
      </c>
      <c r="T39" s="54">
        <f t="shared" si="2"/>
        <v>5</v>
      </c>
      <c r="U39" s="51">
        <f>AVERAGEIF('5.6.2 (Medium incl tax)'!$A$37:$A$64,'Annual incl tax'!$B39,'5.6.2 (Medium incl tax)'!V$37:V$64)</f>
        <v>7.6691497919212352</v>
      </c>
      <c r="V39" s="51">
        <f>AVERAGEIF('5.6.2 (Medium incl tax)'!$A$37:$A$64,'Annual incl tax'!$B39,'5.6.2 (Medium incl tax)'!W$37:W$64)</f>
        <v>11.558601299943863</v>
      </c>
      <c r="W39" s="51">
        <f>AVERAGEIF('5.6.2 (Medium incl tax)'!$A$37:$A$64,'Annual incl tax'!$B39,'5.6.2 (Medium incl tax)'!X$37:X$64)</f>
        <v>22.257068242000564</v>
      </c>
      <c r="X39" s="51">
        <f>AVERAGEIF('5.6.2 (Medium incl tax)'!$A$37:$A$64,'Annual incl tax'!$B39,'5.6.2 (Medium incl tax)'!Y$37:Y$64)</f>
        <v>14.123477162565599</v>
      </c>
      <c r="Y39" s="51">
        <f>AVERAGEIF('5.6.2 (Medium incl tax)'!$A$37:$A$64,'Annual incl tax'!$B39,'5.6.2 (Medium incl tax)'!Z$37:Z$64)</f>
        <v>11.541314624411381</v>
      </c>
      <c r="Z39" s="51">
        <f>AVERAGEIF('5.6.2 (Medium incl tax)'!$A$37:$A$64,'Annual incl tax'!$B39,'5.6.2 (Medium incl tax)'!AA$37:AA$64)</f>
        <v>11.563236347520194</v>
      </c>
      <c r="AA39" s="51">
        <f>AVERAGEIF('5.6.2 (Medium incl tax)'!$A$37:$A$64,'Annual incl tax'!$B39,'5.6.2 (Medium incl tax)'!AB$37:AB$64)</f>
        <v>11.618033623204177</v>
      </c>
      <c r="AB39" s="51">
        <f>AVERAGEIF('5.6.2 (Medium incl tax)'!$A$37:$A$64,'Annual incl tax'!$B39,'5.6.2 (Medium incl tax)'!AC$37:AC$64)</f>
        <v>11.723865827154118</v>
      </c>
      <c r="AC39" s="51">
        <f>AVERAGEIF('5.6.2 (Medium incl tax)'!$A$37:$A$64,'Annual incl tax'!$B39,'5.6.2 (Medium incl tax)'!AD$37:AD$64)</f>
        <v>14.237643292407469</v>
      </c>
      <c r="AD39" s="51">
        <f>AVERAGEIF('5.6.2 (Medium incl tax)'!$A$37:$A$64,'Annual incl tax'!$B39,'5.6.2 (Medium incl tax)'!AE$37:AE$64)</f>
        <v>12.386796274516589</v>
      </c>
      <c r="AE39" s="51">
        <f>AVERAGEIF('5.6.2 (Medium incl tax)'!$A$37:$A$64,'Annual incl tax'!$B39,'5.6.2 (Medium incl tax)'!AF$37:AF$64)</f>
        <v>11.049219921096222</v>
      </c>
      <c r="AF39" s="51">
        <f>AVERAGEIF('5.6.2 (Medium incl tax)'!$A$37:$A$64,'Annual incl tax'!$B39,'5.6.2 (Medium incl tax)'!AG$37:AG$64)</f>
        <v>14.335665190560464</v>
      </c>
      <c r="AG39" s="51">
        <f>AVERAGEIF('5.6.2 (Medium incl tax)'!$A$37:$A$64,'Annual incl tax'!$B39,'5.6.2 (Medium incl tax)'!AH$37:AH$64)</f>
        <v>13.872287010512308</v>
      </c>
      <c r="AH39" s="51">
        <f t="shared" si="3"/>
        <v>14.180560227486534</v>
      </c>
      <c r="AI39" s="53">
        <f t="shared" si="4"/>
        <v>5.9405445453073575</v>
      </c>
      <c r="AJ39" s="54">
        <f>RANK(Q39,(C39:Q39,U39:AG39),1)</f>
        <v>17</v>
      </c>
    </row>
    <row r="40" spans="1:36" ht="12.65" customHeight="1" x14ac:dyDescent="0.25">
      <c r="A40" s="17" t="s">
        <v>37</v>
      </c>
      <c r="B40" s="104">
        <v>2014</v>
      </c>
      <c r="C40" s="51">
        <f>AVERAGEIF('5.6.2 (Medium incl tax)'!$A$37:$A$64,'Annual incl tax'!$B40,'5.6.2 (Medium incl tax)'!D$37:D$64)</f>
        <v>16.16088794273076</v>
      </c>
      <c r="D40" s="51">
        <f>AVERAGEIF('5.6.2 (Medium incl tax)'!$A$37:$A$64,'Annual incl tax'!$B40,'5.6.2 (Medium incl tax)'!E$37:E$64)</f>
        <v>16.694540779906632</v>
      </c>
      <c r="E40" s="51">
        <f>AVERAGEIF('5.6.2 (Medium incl tax)'!$A$37:$A$64,'Annual incl tax'!$B40,'5.6.2 (Medium incl tax)'!F$37:F$64)</f>
        <v>24.500099669476363</v>
      </c>
      <c r="F40" s="51">
        <f>AVERAGEIF('5.6.2 (Medium incl tax)'!$A$37:$A$64,'Annual incl tax'!$B40,'5.6.2 (Medium incl tax)'!G$37:G$64)</f>
        <v>12.503623546983979</v>
      </c>
      <c r="G40" s="51">
        <f>AVERAGEIF('5.6.2 (Medium incl tax)'!$A$37:$A$64,'Annual incl tax'!$B40,'5.6.2 (Medium incl tax)'!H$37:H$64)</f>
        <v>13.242897321488108</v>
      </c>
      <c r="H40" s="51">
        <f>AVERAGEIF('5.6.2 (Medium incl tax)'!$A$37:$A$64,'Annual incl tax'!$B40,'5.6.2 (Medium incl tax)'!I$37:I$64)</f>
        <v>24.008253615299683</v>
      </c>
      <c r="I40" s="51">
        <f>AVERAGEIF('5.6.2 (Medium incl tax)'!$A$37:$A$64,'Annual incl tax'!$B40,'5.6.2 (Medium incl tax)'!J$37:J$64)</f>
        <v>14.318634542211775</v>
      </c>
      <c r="J40" s="51">
        <f>AVERAGEIF('5.6.2 (Medium incl tax)'!$A$37:$A$64,'Annual incl tax'!$B40,'5.6.2 (Medium incl tax)'!K$37:K$64)</f>
        <v>19.918207858587259</v>
      </c>
      <c r="K40" s="51">
        <f>AVERAGEIF('5.6.2 (Medium incl tax)'!$A$37:$A$64,'Annual incl tax'!$B40,'5.6.2 (Medium incl tax)'!L$37:L$64)</f>
        <v>19.294870040127492</v>
      </c>
      <c r="L40" s="51">
        <f>AVERAGEIF('5.6.2 (Medium incl tax)'!$A$37:$A$64,'Annual incl tax'!$B40,'5.6.2 (Medium incl tax)'!M$37:M$64)</f>
        <v>14.013581019001073</v>
      </c>
      <c r="M40" s="51">
        <f>AVERAGEIF('5.6.2 (Medium incl tax)'!$A$37:$A$64,'Annual incl tax'!$B40,'5.6.2 (Medium incl tax)'!N$37:N$64)</f>
        <v>14.685797239997783</v>
      </c>
      <c r="N40" s="51">
        <f>AVERAGEIF('5.6.2 (Medium incl tax)'!$A$37:$A$64,'Annual incl tax'!$B40,'5.6.2 (Medium incl tax)'!O$37:O$64)</f>
        <v>17.758723009400512</v>
      </c>
      <c r="O40" s="51">
        <f>AVERAGEIF('5.6.2 (Medium incl tax)'!$A$37:$A$64,'Annual incl tax'!$B40,'5.6.2 (Medium incl tax)'!P$37:P$64)</f>
        <v>18.255806975319167</v>
      </c>
      <c r="P40" s="51">
        <f>AVERAGEIF('5.6.2 (Medium incl tax)'!$A$37:$A$64,'Annual incl tax'!$B40,'5.6.2 (Medium incl tax)'!Q$37:Q$64)</f>
        <v>15.464324644541449</v>
      </c>
      <c r="Q40" s="51">
        <f>AVERAGEIF('5.6.2 (Medium incl tax)'!$A$37:$A$64,'Annual incl tax'!$B40,'5.6.2 (Medium incl tax)'!R$37:R$64)</f>
        <v>15.840840129458016</v>
      </c>
      <c r="R40" s="52">
        <f t="shared" si="0"/>
        <v>16.16088794273076</v>
      </c>
      <c r="S40" s="53">
        <f t="shared" si="1"/>
        <v>-1.9803850778923504</v>
      </c>
      <c r="T40" s="54">
        <f t="shared" si="2"/>
        <v>7</v>
      </c>
      <c r="U40" s="51">
        <f>AVERAGEIF('5.6.2 (Medium incl tax)'!$A$37:$A$64,'Annual incl tax'!$B40,'5.6.2 (Medium incl tax)'!V$37:V$64)</f>
        <v>6.9577454062548911</v>
      </c>
      <c r="V40" s="51">
        <f>AVERAGEIF('5.6.2 (Medium incl tax)'!$A$37:$A$64,'Annual incl tax'!$B40,'5.6.2 (Medium incl tax)'!W$37:W$64)</f>
        <v>10.626205070649515</v>
      </c>
      <c r="W40" s="51">
        <f>AVERAGEIF('5.6.2 (Medium incl tax)'!$A$37:$A$64,'Annual incl tax'!$B40,'5.6.2 (Medium incl tax)'!X$37:X$64)</f>
        <v>18.729649352955583</v>
      </c>
      <c r="X40" s="51">
        <f>AVERAGEIF('5.6.2 (Medium incl tax)'!$A$37:$A$64,'Annual incl tax'!$B40,'5.6.2 (Medium incl tax)'!Y$37:Y$64)</f>
        <v>11.155900959423995</v>
      </c>
      <c r="Y40" s="51">
        <f>AVERAGEIF('5.6.2 (Medium incl tax)'!$A$37:$A$64,'Annual incl tax'!$B40,'5.6.2 (Medium incl tax)'!Z$37:Z$64)</f>
        <v>10.609631510715523</v>
      </c>
      <c r="Z40" s="51">
        <f>AVERAGEIF('5.6.2 (Medium incl tax)'!$A$37:$A$64,'Annual incl tax'!$B40,'5.6.2 (Medium incl tax)'!AA$37:AA$64)</f>
        <v>9.4701970718230886</v>
      </c>
      <c r="AA40" s="51">
        <f>AVERAGEIF('5.6.2 (Medium incl tax)'!$A$37:$A$64,'Annual incl tax'!$B40,'5.6.2 (Medium incl tax)'!AB$37:AB$64)</f>
        <v>10.752818645772575</v>
      </c>
      <c r="AB40" s="51">
        <f>AVERAGEIF('5.6.2 (Medium incl tax)'!$A$37:$A$64,'Annual incl tax'!$B40,'5.6.2 (Medium incl tax)'!AC$37:AC$64)</f>
        <v>10.680330158649941</v>
      </c>
      <c r="AC40" s="51">
        <f>AVERAGEIF('5.6.2 (Medium incl tax)'!$A$37:$A$64,'Annual incl tax'!$B40,'5.6.2 (Medium incl tax)'!AD$37:AD$64)</f>
        <v>10.990665462210178</v>
      </c>
      <c r="AD40" s="51">
        <f>AVERAGEIF('5.6.2 (Medium incl tax)'!$A$37:$A$64,'Annual incl tax'!$B40,'5.6.2 (Medium incl tax)'!AE$37:AE$64)</f>
        <v>11.406153818077936</v>
      </c>
      <c r="AE40" s="51">
        <f>AVERAGEIF('5.6.2 (Medium incl tax)'!$A$37:$A$64,'Annual incl tax'!$B40,'5.6.2 (Medium incl tax)'!AF$37:AF$64)</f>
        <v>10.235142755467958</v>
      </c>
      <c r="AF40" s="51">
        <f>AVERAGEIF('5.6.2 (Medium incl tax)'!$A$37:$A$64,'Annual incl tax'!$B40,'5.6.2 (Medium incl tax)'!AG$37:AG$64)</f>
        <v>12.21432762760676</v>
      </c>
      <c r="AG40" s="51">
        <f>AVERAGEIF('5.6.2 (Medium incl tax)'!$A$37:$A$64,'Annual incl tax'!$B40,'5.6.2 (Medium incl tax)'!AH$37:AH$64)</f>
        <v>13.150685508409087</v>
      </c>
      <c r="AH40" s="51">
        <f t="shared" si="3"/>
        <v>13.628239170244591</v>
      </c>
      <c r="AI40" s="53">
        <f t="shared" si="4"/>
        <v>16.235413332371941</v>
      </c>
      <c r="AJ40" s="54">
        <f>RANK(Q40,(C40:Q40,U40:AG40),1)</f>
        <v>19</v>
      </c>
    </row>
    <row r="41" spans="1:36" ht="12.65" customHeight="1" x14ac:dyDescent="0.25">
      <c r="A41" s="17" t="s">
        <v>37</v>
      </c>
      <c r="B41" s="104">
        <v>2015</v>
      </c>
      <c r="C41" s="51">
        <f>AVERAGEIF('5.6.2 (Medium incl tax)'!$A$37:$A$64,'Annual incl tax'!$B41,'5.6.2 (Medium incl tax)'!D$37:D$64)</f>
        <v>14.490472148235639</v>
      </c>
      <c r="D41" s="51">
        <f>AVERAGEIF('5.6.2 (Medium incl tax)'!$A$37:$A$64,'Annual incl tax'!$B41,'5.6.2 (Medium incl tax)'!E$37:E$64)</f>
        <v>16.246531679916185</v>
      </c>
      <c r="E41" s="51">
        <f>AVERAGEIF('5.6.2 (Medium incl tax)'!$A$37:$A$64,'Annual incl tax'!$B41,'5.6.2 (Medium incl tax)'!F$37:F$64)</f>
        <v>22.178117520210748</v>
      </c>
      <c r="F41" s="51">
        <f>AVERAGEIF('5.6.2 (Medium incl tax)'!$A$37:$A$64,'Annual incl tax'!$B41,'5.6.2 (Medium incl tax)'!G$37:G$64)</f>
        <v>11.187344229279351</v>
      </c>
      <c r="G41" s="51">
        <f>AVERAGEIF('5.6.2 (Medium incl tax)'!$A$37:$A$64,'Annual incl tax'!$B41,'5.6.2 (Medium incl tax)'!H$37:H$64)</f>
        <v>12.188249146985029</v>
      </c>
      <c r="H41" s="51">
        <f>AVERAGEIF('5.6.2 (Medium incl tax)'!$A$37:$A$64,'Annual incl tax'!$B41,'5.6.2 (Medium incl tax)'!I$37:I$64)</f>
        <v>21.404333953424114</v>
      </c>
      <c r="I41" s="51">
        <f>AVERAGEIF('5.6.2 (Medium incl tax)'!$A$37:$A$64,'Annual incl tax'!$B41,'5.6.2 (Medium incl tax)'!J$37:J$64)</f>
        <v>12.841653296598608</v>
      </c>
      <c r="J41" s="51">
        <f>AVERAGEIF('5.6.2 (Medium incl tax)'!$A$37:$A$64,'Annual incl tax'!$B41,'5.6.2 (Medium incl tax)'!K$37:K$64)</f>
        <v>17.711914970856473</v>
      </c>
      <c r="K41" s="51">
        <f>AVERAGEIF('5.6.2 (Medium incl tax)'!$A$37:$A$64,'Annual incl tax'!$B41,'5.6.2 (Medium incl tax)'!L$37:L$64)</f>
        <v>17.706235205703948</v>
      </c>
      <c r="L41" s="51">
        <f>AVERAGEIF('5.6.2 (Medium incl tax)'!$A$37:$A$64,'Annual incl tax'!$B41,'5.6.2 (Medium incl tax)'!M$37:M$64)</f>
        <v>12.827260974768659</v>
      </c>
      <c r="M41" s="51">
        <f>AVERAGEIF('5.6.2 (Medium incl tax)'!$A$37:$A$64,'Annual incl tax'!$B41,'5.6.2 (Medium incl tax)'!N$37:N$64)</f>
        <v>13.913326062432063</v>
      </c>
      <c r="N41" s="51">
        <f>AVERAGEIF('5.6.2 (Medium incl tax)'!$A$37:$A$64,'Annual incl tax'!$B41,'5.6.2 (Medium incl tax)'!O$37:O$64)</f>
        <v>16.565633622245642</v>
      </c>
      <c r="O41" s="51">
        <f>AVERAGEIF('5.6.2 (Medium incl tax)'!$A$37:$A$64,'Annual incl tax'!$B41,'5.6.2 (Medium incl tax)'!P$37:P$64)</f>
        <v>16.981308369559692</v>
      </c>
      <c r="P41" s="51">
        <f>AVERAGEIF('5.6.2 (Medium incl tax)'!$A$37:$A$64,'Annual incl tax'!$B41,'5.6.2 (Medium incl tax)'!Q$37:Q$64)</f>
        <v>13.519801727317212</v>
      </c>
      <c r="Q41" s="51">
        <f>AVERAGEIF('5.6.2 (Medium incl tax)'!$A$37:$A$64,'Annual incl tax'!$B41,'5.6.2 (Medium incl tax)'!R$37:R$64)</f>
        <v>15.634794818986645</v>
      </c>
      <c r="R41" s="52">
        <f t="shared" si="0"/>
        <v>15.634794818986645</v>
      </c>
      <c r="S41" s="53">
        <f t="shared" si="1"/>
        <v>0</v>
      </c>
      <c r="T41" s="54">
        <f t="shared" si="2"/>
        <v>8</v>
      </c>
      <c r="U41" s="51">
        <f>AVERAGEIF('5.6.2 (Medium incl tax)'!$A$37:$A$64,'Annual incl tax'!$B41,'5.6.2 (Medium incl tax)'!V$37:V$64)</f>
        <v>6.8922733224435575</v>
      </c>
      <c r="V41" s="51">
        <f>AVERAGEIF('5.6.2 (Medium incl tax)'!$A$37:$A$64,'Annual incl tax'!$B41,'5.6.2 (Medium incl tax)'!W$37:W$64)</f>
        <v>9.5425657401971868</v>
      </c>
      <c r="W41" s="51">
        <f>AVERAGEIF('5.6.2 (Medium incl tax)'!$A$37:$A$64,'Annual incl tax'!$B41,'5.6.2 (Medium incl tax)'!X$37:X$64)</f>
        <v>13.77836477395876</v>
      </c>
      <c r="X41" s="51">
        <f>AVERAGEIF('5.6.2 (Medium incl tax)'!$A$37:$A$64,'Annual incl tax'!$B41,'5.6.2 (Medium incl tax)'!Y$37:Y$64)</f>
        <v>10.136947389885297</v>
      </c>
      <c r="Y41" s="51">
        <f>AVERAGEIF('5.6.2 (Medium incl tax)'!$A$37:$A$64,'Annual incl tax'!$B41,'5.6.2 (Medium incl tax)'!Z$37:Z$64)</f>
        <v>9.4120870963761298</v>
      </c>
      <c r="Z41" s="51">
        <f>AVERAGEIF('5.6.2 (Medium incl tax)'!$A$37:$A$64,'Annual incl tax'!$B41,'5.6.2 (Medium incl tax)'!AA$37:AA$64)</f>
        <v>8.2460462170883453</v>
      </c>
      <c r="AA41" s="51">
        <f>AVERAGEIF('5.6.2 (Medium incl tax)'!$A$37:$A$64,'Annual incl tax'!$B41,'5.6.2 (Medium incl tax)'!AB$37:AB$64)</f>
        <v>11.922998764160978</v>
      </c>
      <c r="AB41" s="51">
        <f>AVERAGEIF('5.6.2 (Medium incl tax)'!$A$37:$A$64,'Annual incl tax'!$B41,'5.6.2 (Medium incl tax)'!AC$37:AC$64)</f>
        <v>9.0709611081610095</v>
      </c>
      <c r="AC41" s="51">
        <f>AVERAGEIF('5.6.2 (Medium incl tax)'!$A$37:$A$64,'Annual incl tax'!$B41,'5.6.2 (Medium incl tax)'!AD$37:AD$64)</f>
        <v>9.1681724636699258</v>
      </c>
      <c r="AD41" s="51">
        <f>AVERAGEIF('5.6.2 (Medium incl tax)'!$A$37:$A$64,'Annual incl tax'!$B41,'5.6.2 (Medium incl tax)'!AE$37:AE$64)</f>
        <v>10.388942747701236</v>
      </c>
      <c r="AE41" s="51">
        <f>AVERAGEIF('5.6.2 (Medium incl tax)'!$A$37:$A$64,'Annual incl tax'!$B41,'5.6.2 (Medium incl tax)'!AF$37:AF$64)</f>
        <v>9.5164946128000167</v>
      </c>
      <c r="AF41" s="51">
        <f>AVERAGEIF('5.6.2 (Medium incl tax)'!$A$37:$A$64,'Annual incl tax'!$B41,'5.6.2 (Medium incl tax)'!AG$37:AG$64)</f>
        <v>10.972151057076273</v>
      </c>
      <c r="AG41" s="51">
        <f>AVERAGEIF('5.6.2 (Medium incl tax)'!$A$37:$A$64,'Annual incl tax'!$B41,'5.6.2 (Medium incl tax)'!AH$37:AH$64)</f>
        <v>11.686217109212977</v>
      </c>
      <c r="AH41" s="51">
        <f t="shared" si="3"/>
        <v>12.507755060876844</v>
      </c>
      <c r="AI41" s="53">
        <f t="shared" si="4"/>
        <v>25.000807442183653</v>
      </c>
      <c r="AJ41" s="54">
        <f>RANK(Q41,(C41:Q41,U41:AG41),1)</f>
        <v>21</v>
      </c>
    </row>
    <row r="42" spans="1:36" ht="12.65" customHeight="1" x14ac:dyDescent="0.25">
      <c r="A42" s="17" t="s">
        <v>37</v>
      </c>
      <c r="B42" s="104">
        <v>2016</v>
      </c>
      <c r="C42" s="51">
        <f>AVERAGEIF('5.6.2 (Medium incl tax)'!$A$37:$A$64,'Annual incl tax'!$B42,'5.6.2 (Medium incl tax)'!D$37:D$64)</f>
        <v>16.554126812699252</v>
      </c>
      <c r="D42" s="51">
        <f>AVERAGEIF('5.6.2 (Medium incl tax)'!$A$37:$A$64,'Annual incl tax'!$B42,'5.6.2 (Medium incl tax)'!E$37:E$64)</f>
        <v>21.697458266057172</v>
      </c>
      <c r="E42" s="51">
        <f>AVERAGEIF('5.6.2 (Medium incl tax)'!$A$37:$A$64,'Annual incl tax'!$B42,'5.6.2 (Medium incl tax)'!F$37:F$64)</f>
        <v>25.271689468020362</v>
      </c>
      <c r="F42" s="51">
        <f>AVERAGEIF('5.6.2 (Medium incl tax)'!$A$37:$A$64,'Annual incl tax'!$B42,'5.6.2 (Medium incl tax)'!G$37:G$64)</f>
        <v>12.637056152739472</v>
      </c>
      <c r="G42" s="51">
        <f>AVERAGEIF('5.6.2 (Medium incl tax)'!$A$37:$A$64,'Annual incl tax'!$B42,'5.6.2 (Medium incl tax)'!H$37:H$64)</f>
        <v>13.910855457407877</v>
      </c>
      <c r="H42" s="51">
        <f>AVERAGEIF('5.6.2 (Medium incl tax)'!$A$37:$A$64,'Annual incl tax'!$B42,'5.6.2 (Medium incl tax)'!I$37:I$64)</f>
        <v>24.348709787625012</v>
      </c>
      <c r="I42" s="51">
        <f>AVERAGEIF('5.6.2 (Medium incl tax)'!$A$37:$A$64,'Annual incl tax'!$B42,'5.6.2 (Medium incl tax)'!J$37:J$64)</f>
        <v>14.083091458575087</v>
      </c>
      <c r="J42" s="51">
        <f>AVERAGEIF('5.6.2 (Medium incl tax)'!$A$37:$A$64,'Annual incl tax'!$B42,'5.6.2 (Medium incl tax)'!K$37:K$64)</f>
        <v>19.07675340735436</v>
      </c>
      <c r="K42" s="51">
        <f>AVERAGEIF('5.6.2 (Medium incl tax)'!$A$37:$A$64,'Annual incl tax'!$B42,'5.6.2 (Medium incl tax)'!L$37:L$64)</f>
        <v>18.831556420967221</v>
      </c>
      <c r="L42" s="51">
        <f>AVERAGEIF('5.6.2 (Medium incl tax)'!$A$37:$A$64,'Annual incl tax'!$B42,'5.6.2 (Medium incl tax)'!M$37:M$64)</f>
        <v>13.905605976247614</v>
      </c>
      <c r="M42" s="51">
        <f>AVERAGEIF('5.6.2 (Medium incl tax)'!$A$37:$A$64,'Annual incl tax'!$B42,'5.6.2 (Medium incl tax)'!N$37:N$64)</f>
        <v>13.146527630060522</v>
      </c>
      <c r="N42" s="51">
        <f>AVERAGEIF('5.6.2 (Medium incl tax)'!$A$37:$A$64,'Annual incl tax'!$B42,'5.6.2 (Medium incl tax)'!O$37:O$64)</f>
        <v>19.021673174781625</v>
      </c>
      <c r="O42" s="51">
        <f>AVERAGEIF('5.6.2 (Medium incl tax)'!$A$37:$A$64,'Annual incl tax'!$B42,'5.6.2 (Medium incl tax)'!P$37:P$64)</f>
        <v>18.319208994383885</v>
      </c>
      <c r="P42" s="51">
        <f>AVERAGEIF('5.6.2 (Medium incl tax)'!$A$37:$A$64,'Annual incl tax'!$B42,'5.6.2 (Medium incl tax)'!Q$37:Q$64)</f>
        <v>15.802898035472248</v>
      </c>
      <c r="Q42" s="51">
        <f>AVERAGEIF('5.6.2 (Medium incl tax)'!$A$37:$A$64,'Annual incl tax'!$B42,'5.6.2 (Medium incl tax)'!R$37:R$64)</f>
        <v>15.461932344545062</v>
      </c>
      <c r="R42" s="52">
        <f t="shared" si="0"/>
        <v>16.554126812699252</v>
      </c>
      <c r="S42" s="53">
        <f t="shared" si="1"/>
        <v>-6.5977171765793736</v>
      </c>
      <c r="T42" s="54">
        <f t="shared" si="2"/>
        <v>6</v>
      </c>
      <c r="U42" s="51">
        <f>AVERAGEIF('5.6.2 (Medium incl tax)'!$A$37:$A$64,'Annual incl tax'!$B42,'5.6.2 (Medium incl tax)'!V$37:V$64)</f>
        <v>7.7517302075968679</v>
      </c>
      <c r="V42" s="51">
        <f>AVERAGEIF('5.6.2 (Medium incl tax)'!$A$37:$A$64,'Annual incl tax'!$B42,'5.6.2 (Medium incl tax)'!W$37:W$64)</f>
        <v>10.822239178227846</v>
      </c>
      <c r="W42" s="51">
        <f>AVERAGEIF('5.6.2 (Medium incl tax)'!$A$37:$A$64,'Annual incl tax'!$B42,'5.6.2 (Medium incl tax)'!X$37:X$64)</f>
        <v>12.909098920877705</v>
      </c>
      <c r="X42" s="51">
        <f>AVERAGEIF('5.6.2 (Medium incl tax)'!$A$37:$A$64,'Annual incl tax'!$B42,'5.6.2 (Medium incl tax)'!Y$37:Y$64)</f>
        <v>11.633248598798659</v>
      </c>
      <c r="Y42" s="51">
        <f>AVERAGEIF('5.6.2 (Medium incl tax)'!$A$37:$A$64,'Annual incl tax'!$B42,'5.6.2 (Medium incl tax)'!Z$37:Z$64)</f>
        <v>10.021696733782397</v>
      </c>
      <c r="Z42" s="51">
        <f>AVERAGEIF('5.6.2 (Medium incl tax)'!$A$37:$A$64,'Annual incl tax'!$B42,'5.6.2 (Medium incl tax)'!AA$37:AA$64)</f>
        <v>9.1702573833412746</v>
      </c>
      <c r="AA42" s="51">
        <f>AVERAGEIF('5.6.2 (Medium incl tax)'!$A$37:$A$64,'Annual incl tax'!$B42,'5.6.2 (Medium incl tax)'!AB$37:AB$64)</f>
        <v>13.315161361235019</v>
      </c>
      <c r="AB42" s="51">
        <f>AVERAGEIF('5.6.2 (Medium incl tax)'!$A$37:$A$64,'Annual incl tax'!$B42,'5.6.2 (Medium incl tax)'!AC$37:AC$64)</f>
        <v>9.8233585909599661</v>
      </c>
      <c r="AC42" s="51">
        <f>AVERAGEIF('5.6.2 (Medium incl tax)'!$A$37:$A$64,'Annual incl tax'!$B42,'5.6.2 (Medium incl tax)'!AD$37:AD$64)</f>
        <v>10.367121612749102</v>
      </c>
      <c r="AD42" s="51">
        <f>AVERAGEIF('5.6.2 (Medium incl tax)'!$A$37:$A$64,'Annual incl tax'!$B42,'5.6.2 (Medium incl tax)'!AE$37:AE$64)</f>
        <v>10.994216637298047</v>
      </c>
      <c r="AE42" s="51">
        <f>AVERAGEIF('5.6.2 (Medium incl tax)'!$A$37:$A$64,'Annual incl tax'!$B42,'5.6.2 (Medium incl tax)'!AF$37:AF$64)</f>
        <v>10.202639221956499</v>
      </c>
      <c r="AF42" s="51">
        <f>AVERAGEIF('5.6.2 (Medium incl tax)'!$A$37:$A$64,'Annual incl tax'!$B42,'5.6.2 (Medium incl tax)'!AG$37:AG$64)</f>
        <v>12.143333118899209</v>
      </c>
      <c r="AG42" s="51">
        <f>AVERAGEIF('5.6.2 (Medium incl tax)'!$A$37:$A$64,'Annual incl tax'!$B42,'5.6.2 (Medium incl tax)'!AH$37:AH$64)</f>
        <v>13.297716401026079</v>
      </c>
      <c r="AH42" s="51">
        <f t="shared" si="3"/>
        <v>13.30643888113055</v>
      </c>
      <c r="AI42" s="53">
        <f t="shared" si="4"/>
        <v>16.198875466757308</v>
      </c>
      <c r="AJ42" s="54">
        <f>RANK(Q42,(C42:Q42,U42:AG42),1)</f>
        <v>19</v>
      </c>
    </row>
    <row r="43" spans="1:36" x14ac:dyDescent="0.25">
      <c r="A43" s="17" t="s">
        <v>37</v>
      </c>
      <c r="B43" s="104">
        <v>2017</v>
      </c>
      <c r="C43" s="51">
        <f>AVERAGEIF('5.6.2 (Medium incl tax)'!$A$37:$A$64,'Annual incl tax'!$B43,'5.6.2 (Medium incl tax)'!D$37:D$64)</f>
        <v>17.220152322800359</v>
      </c>
      <c r="D43" s="51">
        <f>AVERAGEIF('5.6.2 (Medium incl tax)'!$A$37:$A$64,'Annual incl tax'!$B43,'5.6.2 (Medium incl tax)'!E$37:E$64)</f>
        <v>25.135901282751796</v>
      </c>
      <c r="E43" s="51">
        <f>AVERAGEIF('5.6.2 (Medium incl tax)'!$A$37:$A$64,'Annual incl tax'!$B43,'5.6.2 (Medium incl tax)'!F$37:F$64)</f>
        <v>26.555799003722562</v>
      </c>
      <c r="F43" s="51">
        <f>AVERAGEIF('5.6.2 (Medium incl tax)'!$A$37:$A$64,'Annual incl tax'!$B43,'5.6.2 (Medium incl tax)'!G$37:G$64)</f>
        <v>13.94058639539595</v>
      </c>
      <c r="G43" s="51">
        <f>AVERAGEIF('5.6.2 (Medium incl tax)'!$A$37:$A$64,'Annual incl tax'!$B43,'5.6.2 (Medium incl tax)'!H$37:H$64)</f>
        <v>15.170642268882279</v>
      </c>
      <c r="H43" s="51">
        <f>AVERAGEIF('5.6.2 (Medium incl tax)'!$A$37:$A$64,'Annual incl tax'!$B43,'5.6.2 (Medium incl tax)'!I$37:I$64)</f>
        <v>26.721091654728738</v>
      </c>
      <c r="I43" s="51">
        <f>AVERAGEIF('5.6.2 (Medium incl tax)'!$A$37:$A$64,'Annual incl tax'!$B43,'5.6.2 (Medium incl tax)'!J$37:J$64)</f>
        <v>14.593791756372674</v>
      </c>
      <c r="J43" s="51">
        <f>AVERAGEIF('5.6.2 (Medium incl tax)'!$A$37:$A$64,'Annual incl tax'!$B43,'5.6.2 (Medium incl tax)'!K$37:K$64)</f>
        <v>20.430540319822313</v>
      </c>
      <c r="K43" s="51">
        <f>AVERAGEIF('5.6.2 (Medium incl tax)'!$A$37:$A$64,'Annual incl tax'!$B43,'5.6.2 (Medium incl tax)'!L$37:L$64)</f>
        <v>18.458658120730401</v>
      </c>
      <c r="L43" s="51">
        <f>AVERAGEIF('5.6.2 (Medium incl tax)'!$A$37:$A$64,'Annual incl tax'!$B43,'5.6.2 (Medium incl tax)'!M$37:M$64)</f>
        <v>14.171710387213594</v>
      </c>
      <c r="M43" s="51">
        <f>AVERAGEIF('5.6.2 (Medium incl tax)'!$A$37:$A$64,'Annual incl tax'!$B43,'5.6.2 (Medium incl tax)'!N$37:N$64)</f>
        <v>13.666904425526919</v>
      </c>
      <c r="N43" s="51">
        <f>AVERAGEIF('5.6.2 (Medium incl tax)'!$A$37:$A$64,'Annual incl tax'!$B43,'5.6.2 (Medium incl tax)'!O$37:O$64)</f>
        <v>19.782279874763219</v>
      </c>
      <c r="O43" s="51">
        <f>AVERAGEIF('5.6.2 (Medium incl tax)'!$A$37:$A$64,'Annual incl tax'!$B43,'5.6.2 (Medium incl tax)'!P$37:P$64)</f>
        <v>19.597382000743362</v>
      </c>
      <c r="P43" s="51">
        <f>AVERAGEIF('5.6.2 (Medium incl tax)'!$A$37:$A$64,'Annual incl tax'!$B43,'5.6.2 (Medium incl tax)'!Q$37:Q$64)</f>
        <v>17.226846444395377</v>
      </c>
      <c r="Q43" s="51">
        <f>AVERAGEIF('5.6.2 (Medium incl tax)'!$A$37:$A$64,'Annual incl tax'!$B43,'5.6.2 (Medium incl tax)'!R$37:R$64)</f>
        <v>15.883777886303985</v>
      </c>
      <c r="R43" s="52">
        <f t="shared" si="0"/>
        <v>17.226846444395377</v>
      </c>
      <c r="S43" s="53">
        <f t="shared" si="1"/>
        <v>-7.7963692450996991</v>
      </c>
      <c r="T43" s="54">
        <f t="shared" si="2"/>
        <v>6</v>
      </c>
      <c r="U43" s="51">
        <f>AVERAGEIF('5.6.2 (Medium incl tax)'!$A$37:$A$64,'Annual incl tax'!$B43,'5.6.2 (Medium incl tax)'!V$37:V$64)</f>
        <v>8.4972237806562987</v>
      </c>
      <c r="V43" s="51">
        <f>AVERAGEIF('5.6.2 (Medium incl tax)'!$A$37:$A$64,'Annual incl tax'!$B43,'5.6.2 (Medium incl tax)'!W$37:W$64)</f>
        <v>10.663570250521818</v>
      </c>
      <c r="W43" s="51">
        <f>AVERAGEIF('5.6.2 (Medium incl tax)'!$A$37:$A$64,'Annual incl tax'!$B43,'5.6.2 (Medium incl tax)'!X$37:X$64)</f>
        <v>16.167344975743056</v>
      </c>
      <c r="X43" s="51">
        <f>AVERAGEIF('5.6.2 (Medium incl tax)'!$A$37:$A$64,'Annual incl tax'!$B43,'5.6.2 (Medium incl tax)'!Y$37:Y$64)</f>
        <v>12.829757358979197</v>
      </c>
      <c r="Y43" s="51">
        <f>AVERAGEIF('5.6.2 (Medium incl tax)'!$A$37:$A$64,'Annual incl tax'!$B43,'5.6.2 (Medium incl tax)'!Z$37:Z$64)</f>
        <v>11.081345091848883</v>
      </c>
      <c r="Z43" s="51">
        <f>AVERAGEIF('5.6.2 (Medium incl tax)'!$A$37:$A$64,'Annual incl tax'!$B43,'5.6.2 (Medium incl tax)'!AA$37:AA$64)</f>
        <v>9.9027752050820848</v>
      </c>
      <c r="AA43" s="51">
        <f>AVERAGEIF('5.6.2 (Medium incl tax)'!$A$37:$A$64,'Annual incl tax'!$B43,'5.6.2 (Medium incl tax)'!AB$37:AB$64)</f>
        <v>13.886232845782903</v>
      </c>
      <c r="AB43" s="51">
        <f>AVERAGEIF('5.6.2 (Medium incl tax)'!$A$37:$A$64,'Annual incl tax'!$B43,'5.6.2 (Medium incl tax)'!AC$37:AC$64)</f>
        <v>9.7435392300383583</v>
      </c>
      <c r="AC43" s="51">
        <f>AVERAGEIF('5.6.2 (Medium incl tax)'!$A$37:$A$64,'Annual incl tax'!$B43,'5.6.2 (Medium incl tax)'!AD$37:AD$64)</f>
        <v>11.508368549566459</v>
      </c>
      <c r="AD43" s="51">
        <f>AVERAGEIF('5.6.2 (Medium incl tax)'!$A$37:$A$64,'Annual incl tax'!$B43,'5.6.2 (Medium incl tax)'!AE$37:AE$64)</f>
        <v>12.699053673164247</v>
      </c>
      <c r="AE43" s="51">
        <f>AVERAGEIF('5.6.2 (Medium incl tax)'!$A$37:$A$64,'Annual incl tax'!$B43,'5.6.2 (Medium incl tax)'!AF$37:AF$64)</f>
        <v>10.908719931162072</v>
      </c>
      <c r="AF43" s="51">
        <f>AVERAGEIF('5.6.2 (Medium incl tax)'!$A$37:$A$64,'Annual incl tax'!$B43,'5.6.2 (Medium incl tax)'!AG$37:AG$64)</f>
        <v>12.611545411033253</v>
      </c>
      <c r="AG43" s="51">
        <f>AVERAGEIF('5.6.2 (Medium incl tax)'!$A$37:$A$64,'Annual incl tax'!$B43,'5.6.2 (Medium incl tax)'!AH$37:AH$64)</f>
        <v>14.123572874971138</v>
      </c>
      <c r="AH43" s="51">
        <f t="shared" si="3"/>
        <v>14.147641631092366</v>
      </c>
      <c r="AI43" s="53">
        <f t="shared" si="4"/>
        <v>12.271559461868902</v>
      </c>
      <c r="AJ43" s="54">
        <f>RANK(Q43,(C43:Q43,U43:AG43),1)</f>
        <v>18</v>
      </c>
    </row>
    <row r="44" spans="1:36" x14ac:dyDescent="0.25">
      <c r="A44" s="17" t="s">
        <v>37</v>
      </c>
      <c r="B44" s="104">
        <v>2018</v>
      </c>
      <c r="C44" s="51">
        <f>AVERAGEIF('5.6.2 (Medium incl tax)'!$A$37:$A$64,'Annual incl tax'!$B44,'5.6.2 (Medium incl tax)'!D$37:D$64)</f>
        <v>17.595895213140018</v>
      </c>
      <c r="D44" s="51">
        <f>AVERAGEIF('5.6.2 (Medium incl tax)'!$A$37:$A$64,'Annual incl tax'!$B44,'5.6.2 (Medium incl tax)'!E$37:E$64)</f>
        <v>25.479315778174495</v>
      </c>
      <c r="E44" s="51">
        <f>AVERAGEIF('5.6.2 (Medium incl tax)'!$A$37:$A$64,'Annual incl tax'!$B44,'5.6.2 (Medium incl tax)'!F$37:F$64)</f>
        <v>27.639396077114867</v>
      </c>
      <c r="F44" s="51">
        <f>AVERAGEIF('5.6.2 (Medium incl tax)'!$A$37:$A$64,'Annual incl tax'!$B44,'5.6.2 (Medium incl tax)'!G$37:G$64)</f>
        <v>14.642282266132266</v>
      </c>
      <c r="G44" s="51">
        <f>AVERAGEIF('5.6.2 (Medium incl tax)'!$A$37:$A$64,'Annual incl tax'!$B44,'5.6.2 (Medium incl tax)'!H$37:H$64)</f>
        <v>15.689693223832752</v>
      </c>
      <c r="H44" s="51">
        <f>AVERAGEIF('5.6.2 (Medium incl tax)'!$A$37:$A$64,'Annual incl tax'!$B44,'5.6.2 (Medium incl tax)'!I$37:I$64)</f>
        <v>26.480950616092613</v>
      </c>
      <c r="I44" s="51">
        <f>AVERAGEIF('5.6.2 (Medium incl tax)'!$A$37:$A$64,'Annual incl tax'!$B44,'5.6.2 (Medium incl tax)'!J$37:J$64)</f>
        <v>14.674961134092245</v>
      </c>
      <c r="J44" s="51">
        <f>AVERAGEIF('5.6.2 (Medium incl tax)'!$A$37:$A$64,'Annual incl tax'!$B44,'5.6.2 (Medium incl tax)'!K$37:K$64)</f>
        <v>21.712301446022146</v>
      </c>
      <c r="K44" s="51">
        <f>AVERAGEIF('5.6.2 (Medium incl tax)'!$A$37:$A$64,'Annual incl tax'!$B44,'5.6.2 (Medium incl tax)'!L$37:L$64)</f>
        <v>18.702810295641086</v>
      </c>
      <c r="L44" s="51">
        <f>AVERAGEIF('5.6.2 (Medium incl tax)'!$A$37:$A$64,'Annual incl tax'!$B44,'5.6.2 (Medium incl tax)'!M$37:M$64)</f>
        <v>14.870685241494915</v>
      </c>
      <c r="M44" s="51">
        <f>AVERAGEIF('5.6.2 (Medium incl tax)'!$A$37:$A$64,'Annual incl tax'!$B44,'5.6.2 (Medium incl tax)'!N$37:N$64)</f>
        <v>15.144719409144866</v>
      </c>
      <c r="N44" s="51">
        <f>AVERAGEIF('5.6.2 (Medium incl tax)'!$A$37:$A$64,'Annual incl tax'!$B44,'5.6.2 (Medium incl tax)'!O$37:O$64)</f>
        <v>20.077235074463417</v>
      </c>
      <c r="O44" s="51">
        <f>AVERAGEIF('5.6.2 (Medium incl tax)'!$A$37:$A$64,'Annual incl tax'!$B44,'5.6.2 (Medium incl tax)'!P$37:P$64)</f>
        <v>21.498160610543479</v>
      </c>
      <c r="P44" s="51">
        <f>AVERAGEIF('5.6.2 (Medium incl tax)'!$A$37:$A$64,'Annual incl tax'!$B44,'5.6.2 (Medium incl tax)'!Q$37:Q$64)</f>
        <v>17.430525665675177</v>
      </c>
      <c r="Q44" s="51">
        <f>AVERAGEIF('5.6.2 (Medium incl tax)'!$A$37:$A$64,'Annual incl tax'!$B44,'5.6.2 (Medium incl tax)'!R$37:R$64)</f>
        <v>17.300832249774174</v>
      </c>
      <c r="R44" s="52">
        <f t="shared" si="0"/>
        <v>17.595895213140018</v>
      </c>
      <c r="S44" s="53">
        <f t="shared" si="1"/>
        <v>-1.6768852041440931</v>
      </c>
      <c r="T44" s="54">
        <f t="shared" si="2"/>
        <v>6</v>
      </c>
      <c r="U44" s="51">
        <f>AVERAGEIF('5.6.2 (Medium incl tax)'!$A$37:$A$64,'Annual incl tax'!$B44,'5.6.2 (Medium incl tax)'!V$37:V$64)</f>
        <v>8.7759049570667358</v>
      </c>
      <c r="V44" s="51">
        <f>AVERAGEIF('5.6.2 (Medium incl tax)'!$A$37:$A$64,'Annual incl tax'!$B44,'5.6.2 (Medium incl tax)'!W$37:W$64)</f>
        <v>11.641637161051529</v>
      </c>
      <c r="W44" s="51">
        <f>AVERAGEIF('5.6.2 (Medium incl tax)'!$A$37:$A$64,'Annual incl tax'!$B44,'5.6.2 (Medium incl tax)'!X$37:X$64)</f>
        <v>18.035245150988764</v>
      </c>
      <c r="X44" s="51">
        <f>AVERAGEIF('5.6.2 (Medium incl tax)'!$A$37:$A$64,'Annual incl tax'!$B44,'5.6.2 (Medium incl tax)'!Y$37:Y$64)</f>
        <v>13.972642561434442</v>
      </c>
      <c r="Y44" s="51">
        <f>AVERAGEIF('5.6.2 (Medium incl tax)'!$A$37:$A$64,'Annual incl tax'!$B44,'5.6.2 (Medium incl tax)'!Z$37:Z$64)</f>
        <v>12.235771471123943</v>
      </c>
      <c r="Z44" s="51">
        <f>AVERAGEIF('5.6.2 (Medium incl tax)'!$A$37:$A$64,'Annual incl tax'!$B44,'5.6.2 (Medium incl tax)'!AA$37:AA$64)</f>
        <v>9.911872986100505</v>
      </c>
      <c r="AA44" s="51">
        <f>AVERAGEIF('5.6.2 (Medium incl tax)'!$A$37:$A$64,'Annual incl tax'!$B44,'5.6.2 (Medium incl tax)'!AB$37:AB$64)</f>
        <v>13.454351810142601</v>
      </c>
      <c r="AB44" s="51">
        <f>AVERAGEIF('5.6.2 (Medium incl tax)'!$A$37:$A$64,'Annual incl tax'!$B44,'5.6.2 (Medium incl tax)'!AC$37:AC$64)</f>
        <v>9.7041116944554524</v>
      </c>
      <c r="AC44" s="51">
        <f>AVERAGEIF('5.6.2 (Medium incl tax)'!$A$37:$A$64,'Annual incl tax'!$B44,'5.6.2 (Medium incl tax)'!AD$37:AD$64)</f>
        <v>11.465006110035191</v>
      </c>
      <c r="AD44" s="51">
        <f>AVERAGEIF('5.6.2 (Medium incl tax)'!$A$37:$A$64,'Annual incl tax'!$B44,'5.6.2 (Medium incl tax)'!AE$37:AE$64)</f>
        <v>12.410663392199435</v>
      </c>
      <c r="AE44" s="51">
        <f>AVERAGEIF('5.6.2 (Medium incl tax)'!$A$37:$A$64,'Annual incl tax'!$B44,'5.6.2 (Medium incl tax)'!AF$37:AF$64)</f>
        <v>11.72062354960914</v>
      </c>
      <c r="AF44" s="51">
        <f>AVERAGEIF('5.6.2 (Medium incl tax)'!$A$37:$A$64,'Annual incl tax'!$B44,'5.6.2 (Medium incl tax)'!AG$37:AG$64)</f>
        <v>13.390400508109344</v>
      </c>
      <c r="AG44" s="51">
        <f>AVERAGEIF('5.6.2 (Medium incl tax)'!$A$37:$A$64,'Annual incl tax'!$B44,'5.6.2 (Medium incl tax)'!AH$37:AH$64)</f>
        <v>14.37985050023949</v>
      </c>
      <c r="AH44" s="51">
        <f t="shared" si="3"/>
        <v>14.772823187793581</v>
      </c>
      <c r="AI44" s="53">
        <f t="shared" si="4"/>
        <v>17.112565620290006</v>
      </c>
      <c r="AJ44" s="54">
        <f>RANK(Q44,(C44:Q44,U44:AG44),1)</f>
        <v>18</v>
      </c>
    </row>
    <row r="45" spans="1:36" x14ac:dyDescent="0.25">
      <c r="A45" s="17" t="s">
        <v>37</v>
      </c>
      <c r="B45" s="104">
        <v>2019</v>
      </c>
      <c r="C45" s="51">
        <f>AVERAGEIF('5.6.2 (Medium incl tax)'!$A$37:$A$64,'Annual incl tax'!$B45,'5.6.2 (Medium incl tax)'!D$37:D$64)</f>
        <v>18.024433863556503</v>
      </c>
      <c r="D45" s="51">
        <f>AVERAGEIF('5.6.2 (Medium incl tax)'!$A$37:$A$64,'Annual incl tax'!$B45,'5.6.2 (Medium incl tax)'!E$37:E$64)</f>
        <v>25.004490219561639</v>
      </c>
      <c r="E45" s="51">
        <f>AVERAGEIF('5.6.2 (Medium incl tax)'!$A$37:$A$64,'Annual incl tax'!$B45,'5.6.2 (Medium incl tax)'!F$37:F$64)</f>
        <v>25.919864933208096</v>
      </c>
      <c r="F45" s="51">
        <f>AVERAGEIF('5.6.2 (Medium incl tax)'!$A$37:$A$64,'Annual incl tax'!$B45,'5.6.2 (Medium incl tax)'!G$37:G$64)</f>
        <v>15.431629222420845</v>
      </c>
      <c r="G45" s="51">
        <f>AVERAGEIF('5.6.2 (Medium incl tax)'!$A$37:$A$64,'Annual incl tax'!$B45,'5.6.2 (Medium incl tax)'!H$37:H$64)</f>
        <v>16.196746579119548</v>
      </c>
      <c r="H45" s="51">
        <f>AVERAGEIF('5.6.2 (Medium incl tax)'!$A$37:$A$64,'Annual incl tax'!$B45,'5.6.2 (Medium incl tax)'!I$37:I$64)</f>
        <v>26.171369900998641</v>
      </c>
      <c r="I45" s="51">
        <f>AVERAGEIF('5.6.2 (Medium incl tax)'!$A$37:$A$64,'Annual incl tax'!$B45,'5.6.2 (Medium incl tax)'!J$37:J$64)</f>
        <v>13.802045845045198</v>
      </c>
      <c r="J45" s="51">
        <f>AVERAGEIF('5.6.2 (Medium incl tax)'!$A$37:$A$64,'Annual incl tax'!$B45,'5.6.2 (Medium incl tax)'!K$37:K$64)</f>
        <v>21.803669699666017</v>
      </c>
      <c r="K45" s="51">
        <f>AVERAGEIF('5.6.2 (Medium incl tax)'!$A$37:$A$64,'Annual incl tax'!$B45,'5.6.2 (Medium incl tax)'!L$37:L$64)</f>
        <v>20.367331908216144</v>
      </c>
      <c r="L45" s="51">
        <f>AVERAGEIF('5.6.2 (Medium incl tax)'!$A$37:$A$64,'Annual incl tax'!$B45,'5.6.2 (Medium incl tax)'!M$37:M$64)</f>
        <v>15.781675710735332</v>
      </c>
      <c r="M45" s="51">
        <f>AVERAGEIF('5.6.2 (Medium incl tax)'!$A$37:$A$64,'Annual incl tax'!$B45,'5.6.2 (Medium incl tax)'!N$37:N$64)</f>
        <v>18.08482956064389</v>
      </c>
      <c r="N45" s="51">
        <f>AVERAGEIF('5.6.2 (Medium incl tax)'!$A$37:$A$64,'Annual incl tax'!$B45,'5.6.2 (Medium incl tax)'!O$37:O$64)</f>
        <v>19.002657080657052</v>
      </c>
      <c r="O45" s="51">
        <f>AVERAGEIF('5.6.2 (Medium incl tax)'!$A$37:$A$64,'Annual incl tax'!$B45,'5.6.2 (Medium incl tax)'!P$37:P$64)</f>
        <v>21.046417329971717</v>
      </c>
      <c r="P45" s="51">
        <f>AVERAGEIF('5.6.2 (Medium incl tax)'!$A$37:$A$64,'Annual incl tax'!$B45,'5.6.2 (Medium incl tax)'!Q$37:Q$64)</f>
        <v>17.923107129927686</v>
      </c>
      <c r="Q45" s="51">
        <f>AVERAGEIF('5.6.2 (Medium incl tax)'!$A$37:$A$64,'Annual incl tax'!$B45,'5.6.2 (Medium incl tax)'!R$37:R$64)</f>
        <v>19.007303435167444</v>
      </c>
      <c r="R45" s="52">
        <f t="shared" si="0"/>
        <v>19.002657080657052</v>
      </c>
      <c r="S45" s="53">
        <f t="shared" si="1"/>
        <v>2.445107802909004E-2</v>
      </c>
      <c r="T45" s="54">
        <f t="shared" si="2"/>
        <v>9</v>
      </c>
      <c r="U45" s="51">
        <f>AVERAGEIF('5.6.2 (Medium incl tax)'!$A$37:$A$64,'Annual incl tax'!$B45,'5.6.2 (Medium incl tax)'!V$37:V$64)</f>
        <v>8.576692368022794</v>
      </c>
      <c r="V45" s="51">
        <f>AVERAGEIF('5.6.2 (Medium incl tax)'!$A$37:$A$64,'Annual incl tax'!$B45,'5.6.2 (Medium incl tax)'!W$37:W$64)</f>
        <v>11.604863327341866</v>
      </c>
      <c r="W45" s="51">
        <f>AVERAGEIF('5.6.2 (Medium incl tax)'!$A$37:$A$64,'Annual incl tax'!$B45,'5.6.2 (Medium incl tax)'!X$37:X$64)</f>
        <v>19.476541190408195</v>
      </c>
      <c r="X45" s="51">
        <f>AVERAGEIF('5.6.2 (Medium incl tax)'!$A$37:$A$64,'Annual incl tax'!$B45,'5.6.2 (Medium incl tax)'!Y$37:Y$64)</f>
        <v>15.435482593137024</v>
      </c>
      <c r="Y45" s="51">
        <f>AVERAGEIF('5.6.2 (Medium incl tax)'!$A$37:$A$64,'Annual incl tax'!$B45,'5.6.2 (Medium incl tax)'!Z$37:Z$64)</f>
        <v>12.145528434049304</v>
      </c>
      <c r="Z45" s="51">
        <f>AVERAGEIF('5.6.2 (Medium incl tax)'!$A$37:$A$64,'Annual incl tax'!$B45,'5.6.2 (Medium incl tax)'!AA$37:AA$64)</f>
        <v>9.7265206338875352</v>
      </c>
      <c r="AA45" s="51">
        <f>AVERAGEIF('5.6.2 (Medium incl tax)'!$A$37:$A$64,'Annual incl tax'!$B45,'5.6.2 (Medium incl tax)'!AB$37:AB$64)</f>
        <v>14.342790074538662</v>
      </c>
      <c r="AB45" s="51">
        <f>AVERAGEIF('5.6.2 (Medium incl tax)'!$A$37:$A$64,'Annual incl tax'!$B45,'5.6.2 (Medium incl tax)'!AC$37:AC$64)</f>
        <v>11.008091069586346</v>
      </c>
      <c r="AC45" s="51">
        <f>AVERAGEIF('5.6.2 (Medium incl tax)'!$A$37:$A$64,'Annual incl tax'!$B45,'5.6.2 (Medium incl tax)'!AD$37:AD$64)</f>
        <v>11.381320989389867</v>
      </c>
      <c r="AD45" s="51">
        <f>AVERAGEIF('5.6.2 (Medium incl tax)'!$A$37:$A$64,'Annual incl tax'!$B45,'5.6.2 (Medium incl tax)'!AE$37:AE$64)</f>
        <v>11.930128012852794</v>
      </c>
      <c r="AE45" s="51">
        <f>AVERAGEIF('5.6.2 (Medium incl tax)'!$A$37:$A$64,'Annual incl tax'!$B45,'5.6.2 (Medium incl tax)'!AF$37:AF$64)</f>
        <v>12.193968405058037</v>
      </c>
      <c r="AF45" s="51">
        <f>AVERAGEIF('5.6.2 (Medium incl tax)'!$A$37:$A$64,'Annual incl tax'!$B45,'5.6.2 (Medium incl tax)'!AG$37:AG$64)</f>
        <v>13.87327363361285</v>
      </c>
      <c r="AG45" s="51">
        <f>AVERAGEIF('5.6.2 (Medium incl tax)'!$A$37:$A$64,'Annual incl tax'!$B45,'5.6.2 (Medium incl tax)'!AH$37:AH$64)</f>
        <v>14.479216404342152</v>
      </c>
      <c r="AH45" s="51">
        <f t="shared" si="3"/>
        <v>15.608579151936178</v>
      </c>
      <c r="AI45" s="53">
        <f t="shared" si="4"/>
        <v>21.774719211451533</v>
      </c>
      <c r="AJ45" s="54">
        <f>RANK(Q45,(C45:Q45,U45:AG45),1)</f>
        <v>21</v>
      </c>
    </row>
    <row r="46" spans="1:36" x14ac:dyDescent="0.25">
      <c r="A46" s="17" t="s">
        <v>37</v>
      </c>
      <c r="B46" s="104">
        <v>2020</v>
      </c>
      <c r="C46" s="51">
        <f>AVERAGEIF('5.6.2 (Medium incl tax)'!$A$37:$A$64,'Annual incl tax'!$B46,'5.6.2 (Medium incl tax)'!D$37:D$64)</f>
        <v>19.028476119489618</v>
      </c>
      <c r="D46" s="51">
        <f>AVERAGEIF('5.6.2 (Medium incl tax)'!$A$37:$A$64,'Annual incl tax'!$B46,'5.6.2 (Medium incl tax)'!E$37:E$64)</f>
        <v>24.425291079140106</v>
      </c>
      <c r="E46" s="51">
        <f>AVERAGEIF('5.6.2 (Medium incl tax)'!$A$37:$A$64,'Annual incl tax'!$B46,'5.6.2 (Medium incl tax)'!F$37:F$64)</f>
        <v>25.13352152873167</v>
      </c>
      <c r="F46" s="51">
        <f>AVERAGEIF('5.6.2 (Medium incl tax)'!$A$37:$A$64,'Annual incl tax'!$B46,'5.6.2 (Medium incl tax)'!G$37:G$64)</f>
        <v>15.62481115880443</v>
      </c>
      <c r="G46" s="51">
        <f>AVERAGEIF('5.6.2 (Medium incl tax)'!$A$37:$A$64,'Annual incl tax'!$B46,'5.6.2 (Medium incl tax)'!H$37:H$64)</f>
        <v>17.130262179971524</v>
      </c>
      <c r="H46" s="51">
        <f>AVERAGEIF('5.6.2 (Medium incl tax)'!$A$37:$A$64,'Annual incl tax'!$B46,'5.6.2 (Medium incl tax)'!I$37:I$64)</f>
        <v>26.89729305232796</v>
      </c>
      <c r="I46" s="51">
        <f>AVERAGEIF('5.6.2 (Medium incl tax)'!$A$37:$A$64,'Annual incl tax'!$B46,'5.6.2 (Medium incl tax)'!J$37:J$64)</f>
        <v>14.739436960536285</v>
      </c>
      <c r="J46" s="51">
        <f>AVERAGEIF('5.6.2 (Medium incl tax)'!$A$37:$A$64,'Annual incl tax'!$B46,'5.6.2 (Medium incl tax)'!K$37:K$64)</f>
        <v>22.379021923111566</v>
      </c>
      <c r="K46" s="51">
        <f>AVERAGEIF('5.6.2 (Medium incl tax)'!$A$37:$A$64,'Annual incl tax'!$B46,'5.6.2 (Medium incl tax)'!L$37:L$64)</f>
        <v>19.468117447317017</v>
      </c>
      <c r="L46" s="51">
        <f>AVERAGEIF('5.6.2 (Medium incl tax)'!$A$37:$A$64,'Annual incl tax'!$B46,'5.6.2 (Medium incl tax)'!M$37:M$64)</f>
        <v>17.659040134888837</v>
      </c>
      <c r="M46" s="51">
        <f>AVERAGEIF('5.6.2 (Medium incl tax)'!$A$37:$A$64,'Annual incl tax'!$B46,'5.6.2 (Medium incl tax)'!N$37:N$64)</f>
        <v>12.393425579756364</v>
      </c>
      <c r="N46" s="51">
        <f>AVERAGEIF('5.6.2 (Medium incl tax)'!$A$37:$A$64,'Annual incl tax'!$B46,'5.6.2 (Medium incl tax)'!O$37:O$64)</f>
        <v>18.91413142691988</v>
      </c>
      <c r="O46" s="51">
        <f>AVERAGEIF('5.6.2 (Medium incl tax)'!$A$37:$A$64,'Annual incl tax'!$B46,'5.6.2 (Medium incl tax)'!P$37:P$64)</f>
        <v>20.180475238639037</v>
      </c>
      <c r="P46" s="51">
        <f>AVERAGEIF('5.6.2 (Medium incl tax)'!$A$37:$A$64,'Annual incl tax'!$B46,'5.6.2 (Medium incl tax)'!Q$37:Q$64)</f>
        <v>17.488824424116942</v>
      </c>
      <c r="Q46" s="51">
        <f>AVERAGEIF('5.6.2 (Medium incl tax)'!$A$37:$A$64,'Annual incl tax'!$B46,'5.6.2 (Medium incl tax)'!R$37:R$64)</f>
        <v>19.064719982168324</v>
      </c>
      <c r="R46" s="52">
        <f t="shared" si="0"/>
        <v>19.028476119489618</v>
      </c>
      <c r="S46" s="53">
        <f t="shared" si="1"/>
        <v>0.19047170383541037</v>
      </c>
      <c r="T46" s="54">
        <f t="shared" si="2"/>
        <v>9</v>
      </c>
      <c r="U46" s="51">
        <f>AVERAGEIF('5.6.2 (Medium incl tax)'!$A$37:$A$64,'Annual incl tax'!$B46,'5.6.2 (Medium incl tax)'!V$37:V$64)</f>
        <v>8.7995457549736962</v>
      </c>
      <c r="V46" s="51">
        <f>AVERAGEIF('5.6.2 (Medium incl tax)'!$A$37:$A$64,'Annual incl tax'!$B46,'5.6.2 (Medium incl tax)'!W$37:W$64)</f>
        <v>11.598268679046065</v>
      </c>
      <c r="W46" s="51">
        <f>AVERAGEIF('5.6.2 (Medium incl tax)'!$A$37:$A$64,'Annual incl tax'!$B46,'5.6.2 (Medium incl tax)'!X$37:X$64)</f>
        <v>17.004470527528248</v>
      </c>
      <c r="X46" s="51">
        <f>AVERAGEIF('5.6.2 (Medium incl tax)'!$A$37:$A$64,'Annual incl tax'!$B46,'5.6.2 (Medium incl tax)'!Y$37:Y$64)</f>
        <v>16.165972038868954</v>
      </c>
      <c r="Y46" s="51">
        <f>AVERAGEIF('5.6.2 (Medium incl tax)'!$A$37:$A$64,'Annual incl tax'!$B46,'5.6.2 (Medium incl tax)'!Z$37:Z$64)</f>
        <v>11.241671535739385</v>
      </c>
      <c r="Z46" s="51">
        <f>AVERAGEIF('5.6.2 (Medium incl tax)'!$A$37:$A$64,'Annual incl tax'!$B46,'5.6.2 (Medium incl tax)'!AA$37:AA$64)</f>
        <v>9.0702980175854186</v>
      </c>
      <c r="AA46" s="51">
        <f>AVERAGEIF('5.6.2 (Medium incl tax)'!$A$37:$A$64,'Annual incl tax'!$B46,'5.6.2 (Medium incl tax)'!AB$37:AB$64)</f>
        <v>12.683783615543586</v>
      </c>
      <c r="AB46" s="51">
        <f>AVERAGEIF('5.6.2 (Medium incl tax)'!$A$37:$A$64,'Annual incl tax'!$B46,'5.6.2 (Medium incl tax)'!AC$37:AC$64)</f>
        <v>12.208223387715996</v>
      </c>
      <c r="AC46" s="51">
        <f>AVERAGEIF('5.6.2 (Medium incl tax)'!$A$37:$A$64,'Annual incl tax'!$B46,'5.6.2 (Medium incl tax)'!AD$37:AD$64)</f>
        <v>11.496797961844258</v>
      </c>
      <c r="AD46" s="51">
        <f>AVERAGEIF('5.6.2 (Medium incl tax)'!$A$37:$A$64,'Annual incl tax'!$B46,'5.6.2 (Medium incl tax)'!AE$37:AE$64)</f>
        <v>13.276932347256407</v>
      </c>
      <c r="AE46" s="51">
        <f>AVERAGEIF('5.6.2 (Medium incl tax)'!$A$37:$A$64,'Annual incl tax'!$B46,'5.6.2 (Medium incl tax)'!AF$37:AF$64)</f>
        <v>12.931195243443597</v>
      </c>
      <c r="AF46" s="51">
        <f>AVERAGEIF('5.6.2 (Medium incl tax)'!$A$37:$A$64,'Annual incl tax'!$B46,'5.6.2 (Medium incl tax)'!AG$37:AG$64)</f>
        <v>15.167136678446035</v>
      </c>
      <c r="AG46" s="51">
        <f>AVERAGEIF('5.6.2 (Medium incl tax)'!$A$37:$A$64,'Annual incl tax'!$B46,'5.6.2 (Medium incl tax)'!AH$37:AH$64)</f>
        <v>13.99066561916996</v>
      </c>
      <c r="AH46" s="51">
        <f t="shared" si="3"/>
        <v>15.895391598836692</v>
      </c>
      <c r="AI46" s="53">
        <f t="shared" si="4"/>
        <v>19.93866186702553</v>
      </c>
      <c r="AJ46" s="54">
        <f>RANK(Q46,(C46:Q46,U46:AG46),1)</f>
        <v>22</v>
      </c>
    </row>
    <row r="47" spans="1:36" x14ac:dyDescent="0.25">
      <c r="A47" s="17" t="s">
        <v>37</v>
      </c>
      <c r="B47" s="104">
        <v>2021</v>
      </c>
      <c r="C47" s="51">
        <f>AVERAGEIF('5.6.2 (Medium incl tax)'!$A$37:$A$64,'Annual incl tax'!$B47,'5.6.2 (Medium incl tax)'!D$37:D$64)</f>
        <v>19.353213022377439</v>
      </c>
      <c r="D47" s="51">
        <f>AVERAGEIF('5.6.2 (Medium incl tax)'!$A$37:$A$64,'Annual incl tax'!$B47,'5.6.2 (Medium incl tax)'!E$37:E$64)</f>
        <v>24.482873310443054</v>
      </c>
      <c r="E47" s="51">
        <f>AVERAGEIF('5.6.2 (Medium incl tax)'!$A$37:$A$64,'Annual incl tax'!$B47,'5.6.2 (Medium incl tax)'!F$37:F$64)</f>
        <v>27.276038296789824</v>
      </c>
      <c r="F47" s="51">
        <f>AVERAGEIF('5.6.2 (Medium incl tax)'!$A$37:$A$64,'Annual incl tax'!$B47,'5.6.2 (Medium incl tax)'!G$37:G$64)</f>
        <v>15.508489245519646</v>
      </c>
      <c r="G47" s="51">
        <f>AVERAGEIF('5.6.2 (Medium incl tax)'!$A$37:$A$64,'Annual incl tax'!$B47,'5.6.2 (Medium incl tax)'!H$37:H$64)</f>
        <v>17.060807934554269</v>
      </c>
      <c r="H47" s="51">
        <f>AVERAGEIF('5.6.2 (Medium incl tax)'!$A$37:$A$64,'Annual incl tax'!$B47,'5.6.2 (Medium incl tax)'!I$37:I$64)</f>
        <v>27.636951189020905</v>
      </c>
      <c r="I47" s="51">
        <f>AVERAGEIF('5.6.2 (Medium incl tax)'!$A$37:$A$64,'Annual incl tax'!$B47,'5.6.2 (Medium incl tax)'!J$37:J$64)</f>
        <v>15.701375089414672</v>
      </c>
      <c r="J47" s="51">
        <f>AVERAGEIF('5.6.2 (Medium incl tax)'!$A$37:$A$64,'Annual incl tax'!$B47,'5.6.2 (Medium incl tax)'!K$37:K$64)</f>
        <v>23.75940089685438</v>
      </c>
      <c r="K47" s="51">
        <f>AVERAGEIF('5.6.2 (Medium incl tax)'!$A$37:$A$64,'Annual incl tax'!$B47,'5.6.2 (Medium incl tax)'!L$37:L$64)</f>
        <v>19.859323207513974</v>
      </c>
      <c r="L47" s="51">
        <f>AVERAGEIF('5.6.2 (Medium incl tax)'!$A$37:$A$64,'Annual incl tax'!$B47,'5.6.2 (Medium incl tax)'!M$37:M$64)</f>
        <v>17.102644864615719</v>
      </c>
      <c r="M47" s="51">
        <f>AVERAGEIF('5.6.2 (Medium incl tax)'!$A$37:$A$64,'Annual incl tax'!$B47,'5.6.2 (Medium incl tax)'!N$37:N$64)</f>
        <v>11.733070465666609</v>
      </c>
      <c r="N47" s="51">
        <f>AVERAGEIF('5.6.2 (Medium incl tax)'!$A$37:$A$64,'Annual incl tax'!$B47,'5.6.2 (Medium incl tax)'!O$37:O$64)</f>
        <v>18.312015141047148</v>
      </c>
      <c r="O47" s="51">
        <f>AVERAGEIF('5.6.2 (Medium incl tax)'!$A$37:$A$64,'Annual incl tax'!$B47,'5.6.2 (Medium incl tax)'!P$37:P$64)</f>
        <v>22.07915374294695</v>
      </c>
      <c r="P47" s="51">
        <f>AVERAGEIF('5.6.2 (Medium incl tax)'!$A$37:$A$64,'Annual incl tax'!$B47,'5.6.2 (Medium incl tax)'!Q$37:Q$64)</f>
        <v>20.268811116635856</v>
      </c>
      <c r="Q47" s="51">
        <f>AVERAGEIF('5.6.2 (Medium incl tax)'!$A$37:$A$64,'Annual incl tax'!$B47,'5.6.2 (Medium incl tax)'!R$37:R$64)</f>
        <v>19.697547323803324</v>
      </c>
      <c r="R47" s="52">
        <f t="shared" ref="R47" si="10">MEDIAN(C47:Q47)</f>
        <v>19.697547323803324</v>
      </c>
      <c r="S47" s="53">
        <f t="shared" ref="S47" si="11">(Q47-R47)/R47*100</f>
        <v>0</v>
      </c>
      <c r="T47" s="54">
        <f t="shared" ref="T47" si="12">RANK(Q47,(C47:Q47),1)</f>
        <v>8</v>
      </c>
      <c r="U47" s="51">
        <f>AVERAGEIF('5.6.2 (Medium incl tax)'!$A$37:$A$64,'Annual incl tax'!$B47,'5.6.2 (Medium incl tax)'!V$37:V$64)</f>
        <v>9.0925446724023686</v>
      </c>
      <c r="V47" s="51">
        <f>AVERAGEIF('5.6.2 (Medium incl tax)'!$A$37:$A$64,'Annual incl tax'!$B47,'5.6.2 (Medium incl tax)'!W$37:W$64)</f>
        <v>11.197319764887583</v>
      </c>
      <c r="W47" s="51">
        <f>AVERAGEIF('5.6.2 (Medium incl tax)'!$A$37:$A$64,'Annual incl tax'!$B47,'5.6.2 (Medium incl tax)'!X$37:X$64)</f>
        <v>18.392004387772783</v>
      </c>
      <c r="X47" s="51">
        <f>AVERAGEIF('5.6.2 (Medium incl tax)'!$A$37:$A$64,'Annual incl tax'!$B47,'5.6.2 (Medium incl tax)'!Y$37:Y$64)</f>
        <v>15.843586141102257</v>
      </c>
      <c r="Y47" s="51">
        <f>AVERAGEIF('5.6.2 (Medium incl tax)'!$A$37:$A$64,'Annual incl tax'!$B47,'5.6.2 (Medium incl tax)'!Z$37:Z$64)</f>
        <v>14.006508405231504</v>
      </c>
      <c r="Z47" s="51">
        <f>AVERAGEIF('5.6.2 (Medium incl tax)'!$A$37:$A$64,'Annual incl tax'!$B47,'5.6.2 (Medium incl tax)'!AA$37:AA$64)</f>
        <v>8.6569955406427503</v>
      </c>
      <c r="AA47" s="51">
        <f>AVERAGEIF('5.6.2 (Medium incl tax)'!$A$37:$A$64,'Annual incl tax'!$B47,'5.6.2 (Medium incl tax)'!AB$37:AB$64)</f>
        <v>14.12383345551847</v>
      </c>
      <c r="AB47" s="51">
        <f>AVERAGEIF('5.6.2 (Medium incl tax)'!$A$37:$A$64,'Annual incl tax'!$B47,'5.6.2 (Medium incl tax)'!AC$37:AC$64)</f>
        <v>12.143237702878743</v>
      </c>
      <c r="AC47" s="51">
        <f>AVERAGEIF('5.6.2 (Medium incl tax)'!$A$37:$A$64,'Annual incl tax'!$B47,'5.6.2 (Medium incl tax)'!AD$37:AD$64)</f>
        <v>11.19255980947738</v>
      </c>
      <c r="AD47" s="51">
        <f>AVERAGEIF('5.6.2 (Medium incl tax)'!$A$37:$A$64,'Annual incl tax'!$B47,'5.6.2 (Medium incl tax)'!AE$37:AE$64)</f>
        <v>13.424759311936036</v>
      </c>
      <c r="AE47" s="51">
        <f>AVERAGEIF('5.6.2 (Medium incl tax)'!$A$37:$A$64,'Annual incl tax'!$B47,'5.6.2 (Medium incl tax)'!AF$37:AF$64)</f>
        <v>13.491894580825774</v>
      </c>
      <c r="AF47" s="51">
        <f>AVERAGEIF('5.6.2 (Medium incl tax)'!$A$37:$A$64,'Annual incl tax'!$B47,'5.6.2 (Medium incl tax)'!AG$37:AG$64)</f>
        <v>14.15875158439135</v>
      </c>
      <c r="AG47" s="51">
        <f>AVERAGEIF('5.6.2 (Medium incl tax)'!$A$37:$A$64,'Annual incl tax'!$B47,'5.6.2 (Medium incl tax)'!AH$37:AH$64)</f>
        <v>14.503198558771807</v>
      </c>
      <c r="AH47" s="51">
        <f t="shared" ref="AH47" si="13">MEDIAN(C47:Q47,U47:AG47)</f>
        <v>15.772480615258464</v>
      </c>
      <c r="AI47" s="53">
        <f t="shared" ref="AI47" si="14">(Q47-AH47)/AH47*100</f>
        <v>24.885538326467863</v>
      </c>
      <c r="AJ47" s="54">
        <f>RANK(Q47,(C47:Q47,U47:AG47),1)</f>
        <v>21</v>
      </c>
    </row>
    <row r="48" spans="1:36" x14ac:dyDescent="0.25">
      <c r="A48" s="17" t="s">
        <v>37</v>
      </c>
      <c r="B48" s="104">
        <v>2022</v>
      </c>
      <c r="C48" s="51">
        <f>AVERAGEIF('5.6.2 (Medium incl tax)'!$A$37:$A$66,'Annual incl tax'!$B48,'5.6.2 (Medium incl tax)'!D$37:D$66)</f>
        <v>19.695918960330623</v>
      </c>
      <c r="D48" s="51">
        <f>AVERAGEIF('5.6.2 (Medium incl tax)'!$A$37:$A$66,'Annual incl tax'!$B48,'5.6.2 (Medium incl tax)'!E$37:E$66)</f>
        <v>33.84209243792646</v>
      </c>
      <c r="E48" s="51">
        <f>AVERAGEIF('5.6.2 (Medium incl tax)'!$A$37:$A$66,'Annual incl tax'!$B48,'5.6.2 (Medium incl tax)'!F$37:F$66)</f>
        <v>44.529727732527107</v>
      </c>
      <c r="F48" s="51">
        <f>AVERAGEIF('5.6.2 (Medium incl tax)'!$A$37:$A$66,'Annual incl tax'!$B48,'5.6.2 (Medium incl tax)'!G$37:G$66)</f>
        <v>18.818698876955132</v>
      </c>
      <c r="G48" s="51">
        <f>AVERAGEIF('5.6.2 (Medium incl tax)'!$A$37:$A$66,'Annual incl tax'!$B48,'5.6.2 (Medium incl tax)'!H$37:H$66)</f>
        <v>18.318583232063851</v>
      </c>
      <c r="H48" s="51">
        <f>AVERAGEIF('5.6.2 (Medium incl tax)'!$A$37:$A$66,'Annual incl tax'!$B48,'5.6.2 (Medium incl tax)'!I$37:I$66)</f>
        <v>28.291545629199987</v>
      </c>
      <c r="I48" s="51">
        <f>AVERAGEIF('5.6.2 (Medium incl tax)'!$A$37:$A$66,'Annual incl tax'!$B48,'5.6.2 (Medium incl tax)'!J$37:J$66)</f>
        <v>19.366352886581844</v>
      </c>
      <c r="J48" s="51">
        <f>AVERAGEIF('5.6.2 (Medium incl tax)'!$A$37:$A$66,'Annual incl tax'!$B48,'5.6.2 (Medium incl tax)'!K$37:K$66)</f>
        <v>23.701601373721367</v>
      </c>
      <c r="K48" s="51">
        <f>AVERAGEIF('5.6.2 (Medium incl tax)'!$A$37:$A$66,'Annual incl tax'!$B48,'5.6.2 (Medium incl tax)'!L$37:L$66)</f>
        <v>28.826823361603534</v>
      </c>
      <c r="L48" s="51">
        <f>AVERAGEIF('5.6.2 (Medium incl tax)'!$A$37:$A$66,'Annual incl tax'!$B48,'5.6.2 (Medium incl tax)'!M$37:M$66)</f>
        <v>17.303706154163194</v>
      </c>
      <c r="M48" s="51">
        <f>AVERAGEIF('5.6.2 (Medium incl tax)'!$A$37:$A$66,'Annual incl tax'!$B48,'5.6.2 (Medium incl tax)'!N$37:N$66)</f>
        <v>7.7248205359326345</v>
      </c>
      <c r="N48" s="51">
        <f>AVERAGEIF('5.6.2 (Medium incl tax)'!$A$37:$A$66,'Annual incl tax'!$B48,'5.6.2 (Medium incl tax)'!O$37:O$66)</f>
        <v>18.846704785136247</v>
      </c>
      <c r="O48" s="51">
        <f>AVERAGEIF('5.6.2 (Medium incl tax)'!$A$37:$A$66,'Annual incl tax'!$B48,'5.6.2 (Medium incl tax)'!P$37:P$66)</f>
        <v>27.385717101381417</v>
      </c>
      <c r="P48" s="51">
        <f>AVERAGEIF('5.6.2 (Medium incl tax)'!$A$37:$A$66,'Annual incl tax'!$B48,'5.6.2 (Medium incl tax)'!Q$37:Q$66)</f>
        <v>21.414822841586748</v>
      </c>
      <c r="Q48" s="51">
        <f>AVERAGEIF('5.6.2 (Medium incl tax)'!$A$37:$A$66,'Annual incl tax'!$B48,'5.6.2 (Medium incl tax)'!R$37:R$66)</f>
        <v>33.919796379747638</v>
      </c>
      <c r="R48" s="52">
        <f>MEDIAN(C48:Q48)</f>
        <v>21.414822841586748</v>
      </c>
      <c r="S48" s="53">
        <f>(Q48-R48)/R48*100</f>
        <v>58.394008816532072</v>
      </c>
      <c r="T48" s="54">
        <f>RANK(Q48,(C48:Q48),1)</f>
        <v>14</v>
      </c>
      <c r="U48" s="51">
        <f>AVERAGEIF('5.6.2 (Medium incl tax)'!$A$37:$A$66,'Annual incl tax'!$B48,'5.6.2 (Medium incl tax)'!V$37:V$66)</f>
        <v>9.5513558293490881</v>
      </c>
      <c r="V48" s="51">
        <f>AVERAGEIF('5.6.2 (Medium incl tax)'!$A$37:$A$66,'Annual incl tax'!$B48,'5.6.2 (Medium incl tax)'!W$37:W$66)</f>
        <v>12.082912988938048</v>
      </c>
      <c r="W48" s="51">
        <f>AVERAGEIF('5.6.2 (Medium incl tax)'!$A$37:$A$66,'Annual incl tax'!$B48,'5.6.2 (Medium incl tax)'!X$37:X$66)</f>
        <v>25.048314036265722</v>
      </c>
      <c r="X48" s="51">
        <f>AVERAGEIF('5.6.2 (Medium incl tax)'!$A$37:$A$66,'Annual incl tax'!$B48,'5.6.2 (Medium incl tax)'!Y$37:Y$66)</f>
        <v>17.720107955417273</v>
      </c>
      <c r="Y48" s="51">
        <f>AVERAGEIF('5.6.2 (Medium incl tax)'!$A$37:$A$66,'Annual incl tax'!$B48,'5.6.2 (Medium incl tax)'!Z$37:Z$66)</f>
        <v>20.091852339312645</v>
      </c>
      <c r="Z48" s="51">
        <f>AVERAGEIF('5.6.2 (Medium incl tax)'!$A$37:$A$66,'Annual incl tax'!$B48,'5.6.2 (Medium incl tax)'!AA$37:AA$66)</f>
        <v>8.6690573964029483</v>
      </c>
      <c r="AA48" s="51">
        <f>AVERAGEIF('5.6.2 (Medium incl tax)'!$A$37:$A$66,'Annual incl tax'!$B48,'5.6.2 (Medium incl tax)'!AB$37:AB$66)</f>
        <v>20.317552189557965</v>
      </c>
      <c r="AB48" s="51">
        <f>AVERAGEIF('5.6.2 (Medium incl tax)'!$A$37:$A$66,'Annual incl tax'!$B48,'5.6.2 (Medium incl tax)'!AC$37:AC$66)</f>
        <v>16.784850214423038</v>
      </c>
      <c r="AC48" s="51">
        <f>AVERAGEIF('5.6.2 (Medium incl tax)'!$A$37:$A$66,'Annual incl tax'!$B48,'5.6.2 (Medium incl tax)'!AD$37:AD$66)</f>
        <v>11.00560097995017</v>
      </c>
      <c r="AD48" s="51">
        <f>AVERAGEIF('5.6.2 (Medium incl tax)'!$A$37:$A$66,'Annual incl tax'!$B48,'5.6.2 (Medium incl tax)'!AE$37:AE$66)</f>
        <v>13.085447449547054</v>
      </c>
      <c r="AE48" s="51">
        <f>AVERAGEIF('5.6.2 (Medium incl tax)'!$A$37:$A$66,'Annual incl tax'!$B48,'5.6.2 (Medium incl tax)'!AF$37:AF$66)</f>
        <v>24.664297088088766</v>
      </c>
      <c r="AF48" s="51">
        <f>AVERAGEIF('5.6.2 (Medium incl tax)'!$A$37:$A$66,'Annual incl tax'!$B48,'5.6.2 (Medium incl tax)'!AG$37:AG$66)</f>
        <v>15.69147527939532</v>
      </c>
      <c r="AG48" s="51">
        <f>AVERAGEIF('5.6.2 (Medium incl tax)'!$A$37:$A$66,'Annual incl tax'!$B48,'5.6.2 (Medium incl tax)'!AH$37:AH$66)</f>
        <v>14.293068592594524</v>
      </c>
      <c r="AH48" s="51">
        <f>MEDIAN(C48:Q48,U48:AG48)</f>
        <v>19.106528835859045</v>
      </c>
      <c r="AI48" s="53">
        <f>(Q48-AH48)/AH48*100</f>
        <v>77.52987301433383</v>
      </c>
      <c r="AJ48" s="54">
        <f>RANK(Q48,(C48:Q48,U48:AG48),1)</f>
        <v>27</v>
      </c>
    </row>
    <row r="49" spans="1:36" x14ac:dyDescent="0.25">
      <c r="A49" s="17" t="s">
        <v>37</v>
      </c>
      <c r="B49" s="104">
        <v>2023</v>
      </c>
      <c r="C49" s="51">
        <f>AVERAGEIF('5.6.2 (Medium incl tax)'!$A$37:$A$68,'Annual incl tax'!$B49,'5.6.2 (Medium incl tax)'!D$37:D$68)</f>
        <v>23.499714362543763</v>
      </c>
      <c r="D49" s="51">
        <f>AVERAGEIF('5.6.2 (Medium incl tax)'!$A$37:$A$68,'Annual incl tax'!$B49,'5.6.2 (Medium incl tax)'!E$37:E$68)</f>
        <v>35.389355045277746</v>
      </c>
      <c r="E49" s="51">
        <f>AVERAGEIF('5.6.2 (Medium incl tax)'!$A$37:$A$68,'Annual incl tax'!$B49,'5.6.2 (Medium incl tax)'!F$37:F$68)</f>
        <v>32.058301297662354</v>
      </c>
      <c r="F49" s="51">
        <f>AVERAGEIF('5.6.2 (Medium incl tax)'!$A$37:$A$68,'Annual incl tax'!$B49,'5.6.2 (Medium incl tax)'!G$37:G$68)</f>
        <v>21.589187105469179</v>
      </c>
      <c r="G49" s="51">
        <f>AVERAGEIF('5.6.2 (Medium incl tax)'!$A$37:$A$68,'Annual incl tax'!$B49,'5.6.2 (Medium incl tax)'!H$37:H$68)</f>
        <v>21.273689130874132</v>
      </c>
      <c r="H49" s="51">
        <f>AVERAGEIF('5.6.2 (Medium incl tax)'!$A$37:$A$68,'Annual incl tax'!$B49,'5.6.2 (Medium incl tax)'!I$37:I$68)</f>
        <v>35.447340951666931</v>
      </c>
      <c r="I49" s="51">
        <f>AVERAGEIF('5.6.2 (Medium incl tax)'!$A$37:$A$68,'Annual incl tax'!$B49,'5.6.2 (Medium incl tax)'!J$37:J$68)</f>
        <v>20.174613186324517</v>
      </c>
      <c r="J49" s="51">
        <f>AVERAGEIF('5.6.2 (Medium incl tax)'!$A$37:$A$68,'Annual incl tax'!$B49,'5.6.2 (Medium incl tax)'!K$37:K$68)</f>
        <v>28.375304399190888</v>
      </c>
      <c r="K49" s="51">
        <f>AVERAGEIF('5.6.2 (Medium incl tax)'!$A$37:$A$68,'Annual incl tax'!$B49,'5.6.2 (Medium incl tax)'!L$37:L$68)</f>
        <v>31.037419908896673</v>
      </c>
      <c r="L49" s="51">
        <f>AVERAGEIF('5.6.2 (Medium incl tax)'!$A$37:$A$68,'Annual incl tax'!$B49,'5.6.2 (Medium incl tax)'!M$37:M$68)</f>
        <v>17.506229072763794</v>
      </c>
      <c r="M49" s="51">
        <f>AVERAGEIF('5.6.2 (Medium incl tax)'!$A$37:$A$68,'Annual incl tax'!$B49,'5.6.2 (Medium incl tax)'!N$37:N$68)</f>
        <v>27.502398037545362</v>
      </c>
      <c r="N49" s="51">
        <f>AVERAGEIF('5.6.2 (Medium incl tax)'!$A$37:$A$68,'Annual incl tax'!$B49,'5.6.2 (Medium incl tax)'!O$37:O$68)</f>
        <v>19.008665139321899</v>
      </c>
      <c r="O49" s="51">
        <f>AVERAGEIF('5.6.2 (Medium incl tax)'!$A$37:$A$68,'Annual incl tax'!$B49,'5.6.2 (Medium incl tax)'!P$37:P$68)</f>
        <v>20.895674023598914</v>
      </c>
      <c r="P49" s="51">
        <f>AVERAGEIF('5.6.2 (Medium incl tax)'!$A$37:$A$68,'Annual incl tax'!$B49,'5.6.2 (Medium incl tax)'!Q$37:Q$68)</f>
        <v>21.09124770627502</v>
      </c>
      <c r="Q49" s="116">
        <f>AVERAGEIF('5.6.2 (Medium incl tax)'!$A$37:$A$68,'Annual incl tax'!$B49,'5.6.2 (Medium incl tax)'!R$37:R$68)</f>
        <v>35.025883036029597</v>
      </c>
      <c r="R49" s="52">
        <f>MEDIAN(C49:Q49)</f>
        <v>23.499714362543763</v>
      </c>
      <c r="S49" s="53">
        <f>(Q49-R49)/R49*100</f>
        <v>49.048122439553623</v>
      </c>
      <c r="T49" s="54">
        <f>RANK(Q49,(C49:Q49),1)</f>
        <v>13</v>
      </c>
      <c r="U49" s="51">
        <f>AVERAGEIF('5.6.2 (Medium incl tax)'!$A$37:$A$68,'Annual incl tax'!$B49,'5.6.2 (Medium incl tax)'!V$37:V$68)</f>
        <v>10.13736846593876</v>
      </c>
      <c r="V49" s="51">
        <f>AVERAGEIF('5.6.2 (Medium incl tax)'!$A$37:$A$68,'Annual incl tax'!$B49,'5.6.2 (Medium incl tax)'!W$37:W$68)</f>
        <v>12.880722733941401</v>
      </c>
      <c r="W49" s="51">
        <f>AVERAGEIF('5.6.2 (Medium incl tax)'!$A$37:$A$68,'Annual incl tax'!$B49,'5.6.2 (Medium incl tax)'!X$37:X$68)</f>
        <v>31.302150950559181</v>
      </c>
      <c r="X49" s="51">
        <f>AVERAGEIF('5.6.2 (Medium incl tax)'!$A$37:$A$68,'Annual incl tax'!$B49,'5.6.2 (Medium incl tax)'!Y$37:Y$68)</f>
        <v>27.594802636042886</v>
      </c>
      <c r="Y49" s="51">
        <f>AVERAGEIF('5.6.2 (Medium incl tax)'!$A$37:$A$68,'Annual incl tax'!$B49,'5.6.2 (Medium incl tax)'!Z$37:Z$68)</f>
        <v>19.571698840516639</v>
      </c>
      <c r="Z49" s="51">
        <f>AVERAGEIF('5.6.2 (Medium incl tax)'!$A$37:$A$68,'Annual incl tax'!$B49,'5.6.2 (Medium incl tax)'!AA$37:AA$68)</f>
        <v>9.9616582021032212</v>
      </c>
      <c r="AA49" s="51">
        <f>AVERAGEIF('5.6.2 (Medium incl tax)'!$A$37:$A$68,'Annual incl tax'!$B49,'5.6.2 (Medium incl tax)'!AB$37:AB$68)</f>
        <v>25.370686562171489</v>
      </c>
      <c r="AB49" s="51">
        <f>AVERAGEIF('5.6.2 (Medium incl tax)'!$A$37:$A$68,'Annual incl tax'!$B49,'5.6.2 (Medium incl tax)'!AC$37:AC$68)</f>
        <v>21.965538932448169</v>
      </c>
      <c r="AC49" s="51">
        <f>AVERAGEIF('5.6.2 (Medium incl tax)'!$A$37:$A$68,'Annual incl tax'!$B49,'5.6.2 (Medium incl tax)'!AD$37:AD$68)</f>
        <v>11.052436252446931</v>
      </c>
      <c r="AD49" s="51">
        <f>AVERAGEIF('5.6.2 (Medium incl tax)'!$A$37:$A$68,'Annual incl tax'!$B49,'5.6.2 (Medium incl tax)'!AE$37:AE$68)</f>
        <v>17.092664704949428</v>
      </c>
      <c r="AE49" s="51">
        <f>AVERAGEIF('5.6.2 (Medium incl tax)'!$A$37:$A$68,'Annual incl tax'!$B49,'5.6.2 (Medium incl tax)'!AF$37:AF$68)</f>
        <v>16.54414979644492</v>
      </c>
      <c r="AF49" s="51">
        <f>AVERAGEIF('5.6.2 (Medium incl tax)'!$A$37:$A$68,'Annual incl tax'!$B49,'5.6.2 (Medium incl tax)'!AG$37:AG$68)</f>
        <v>16.686622448171818</v>
      </c>
      <c r="AG49" s="51">
        <f>AVERAGEIF('5.6.2 (Medium incl tax)'!$A$37:$A$68,'Annual incl tax'!$B49,'5.6.2 (Medium incl tax)'!AH$37:AH$68)</f>
        <v>17.530218421064809</v>
      </c>
      <c r="AH49" s="51">
        <f>MEDIAN(C49:Q49,U49:AG49)</f>
        <v>21.182468418574576</v>
      </c>
      <c r="AI49" s="53">
        <f>(Q49-AH49)/AH49*100</f>
        <v>65.353170102290576</v>
      </c>
      <c r="AJ49" s="54">
        <f>RANK(Q49,(C49:Q49,U49:AG49),1)</f>
        <v>26</v>
      </c>
    </row>
    <row r="50" spans="1:36" x14ac:dyDescent="0.25">
      <c r="A50" s="17" t="s">
        <v>37</v>
      </c>
      <c r="B50" s="104">
        <v>2024</v>
      </c>
      <c r="C50" s="51">
        <f>AVERAGEIF('5.6.2 (Medium incl tax)'!$A$37:$A$70,'Annual incl tax'!$B50,'5.6.2 (Medium incl tax)'!D$37:D$70)</f>
        <v>21.892611078779765</v>
      </c>
      <c r="D50" s="51">
        <f>AVERAGEIF('5.6.2 (Medium incl tax)'!$A$37:$A$70,'Annual incl tax'!$B50,'5.6.2 (Medium incl tax)'!E$37:E$70)</f>
        <v>28.229203696264534</v>
      </c>
      <c r="E50" s="51">
        <f>AVERAGEIF('5.6.2 (Medium incl tax)'!$A$37:$A$70,'Annual incl tax'!$B50,'5.6.2 (Medium incl tax)'!F$37:F$70)</f>
        <v>31.629461639391558</v>
      </c>
      <c r="F50" s="51">
        <f>AVERAGEIF('5.6.2 (Medium incl tax)'!$A$37:$A$70,'Annual incl tax'!$B50,'5.6.2 (Medium incl tax)'!G$37:G$70)</f>
        <v>23.916485755140947</v>
      </c>
      <c r="G50" s="51">
        <f>AVERAGEIF('5.6.2 (Medium incl tax)'!$A$37:$A$70,'Annual incl tax'!$B50,'5.6.2 (Medium incl tax)'!H$37:H$70)</f>
        <v>24.439303844747073</v>
      </c>
      <c r="H50" s="51">
        <f>AVERAGEIF('5.6.2 (Medium incl tax)'!$A$37:$A$70,'Annual incl tax'!$B50,'5.6.2 (Medium incl tax)'!I$37:I$70)</f>
        <v>33.422916669285641</v>
      </c>
      <c r="I50" s="51">
        <f>AVERAGEIF('5.6.2 (Medium incl tax)'!$A$37:$A$70,'Annual incl tax'!$B50,'5.6.2 (Medium incl tax)'!J$37:J$70)</f>
        <v>19.171745316518809</v>
      </c>
      <c r="J50" s="51">
        <f>AVERAGEIF('5.6.2 (Medium incl tax)'!$A$37:$A$70,'Annual incl tax'!$B50,'5.6.2 (Medium incl tax)'!K$37:K$70)</f>
        <v>30.386634673460566</v>
      </c>
      <c r="K50" s="51">
        <f>AVERAGEIF('5.6.2 (Medium incl tax)'!$A$37:$A$70,'Annual incl tax'!$B50,'5.6.2 (Medium incl tax)'!L$37:L$70)</f>
        <v>27.040088074659785</v>
      </c>
      <c r="L50" s="51">
        <f>AVERAGEIF('5.6.2 (Medium incl tax)'!$A$37:$A$70,'Annual incl tax'!$B50,'5.6.2 (Medium incl tax)'!M$37:M$70)</f>
        <v>17.160294074972608</v>
      </c>
      <c r="M50" s="51">
        <f>AVERAGEIF('5.6.2 (Medium incl tax)'!$A$37:$A$70,'Annual incl tax'!$B50,'5.6.2 (Medium incl tax)'!N$37:N$70)</f>
        <v>20.556004743051588</v>
      </c>
      <c r="N50" s="51">
        <f>AVERAGEIF('5.6.2 (Medium incl tax)'!$A$37:$A$70,'Annual incl tax'!$B50,'5.6.2 (Medium incl tax)'!O$37:O$70)</f>
        <v>21.381833137701783</v>
      </c>
      <c r="O50" s="51">
        <f>AVERAGEIF('5.6.2 (Medium incl tax)'!$A$37:$A$70,'Annual incl tax'!$B50,'5.6.2 (Medium incl tax)'!P$37:P$70)</f>
        <v>20.510242750339742</v>
      </c>
      <c r="P50" s="51">
        <f>AVERAGEIF('5.6.2 (Medium incl tax)'!$A$37:$A$70,'Annual incl tax'!$B50,'5.6.2 (Medium incl tax)'!Q$37:Q$70)</f>
        <v>20.262628158088404</v>
      </c>
      <c r="Q50" s="51">
        <f>AVERAGEIF('5.6.2 (Medium incl tax)'!$A$37:$A$70,'Annual incl tax'!$B50,'5.6.2 (Medium incl tax)'!R$37:R$70)</f>
        <v>29.978812886645162</v>
      </c>
      <c r="R50" s="52">
        <f>MEDIAN(C50:Q50)</f>
        <v>23.916485755140947</v>
      </c>
      <c r="S50" s="53">
        <f>(Q50-R50)/R50*100</f>
        <v>25.347900998377625</v>
      </c>
      <c r="T50" s="54">
        <f>RANK(Q50,(C50:Q50),1)</f>
        <v>12</v>
      </c>
      <c r="U50" s="51">
        <f>AVERAGEIF('5.6.2 (Medium incl tax)'!$A$37:$A$70,'Annual incl tax'!$B50,'5.6.2 (Medium incl tax)'!V$37:V$70)</f>
        <v>10.177161183418654</v>
      </c>
      <c r="V50" s="51">
        <f>AVERAGEIF('5.6.2 (Medium incl tax)'!$A$37:$A$70,'Annual incl tax'!$B50,'5.6.2 (Medium incl tax)'!W$37:W$70)</f>
        <v>12.515003133758242</v>
      </c>
      <c r="W50" s="51">
        <f>AVERAGEIF('5.6.2 (Medium incl tax)'!$A$37:$A$70,'Annual incl tax'!$B50,'5.6.2 (Medium incl tax)'!X$37:X$70)</f>
        <v>27.486239048402449</v>
      </c>
      <c r="X50" s="51">
        <f>AVERAGEIF('5.6.2 (Medium incl tax)'!$A$37:$A$70,'Annual incl tax'!$B50,'5.6.2 (Medium incl tax)'!Y$37:Y$70)</f>
        <v>28.298457463830715</v>
      </c>
      <c r="Y50" s="51">
        <f>AVERAGEIF('5.6.2 (Medium incl tax)'!$A$37:$A$70,'Annual incl tax'!$B50,'5.6.2 (Medium incl tax)'!Z$37:Z$70)</f>
        <v>19.115353955606974</v>
      </c>
      <c r="Z50" s="51">
        <f>AVERAGEIF('5.6.2 (Medium incl tax)'!$A$37:$A$70,'Annual incl tax'!$B50,'5.6.2 (Medium incl tax)'!AA$37:AA$70)</f>
        <v>9.0037883813447408</v>
      </c>
      <c r="AA50" s="51">
        <f>AVERAGEIF('5.6.2 (Medium incl tax)'!$A$37:$A$70,'Annual incl tax'!$B50,'5.6.2 (Medium incl tax)'!AB$37:AB$70)</f>
        <v>20.439301447639384</v>
      </c>
      <c r="AB50" s="51">
        <f>AVERAGEIF('5.6.2 (Medium incl tax)'!$A$37:$A$70,'Annual incl tax'!$B50,'5.6.2 (Medium incl tax)'!AC$37:AC$70)</f>
        <v>18.885867938371092</v>
      </c>
      <c r="AC50" s="51">
        <f>AVERAGEIF('5.6.2 (Medium incl tax)'!$A$37:$A$70,'Annual incl tax'!$B50,'5.6.2 (Medium incl tax)'!AD$37:AD$70)</f>
        <v>10.8927341558005</v>
      </c>
      <c r="AD50" s="51">
        <f>AVERAGEIF('5.6.2 (Medium incl tax)'!$A$37:$A$70,'Annual incl tax'!$B50,'5.6.2 (Medium incl tax)'!AE$37:AE$70)</f>
        <v>19.320944238739038</v>
      </c>
      <c r="AE50" s="51">
        <f>AVERAGEIF('5.6.2 (Medium incl tax)'!$A$37:$A$70,'Annual incl tax'!$B50,'5.6.2 (Medium incl tax)'!AF$37:AF$70)</f>
        <v>15.861075748129782</v>
      </c>
      <c r="AF50" s="51">
        <f>AVERAGEIF('5.6.2 (Medium incl tax)'!$A$37:$A$70,'Annual incl tax'!$B50,'5.6.2 (Medium incl tax)'!AG$37:AG$70)</f>
        <v>15.141944815483626</v>
      </c>
      <c r="AG50" s="51">
        <f>AVERAGEIF('5.6.2 (Medium incl tax)'!$A$37:$A$70,'Annual incl tax'!$B50,'5.6.2 (Medium incl tax)'!AH$37:AH$70)</f>
        <v>17.319851943922174</v>
      </c>
      <c r="AH50" s="51">
        <f>MEDIAN(C50:Q50,U50:AG50)</f>
        <v>20.474772098989561</v>
      </c>
      <c r="AI50" s="53">
        <f>(Q50-AH50)/AH50*100</f>
        <v>46.418298292681023</v>
      </c>
      <c r="AJ50" s="54">
        <f>RANK(Q50,(C50:Q50,U50:AG50),1)</f>
        <v>25</v>
      </c>
    </row>
    <row r="51" spans="1:36" ht="12.65" customHeight="1" x14ac:dyDescent="0.25">
      <c r="A51" s="17" t="s">
        <v>40</v>
      </c>
      <c r="B51" s="104">
        <v>2008</v>
      </c>
      <c r="C51" s="51">
        <f>AVERAGEIF('5.6.3 (Large incl tax)'!$A$37:$A$64,'Annual incl tax'!$B51,'5.6.3 (Large incl tax)'!D$37:D$64)</f>
        <v>13.125058733333333</v>
      </c>
      <c r="D51" s="51">
        <f>AVERAGEIF('5.6.3 (Large incl tax)'!$A$37:$A$64,'Annual incl tax'!$B51,'5.6.3 (Large incl tax)'!E$37:E$64)</f>
        <v>14.806639150000002</v>
      </c>
      <c r="E51" s="51">
        <f>AVERAGEIF('5.6.3 (Large incl tax)'!$A$37:$A$64,'Annual incl tax'!$B51,'5.6.3 (Large incl tax)'!F$37:F$64)</f>
        <v>19.2843187</v>
      </c>
      <c r="F51" s="51">
        <f>AVERAGEIF('5.6.3 (Large incl tax)'!$A$37:$A$64,'Annual incl tax'!$B51,'5.6.3 (Large incl tax)'!G$37:G$64)</f>
        <v>8.6441410666666663</v>
      </c>
      <c r="G51" s="51">
        <f>AVERAGEIF('5.6.3 (Large incl tax)'!$A$37:$A$64,'Annual incl tax'!$B51,'5.6.3 (Large incl tax)'!H$37:H$64)</f>
        <v>8.4110633166666666</v>
      </c>
      <c r="H51" s="51">
        <f>AVERAGEIF('5.6.3 (Large incl tax)'!$A$37:$A$64,'Annual incl tax'!$B51,'5.6.3 (Large incl tax)'!I$37:I$64)</f>
        <v>16.04380815</v>
      </c>
      <c r="I51" s="51">
        <f>AVERAGEIF('5.6.3 (Large incl tax)'!$A$37:$A$64,'Annual incl tax'!$B51,'5.6.3 (Large incl tax)'!J$37:J$64)</f>
        <v>10.334040625</v>
      </c>
      <c r="J51" s="51">
        <f>AVERAGEIF('5.6.3 (Large incl tax)'!$A$37:$A$64,'Annual incl tax'!$B51,'5.6.3 (Large incl tax)'!K$37:K$64)</f>
        <v>13.633878766666667</v>
      </c>
      <c r="K51" s="51">
        <f>AVERAGEIF('5.6.3 (Large incl tax)'!$A$37:$A$64,'Annual incl tax'!$B51,'5.6.3 (Large incl tax)'!L$37:L$64)</f>
        <v>18.780841983333335</v>
      </c>
      <c r="L51" s="51">
        <f>AVERAGEIF('5.6.3 (Large incl tax)'!$A$37:$A$64,'Annual incl tax'!$B51,'5.6.3 (Large incl tax)'!M$37:M$64)</f>
        <v>11.732220058333333</v>
      </c>
      <c r="M51" s="51">
        <f>AVERAGEIF('5.6.3 (Large incl tax)'!$A$37:$A$64,'Annual incl tax'!$B51,'5.6.3 (Large incl tax)'!N$37:N$64)</f>
        <v>15.481713833333334</v>
      </c>
      <c r="N51" s="51">
        <f>AVERAGEIF('5.6.3 (Large incl tax)'!$A$37:$A$64,'Annual incl tax'!$B51,'5.6.3 (Large incl tax)'!O$37:O$64)</f>
        <v>10.714087858333333</v>
      </c>
      <c r="O51" s="51">
        <f>AVERAGEIF('5.6.3 (Large incl tax)'!$A$37:$A$64,'Annual incl tax'!$B51,'5.6.3 (Large incl tax)'!P$37:P$64)</f>
        <v>10.886917841666669</v>
      </c>
      <c r="P51" s="51">
        <f>AVERAGEIF('5.6.3 (Large incl tax)'!$A$37:$A$64,'Annual incl tax'!$B51,'5.6.3 (Large incl tax)'!Q$37:Q$64)</f>
        <v>11.939061375000001</v>
      </c>
      <c r="Q51" s="51">
        <f>AVERAGEIF('5.6.3 (Large incl tax)'!$A$37:$A$64,'Annual incl tax'!$B51,'5.6.3 (Large incl tax)'!R$37:R$64)</f>
        <v>10.956714208333334</v>
      </c>
      <c r="R51" s="52">
        <f t="shared" si="0"/>
        <v>11.939061375000001</v>
      </c>
      <c r="S51" s="53">
        <f t="shared" si="1"/>
        <v>-8.2280100236662594</v>
      </c>
      <c r="T51" s="54">
        <f t="shared" si="2"/>
        <v>6</v>
      </c>
      <c r="U51" s="51">
        <f>AVERAGEIF('5.6.3 (Large incl tax)'!$A$37:$A$64,'Annual incl tax'!$B51,'5.6.3 (Large incl tax)'!V$37:V$64)</f>
        <v>6.0815673833333328</v>
      </c>
      <c r="V51" s="51">
        <f>AVERAGEIF('5.6.3 (Large incl tax)'!$A$37:$A$64,'Annual incl tax'!$B51,'5.6.3 (Large incl tax)'!W$37:W$64)</f>
        <v>8.1864730166666675</v>
      </c>
      <c r="W51" s="51">
        <f>AVERAGEIF('5.6.3 (Large incl tax)'!$A$37:$A$64,'Annual incl tax'!$B51,'5.6.3 (Large incl tax)'!X$37:X$64)</f>
        <v>15.514523041666667</v>
      </c>
      <c r="X51" s="51">
        <f>AVERAGEIF('5.6.3 (Large incl tax)'!$A$37:$A$64,'Annual incl tax'!$B51,'5.6.3 (Large incl tax)'!Y$37:Y$64)</f>
        <v>8.3339619666666671</v>
      </c>
      <c r="Y51" s="51">
        <f>AVERAGEIF('5.6.3 (Large incl tax)'!$A$37:$A$64,'Annual incl tax'!$B51,'5.6.3 (Large incl tax)'!Z$37:Z$64)</f>
        <v>6.3935893916666675</v>
      </c>
      <c r="Z51" s="51">
        <f>AVERAGEIF('5.6.3 (Large incl tax)'!$A$37:$A$64,'Annual incl tax'!$B51,'5.6.3 (Large incl tax)'!AA$37:AA$64)</f>
        <v>12.229740008333334</v>
      </c>
      <c r="AA51" s="51">
        <f>AVERAGEIF('5.6.3 (Large incl tax)'!$A$37:$A$64,'Annual incl tax'!$B51,'5.6.3 (Large incl tax)'!AB$37:AB$64)</f>
        <v>7.2758616666666667</v>
      </c>
      <c r="AB51" s="51">
        <f>AVERAGEIF('5.6.3 (Large incl tax)'!$A$37:$A$64,'Annual incl tax'!$B51,'5.6.3 (Large incl tax)'!AC$37:AC$64)</f>
        <v>6.4973996500000002</v>
      </c>
      <c r="AC51" s="51">
        <f>AVERAGEIF('5.6.3 (Large incl tax)'!$A$37:$A$64,'Annual incl tax'!$B51,'5.6.3 (Large incl tax)'!AD$37:AD$64)</f>
        <v>12.454926658333335</v>
      </c>
      <c r="AD51" s="51">
        <f>AVERAGEIF('5.6.3 (Large incl tax)'!$A$37:$A$64,'Annual incl tax'!$B51,'5.6.3 (Large incl tax)'!AE$37:AE$64)</f>
        <v>9.343728033333333</v>
      </c>
      <c r="AE51" s="51">
        <f>AVERAGEIF('5.6.3 (Large incl tax)'!$A$37:$A$64,'Annual incl tax'!$B51,'5.6.3 (Large incl tax)'!AF$37:AF$64)</f>
        <v>8.5532832750000001</v>
      </c>
      <c r="AF51" s="51">
        <f>AVERAGEIF('5.6.3 (Large incl tax)'!$A$37:$A$64,'Annual incl tax'!$B51,'5.6.3 (Large incl tax)'!AG$37:AG$64)</f>
        <v>9.9407094250000014</v>
      </c>
      <c r="AG51" s="51">
        <f>AVERAGEIF('5.6.3 (Large incl tax)'!$A$37:$A$64,'Annual incl tax'!$B51,'5.6.3 (Large incl tax)'!AH$37:AH$64)</f>
        <v>8.5974592166666675</v>
      </c>
      <c r="AH51" s="51">
        <f t="shared" si="3"/>
        <v>10.800502850000001</v>
      </c>
      <c r="AI51" s="53">
        <f t="shared" si="4"/>
        <v>1.4463341244647099</v>
      </c>
      <c r="AJ51" s="54">
        <f>RANK(Q51,(C51:Q51,U51:AG51),1)</f>
        <v>16</v>
      </c>
    </row>
    <row r="52" spans="1:36" ht="12.65" customHeight="1" x14ac:dyDescent="0.25">
      <c r="A52" s="17" t="s">
        <v>40</v>
      </c>
      <c r="B52" s="104">
        <v>2009</v>
      </c>
      <c r="C52" s="51">
        <f>AVERAGEIF('5.6.3 (Large incl tax)'!$A$37:$A$64,'Annual incl tax'!$B52,'5.6.3 (Large incl tax)'!D$37:D$64)</f>
        <v>15.552248333149159</v>
      </c>
      <c r="D52" s="51">
        <f>AVERAGEIF('5.6.3 (Large incl tax)'!$A$37:$A$64,'Annual incl tax'!$B52,'5.6.3 (Large incl tax)'!E$37:E$64)</f>
        <v>14.907577952127991</v>
      </c>
      <c r="E52" s="51">
        <f>AVERAGEIF('5.6.3 (Large incl tax)'!$A$37:$A$64,'Annual incl tax'!$B52,'5.6.3 (Large incl tax)'!F$37:F$64)</f>
        <v>20.765624882192785</v>
      </c>
      <c r="F52" s="51">
        <f>AVERAGEIF('5.6.3 (Large incl tax)'!$A$37:$A$64,'Annual incl tax'!$B52,'5.6.3 (Large incl tax)'!G$37:G$64)</f>
        <v>10.199134094974038</v>
      </c>
      <c r="G52" s="51">
        <f>AVERAGEIF('5.6.3 (Large incl tax)'!$A$37:$A$64,'Annual incl tax'!$B52,'5.6.3 (Large incl tax)'!H$37:H$64)</f>
        <v>9.779122853084365</v>
      </c>
      <c r="H52" s="51">
        <f>AVERAGEIF('5.6.3 (Large incl tax)'!$A$37:$A$64,'Annual incl tax'!$B52,'5.6.3 (Large incl tax)'!I$37:I$64)</f>
        <v>18.972691140030179</v>
      </c>
      <c r="I52" s="51">
        <f>AVERAGEIF('5.6.3 (Large incl tax)'!$A$37:$A$64,'Annual incl tax'!$B52,'5.6.3 (Large incl tax)'!J$37:J$64)</f>
        <v>11.448774452374295</v>
      </c>
      <c r="J52" s="51">
        <f>AVERAGEIF('5.6.3 (Large incl tax)'!$A$37:$A$64,'Annual incl tax'!$B52,'5.6.3 (Large incl tax)'!K$37:K$64)</f>
        <v>15.701798427441975</v>
      </c>
      <c r="K52" s="51">
        <f>AVERAGEIF('5.6.3 (Large incl tax)'!$A$37:$A$64,'Annual incl tax'!$B52,'5.6.3 (Large incl tax)'!L$37:L$64)</f>
        <v>23.266257210373674</v>
      </c>
      <c r="L52" s="51">
        <f>AVERAGEIF('5.6.3 (Large incl tax)'!$A$37:$A$64,'Annual incl tax'!$B52,'5.6.3 (Large incl tax)'!M$37:M$64)</f>
        <v>15.142725303110995</v>
      </c>
      <c r="M52" s="51">
        <f>AVERAGEIF('5.6.3 (Large incl tax)'!$A$37:$A$64,'Annual incl tax'!$B52,'5.6.3 (Large incl tax)'!N$37:N$64)</f>
        <v>18.933951072826524</v>
      </c>
      <c r="N52" s="51">
        <f>AVERAGEIF('5.6.3 (Large incl tax)'!$A$37:$A$64,'Annual incl tax'!$B52,'5.6.3 (Large incl tax)'!O$37:O$64)</f>
        <v>12.473874317447741</v>
      </c>
      <c r="O52" s="51">
        <f>AVERAGEIF('5.6.3 (Large incl tax)'!$A$37:$A$64,'Annual incl tax'!$B52,'5.6.3 (Large incl tax)'!P$37:P$64)</f>
        <v>13.409002219413749</v>
      </c>
      <c r="P52" s="51">
        <f>AVERAGEIF('5.6.3 (Large incl tax)'!$A$37:$A$64,'Annual incl tax'!$B52,'5.6.3 (Large incl tax)'!Q$37:Q$64)</f>
        <v>12.456280648195978</v>
      </c>
      <c r="Q52" s="51">
        <f>AVERAGEIF('5.6.3 (Large incl tax)'!$A$37:$A$64,'Annual incl tax'!$B52,'5.6.3 (Large incl tax)'!R$37:R$64)</f>
        <v>11.398060290522789</v>
      </c>
      <c r="R52" s="52">
        <f t="shared" si="0"/>
        <v>14.907577952127991</v>
      </c>
      <c r="S52" s="53">
        <f t="shared" si="1"/>
        <v>-23.541836728106684</v>
      </c>
      <c r="T52" s="54">
        <f t="shared" si="2"/>
        <v>3</v>
      </c>
      <c r="U52" s="51">
        <f>AVERAGEIF('5.6.3 (Large incl tax)'!$A$37:$A$64,'Annual incl tax'!$B52,'5.6.3 (Large incl tax)'!V$37:V$64)</f>
        <v>7.286165043800203</v>
      </c>
      <c r="V52" s="51">
        <f>AVERAGEIF('5.6.3 (Large incl tax)'!$A$37:$A$64,'Annual incl tax'!$B52,'5.6.3 (Large incl tax)'!W$37:W$64)</f>
        <v>9.8287937355256716</v>
      </c>
      <c r="W52" s="51">
        <f>AVERAGEIF('5.6.3 (Large incl tax)'!$A$37:$A$64,'Annual incl tax'!$B52,'5.6.3 (Large incl tax)'!X$37:X$64)</f>
        <v>14.531819606852173</v>
      </c>
      <c r="X52" s="51">
        <f>AVERAGEIF('5.6.3 (Large incl tax)'!$A$37:$A$64,'Annual incl tax'!$B52,'5.6.3 (Large incl tax)'!Y$37:Y$64)</f>
        <v>9.9042070240292013</v>
      </c>
      <c r="Y52" s="51">
        <f>AVERAGEIF('5.6.3 (Large incl tax)'!$A$37:$A$64,'Annual incl tax'!$B52,'5.6.3 (Large incl tax)'!Z$37:Z$64)</f>
        <v>7.9453189687591532</v>
      </c>
      <c r="Z52" s="51">
        <f>AVERAGEIF('5.6.3 (Large incl tax)'!$A$37:$A$64,'Annual incl tax'!$B52,'5.6.3 (Large incl tax)'!AA$37:AA$64)</f>
        <v>12.943631572444858</v>
      </c>
      <c r="AA52" s="51">
        <f>AVERAGEIF('5.6.3 (Large incl tax)'!$A$37:$A$64,'Annual incl tax'!$B52,'5.6.3 (Large incl tax)'!AB$37:AB$64)</f>
        <v>9.3750810379288154</v>
      </c>
      <c r="AB52" s="51">
        <f>AVERAGEIF('5.6.3 (Large incl tax)'!$A$37:$A$64,'Annual incl tax'!$B52,'5.6.3 (Large incl tax)'!AC$37:AC$64)</f>
        <v>7.932321307617717</v>
      </c>
      <c r="AC52" s="51">
        <f>AVERAGEIF('5.6.3 (Large incl tax)'!$A$37:$A$64,'Annual incl tax'!$B52,'5.6.3 (Large incl tax)'!AD$37:AD$64)</f>
        <v>14.945231223782896</v>
      </c>
      <c r="AD52" s="51">
        <f>AVERAGEIF('5.6.3 (Large incl tax)'!$A$37:$A$64,'Annual incl tax'!$B52,'5.6.3 (Large incl tax)'!AE$37:AE$64)</f>
        <v>9.992617973674168</v>
      </c>
      <c r="AE52" s="51">
        <f>AVERAGEIF('5.6.3 (Large incl tax)'!$A$37:$A$64,'Annual incl tax'!$B52,'5.6.3 (Large incl tax)'!AF$37:AF$64)</f>
        <v>8.3952576359628104</v>
      </c>
      <c r="AF52" s="51">
        <f>AVERAGEIF('5.6.3 (Large incl tax)'!$A$37:$A$64,'Annual incl tax'!$B52,'5.6.3 (Large incl tax)'!AG$37:AG$64)</f>
        <v>13.547115666027604</v>
      </c>
      <c r="AG52" s="51">
        <f>AVERAGEIF('5.6.3 (Large incl tax)'!$A$37:$A$64,'Annual incl tax'!$B52,'5.6.3 (Large incl tax)'!AH$37:AH$64)</f>
        <v>11.121548866546842</v>
      </c>
      <c r="AH52" s="51">
        <f t="shared" si="3"/>
        <v>12.46507748282186</v>
      </c>
      <c r="AI52" s="53">
        <f t="shared" si="4"/>
        <v>-8.5600526251804592</v>
      </c>
      <c r="AJ52" s="54">
        <f>RANK(Q52,(C52:Q52,U52:AG52),1)</f>
        <v>12</v>
      </c>
    </row>
    <row r="53" spans="1:36" ht="12.65" customHeight="1" x14ac:dyDescent="0.25">
      <c r="A53" s="17" t="s">
        <v>40</v>
      </c>
      <c r="B53" s="104">
        <v>2010</v>
      </c>
      <c r="C53" s="51">
        <f>AVERAGEIF('5.6.3 (Large incl tax)'!$A$37:$A$64,'Annual incl tax'!$B53,'5.6.3 (Large incl tax)'!D$37:D$64)</f>
        <v>15.134055012863588</v>
      </c>
      <c r="D53" s="51">
        <f>AVERAGEIF('5.6.3 (Large incl tax)'!$A$37:$A$64,'Annual incl tax'!$B53,'5.6.3 (Large incl tax)'!E$37:E$64)</f>
        <v>15.002123282506899</v>
      </c>
      <c r="E53" s="51">
        <f>AVERAGEIF('5.6.3 (Large incl tax)'!$A$37:$A$64,'Annual incl tax'!$B53,'5.6.3 (Large incl tax)'!F$37:F$64)</f>
        <v>19.966003405714773</v>
      </c>
      <c r="F53" s="51">
        <f>AVERAGEIF('5.6.3 (Large incl tax)'!$A$37:$A$64,'Annual incl tax'!$B53,'5.6.3 (Large incl tax)'!G$37:G$64)</f>
        <v>10.149678645044656</v>
      </c>
      <c r="G53" s="51">
        <f>AVERAGEIF('5.6.3 (Large incl tax)'!$A$37:$A$64,'Annual incl tax'!$B53,'5.6.3 (Large incl tax)'!H$37:H$64)</f>
        <v>10.181978906897832</v>
      </c>
      <c r="H53" s="51">
        <f>AVERAGEIF('5.6.3 (Large incl tax)'!$A$37:$A$64,'Annual incl tax'!$B53,'5.6.3 (Large incl tax)'!I$37:I$64)</f>
        <v>19.441721596878764</v>
      </c>
      <c r="I53" s="51">
        <f>AVERAGEIF('5.6.3 (Large incl tax)'!$A$37:$A$64,'Annual incl tax'!$B53,'5.6.3 (Large incl tax)'!J$37:J$64)</f>
        <v>11.887295868015247</v>
      </c>
      <c r="J53" s="51">
        <f>AVERAGEIF('5.6.3 (Large incl tax)'!$A$37:$A$64,'Annual incl tax'!$B53,'5.6.3 (Large incl tax)'!K$37:K$64)</f>
        <v>14.133167822520683</v>
      </c>
      <c r="K53" s="51">
        <f>AVERAGEIF('5.6.3 (Large incl tax)'!$A$37:$A$64,'Annual incl tax'!$B53,'5.6.3 (Large incl tax)'!L$37:L$64)</f>
        <v>21.054130653315376</v>
      </c>
      <c r="L53" s="51">
        <f>AVERAGEIF('5.6.3 (Large incl tax)'!$A$37:$A$64,'Annual incl tax'!$B53,'5.6.3 (Large incl tax)'!M$37:M$64)</f>
        <v>13.900342425725739</v>
      </c>
      <c r="M53" s="51">
        <f>AVERAGEIF('5.6.3 (Large incl tax)'!$A$37:$A$64,'Annual incl tax'!$B53,'5.6.3 (Large incl tax)'!N$37:N$64)</f>
        <v>16.866131424054132</v>
      </c>
      <c r="N53" s="51">
        <f>AVERAGEIF('5.6.3 (Large incl tax)'!$A$37:$A$64,'Annual incl tax'!$B53,'5.6.3 (Large incl tax)'!O$37:O$64)</f>
        <v>12.656619859497953</v>
      </c>
      <c r="O53" s="51">
        <f>AVERAGEIF('5.6.3 (Large incl tax)'!$A$37:$A$64,'Annual incl tax'!$B53,'5.6.3 (Large incl tax)'!P$37:P$64)</f>
        <v>13.897310081744639</v>
      </c>
      <c r="P53" s="51">
        <f>AVERAGEIF('5.6.3 (Large incl tax)'!$A$37:$A$64,'Annual incl tax'!$B53,'5.6.3 (Large incl tax)'!Q$37:Q$64)</f>
        <v>14.122562485391772</v>
      </c>
      <c r="Q53" s="51">
        <f>AVERAGEIF('5.6.3 (Large incl tax)'!$A$37:$A$64,'Annual incl tax'!$B53,'5.6.3 (Large incl tax)'!R$37:R$64)</f>
        <v>10.915366970472022</v>
      </c>
      <c r="R53" s="52">
        <f t="shared" si="0"/>
        <v>14.122562485391772</v>
      </c>
      <c r="S53" s="53">
        <f t="shared" si="1"/>
        <v>-22.709727914018714</v>
      </c>
      <c r="T53" s="54">
        <f t="shared" si="2"/>
        <v>3</v>
      </c>
      <c r="U53" s="51">
        <f>AVERAGEIF('5.6.3 (Large incl tax)'!$A$37:$A$64,'Annual incl tax'!$B53,'5.6.3 (Large incl tax)'!V$37:V$64)</f>
        <v>7.0568398522791167</v>
      </c>
      <c r="V53" s="51">
        <f>AVERAGEIF('5.6.3 (Large incl tax)'!$A$37:$A$64,'Annual incl tax'!$B53,'5.6.3 (Large incl tax)'!W$37:W$64)</f>
        <v>9.4943541608927795</v>
      </c>
      <c r="W53" s="51">
        <f>AVERAGEIF('5.6.3 (Large incl tax)'!$A$37:$A$64,'Annual incl tax'!$B53,'5.6.3 (Large incl tax)'!X$37:X$64)</f>
        <v>16.335006979787629</v>
      </c>
      <c r="X53" s="51">
        <f>AVERAGEIF('5.6.3 (Large incl tax)'!$A$37:$A$64,'Annual incl tax'!$B53,'5.6.3 (Large incl tax)'!Y$37:Y$64)</f>
        <v>9.6000106916427796</v>
      </c>
      <c r="Y53" s="51">
        <f>AVERAGEIF('5.6.3 (Large incl tax)'!$A$37:$A$64,'Annual incl tax'!$B53,'5.6.3 (Large incl tax)'!Z$37:Z$64)</f>
        <v>8.2096311414076055</v>
      </c>
      <c r="Z53" s="51">
        <f>AVERAGEIF('5.6.3 (Large incl tax)'!$A$37:$A$64,'Annual incl tax'!$B53,'5.6.3 (Large incl tax)'!AA$37:AA$64)</f>
        <v>13.272126642435106</v>
      </c>
      <c r="AA53" s="51">
        <f>AVERAGEIF('5.6.3 (Large incl tax)'!$A$37:$A$64,'Annual incl tax'!$B53,'5.6.3 (Large incl tax)'!AB$37:AB$64)</f>
        <v>9.0059447621437592</v>
      </c>
      <c r="AB53" s="51">
        <f>AVERAGEIF('5.6.3 (Large incl tax)'!$A$37:$A$64,'Annual incl tax'!$B53,'5.6.3 (Large incl tax)'!AC$37:AC$64)</f>
        <v>9.7907639907101895</v>
      </c>
      <c r="AC53" s="51">
        <f>AVERAGEIF('5.6.3 (Large incl tax)'!$A$37:$A$64,'Annual incl tax'!$B53,'5.6.3 (Large incl tax)'!AD$37:AD$64)</f>
        <v>15.707918394753397</v>
      </c>
      <c r="AD53" s="51">
        <f>AVERAGEIF('5.6.3 (Large incl tax)'!$A$37:$A$64,'Annual incl tax'!$B53,'5.6.3 (Large incl tax)'!AE$37:AE$64)</f>
        <v>11.020785358006433</v>
      </c>
      <c r="AE53" s="51">
        <f>AVERAGEIF('5.6.3 (Large incl tax)'!$A$37:$A$64,'Annual incl tax'!$B53,'5.6.3 (Large incl tax)'!AF$37:AF$64)</f>
        <v>8.7897497647242204</v>
      </c>
      <c r="AF53" s="51">
        <f>AVERAGEIF('5.6.3 (Large incl tax)'!$A$37:$A$64,'Annual incl tax'!$B53,'5.6.3 (Large incl tax)'!AG$37:AG$64)</f>
        <v>12.080613188667856</v>
      </c>
      <c r="AG53" s="51">
        <f>AVERAGEIF('5.6.3 (Large incl tax)'!$A$37:$A$64,'Annual incl tax'!$B53,'5.6.3 (Large incl tax)'!AH$37:AH$64)</f>
        <v>11.063865582382574</v>
      </c>
      <c r="AH53" s="51">
        <f t="shared" si="3"/>
        <v>12.368616524082904</v>
      </c>
      <c r="AI53" s="53">
        <f t="shared" si="4"/>
        <v>-11.749491552117119</v>
      </c>
      <c r="AJ53" s="54">
        <f>RANK(Q53,(C53:Q53,U53:AG53),1)</f>
        <v>10</v>
      </c>
    </row>
    <row r="54" spans="1:36" ht="12.65" customHeight="1" x14ac:dyDescent="0.25">
      <c r="A54" s="17" t="s">
        <v>40</v>
      </c>
      <c r="B54" s="104">
        <v>2011</v>
      </c>
      <c r="C54" s="51">
        <f>AVERAGEIF('5.6.3 (Large incl tax)'!$A$37:$A$64,'Annual incl tax'!$B54,'5.6.3 (Large incl tax)'!D$37:D$64)</f>
        <v>15.560048811443291</v>
      </c>
      <c r="D54" s="51">
        <f>AVERAGEIF('5.6.3 (Large incl tax)'!$A$37:$A$64,'Annual incl tax'!$B54,'5.6.3 (Large incl tax)'!E$37:E$64)</f>
        <v>16.488664300439154</v>
      </c>
      <c r="E54" s="51">
        <f>AVERAGEIF('5.6.3 (Large incl tax)'!$A$37:$A$64,'Annual incl tax'!$B54,'5.6.3 (Large incl tax)'!F$37:F$64)</f>
        <v>22.337587852546584</v>
      </c>
      <c r="F54" s="51">
        <f>AVERAGEIF('5.6.3 (Large incl tax)'!$A$37:$A$64,'Annual incl tax'!$B54,'5.6.3 (Large incl tax)'!G$37:G$64)</f>
        <v>11.906436425958351</v>
      </c>
      <c r="G54" s="51">
        <f>AVERAGEIF('5.6.3 (Large incl tax)'!$A$37:$A$64,'Annual incl tax'!$B54,'5.6.3 (Large incl tax)'!H$37:H$64)</f>
        <v>11.155776626146569</v>
      </c>
      <c r="H54" s="51">
        <f>AVERAGEIF('5.6.3 (Large incl tax)'!$A$37:$A$64,'Annual incl tax'!$B54,'5.6.3 (Large incl tax)'!I$37:I$64)</f>
        <v>20.92310434371867</v>
      </c>
      <c r="I54" s="51">
        <f>AVERAGEIF('5.6.3 (Large incl tax)'!$A$37:$A$64,'Annual incl tax'!$B54,'5.6.3 (Large incl tax)'!J$37:J$64)</f>
        <v>12.032331929627343</v>
      </c>
      <c r="J54" s="51">
        <f>AVERAGEIF('5.6.3 (Large incl tax)'!$A$37:$A$64,'Annual incl tax'!$B54,'5.6.3 (Large incl tax)'!K$37:K$64)</f>
        <v>14.895720262886051</v>
      </c>
      <c r="K54" s="51">
        <f>AVERAGEIF('5.6.3 (Large incl tax)'!$A$37:$A$64,'Annual incl tax'!$B54,'5.6.3 (Large incl tax)'!L$37:L$64)</f>
        <v>21.578171722721336</v>
      </c>
      <c r="L54" s="51">
        <f>AVERAGEIF('5.6.3 (Large incl tax)'!$A$37:$A$64,'Annual incl tax'!$B54,'5.6.3 (Large incl tax)'!M$37:M$64)</f>
        <v>13.468599586085881</v>
      </c>
      <c r="M54" s="51">
        <f>AVERAGEIF('5.6.3 (Large incl tax)'!$A$37:$A$64,'Annual incl tax'!$B54,'5.6.3 (Large incl tax)'!N$37:N$64)</f>
        <v>17.030960153302583</v>
      </c>
      <c r="N54" s="51">
        <f>AVERAGEIF('5.6.3 (Large incl tax)'!$A$37:$A$64,'Annual incl tax'!$B54,'5.6.3 (Large incl tax)'!O$37:O$64)</f>
        <v>13.954233216130991</v>
      </c>
      <c r="O54" s="51">
        <f>AVERAGEIF('5.6.3 (Large incl tax)'!$A$37:$A$64,'Annual incl tax'!$B54,'5.6.3 (Large incl tax)'!P$37:P$64)</f>
        <v>16.080449331777164</v>
      </c>
      <c r="P54" s="51">
        <f>AVERAGEIF('5.6.3 (Large incl tax)'!$A$37:$A$64,'Annual incl tax'!$B54,'5.6.3 (Large incl tax)'!Q$37:Q$64)</f>
        <v>15.464609645494871</v>
      </c>
      <c r="Q54" s="51">
        <f>AVERAGEIF('5.6.3 (Large incl tax)'!$A$37:$A$64,'Annual incl tax'!$B54,'5.6.3 (Large incl tax)'!R$37:R$64)</f>
        <v>11.628568748405163</v>
      </c>
      <c r="R54" s="52">
        <f t="shared" si="0"/>
        <v>15.464609645494871</v>
      </c>
      <c r="S54" s="53">
        <f t="shared" si="1"/>
        <v>-24.805287589054782</v>
      </c>
      <c r="T54" s="54">
        <f t="shared" si="2"/>
        <v>2</v>
      </c>
      <c r="U54" s="51">
        <f>AVERAGEIF('5.6.3 (Large incl tax)'!$A$37:$A$64,'Annual incl tax'!$B54,'5.6.3 (Large incl tax)'!V$37:V$64)</f>
        <v>7.3330129614473094</v>
      </c>
      <c r="V54" s="51">
        <f>AVERAGEIF('5.6.3 (Large incl tax)'!$A$37:$A$64,'Annual incl tax'!$B54,'5.6.3 (Large incl tax)'!W$37:W$64)</f>
        <v>9.4635786946261593</v>
      </c>
      <c r="W54" s="51">
        <f>AVERAGEIF('5.6.3 (Large incl tax)'!$A$37:$A$64,'Annual incl tax'!$B54,'5.6.3 (Large incl tax)'!X$37:X$64)</f>
        <v>18.991644392930869</v>
      </c>
      <c r="X54" s="51">
        <f>AVERAGEIF('5.6.3 (Large incl tax)'!$A$37:$A$64,'Annual incl tax'!$B54,'5.6.3 (Large incl tax)'!Y$37:Y$64)</f>
        <v>10.622152963373082</v>
      </c>
      <c r="Y54" s="51">
        <f>AVERAGEIF('5.6.3 (Large incl tax)'!$A$37:$A$64,'Annual incl tax'!$B54,'5.6.3 (Large incl tax)'!Z$37:Z$64)</f>
        <v>8.4958316728225149</v>
      </c>
      <c r="Z54" s="51">
        <f>AVERAGEIF('5.6.3 (Large incl tax)'!$A$37:$A$64,'Annual incl tax'!$B54,'5.6.3 (Large incl tax)'!AA$37:AA$64)</f>
        <v>13.24313165873912</v>
      </c>
      <c r="AA54" s="51">
        <f>AVERAGEIF('5.6.3 (Large incl tax)'!$A$37:$A$64,'Annual incl tax'!$B54,'5.6.3 (Large incl tax)'!AB$37:AB$64)</f>
        <v>11.368051461026399</v>
      </c>
      <c r="AB54" s="51">
        <f>AVERAGEIF('5.6.3 (Large incl tax)'!$A$37:$A$64,'Annual incl tax'!$B54,'5.6.3 (Large incl tax)'!AC$37:AC$64)</f>
        <v>10.235932492150514</v>
      </c>
      <c r="AC54" s="51">
        <f>AVERAGEIF('5.6.3 (Large incl tax)'!$A$37:$A$64,'Annual incl tax'!$B54,'5.6.3 (Large incl tax)'!AD$37:AD$64)</f>
        <v>15.928831747570648</v>
      </c>
      <c r="AD54" s="51">
        <f>AVERAGEIF('5.6.3 (Large incl tax)'!$A$37:$A$64,'Annual incl tax'!$B54,'5.6.3 (Large incl tax)'!AE$37:AE$64)</f>
        <v>11.611599992883836</v>
      </c>
      <c r="AE54" s="51">
        <f>AVERAGEIF('5.6.3 (Large incl tax)'!$A$37:$A$64,'Annual incl tax'!$B54,'5.6.3 (Large incl tax)'!AF$37:AF$64)</f>
        <v>9.3247034532963013</v>
      </c>
      <c r="AF54" s="51">
        <f>AVERAGEIF('5.6.3 (Large incl tax)'!$A$37:$A$64,'Annual incl tax'!$B54,'5.6.3 (Large incl tax)'!AG$37:AG$64)</f>
        <v>13.203822831092493</v>
      </c>
      <c r="AG54" s="51">
        <f>AVERAGEIF('5.6.3 (Large incl tax)'!$A$37:$A$64,'Annual incl tax'!$B54,'5.6.3 (Large incl tax)'!AH$37:AH$64)</f>
        <v>11.685152841294503</v>
      </c>
      <c r="AH54" s="51">
        <f t="shared" si="3"/>
        <v>13.223477244915806</v>
      </c>
      <c r="AI54" s="53">
        <f t="shared" si="4"/>
        <v>-12.061188346838627</v>
      </c>
      <c r="AJ54" s="54">
        <f>RANK(Q54,(C54:Q54,U54:AG54),1)</f>
        <v>10</v>
      </c>
    </row>
    <row r="55" spans="1:36" ht="12.65" customHeight="1" x14ac:dyDescent="0.25">
      <c r="A55" s="17" t="s">
        <v>40</v>
      </c>
      <c r="B55" s="104">
        <v>2012</v>
      </c>
      <c r="C55" s="51">
        <f>AVERAGEIF('5.6.3 (Large incl tax)'!$A$37:$A$64,'Annual incl tax'!$B55,'5.6.3 (Large incl tax)'!D$37:D$64)</f>
        <v>14.664665136451067</v>
      </c>
      <c r="D55" s="51">
        <f>AVERAGEIF('5.6.3 (Large incl tax)'!$A$37:$A$64,'Annual incl tax'!$B55,'5.6.3 (Large incl tax)'!E$37:E$64)</f>
        <v>15.764836783513388</v>
      </c>
      <c r="E55" s="51">
        <f>AVERAGEIF('5.6.3 (Large incl tax)'!$A$37:$A$64,'Annual incl tax'!$B55,'5.6.3 (Large incl tax)'!F$37:F$64)</f>
        <v>21.187375763344647</v>
      </c>
      <c r="F55" s="51">
        <f>AVERAGEIF('5.6.3 (Large incl tax)'!$A$37:$A$64,'Annual incl tax'!$B55,'5.6.3 (Large incl tax)'!G$37:G$64)</f>
        <v>11.108205403044966</v>
      </c>
      <c r="G55" s="51">
        <f>AVERAGEIF('5.6.3 (Large incl tax)'!$A$37:$A$64,'Annual incl tax'!$B55,'5.6.3 (Large incl tax)'!H$37:H$64)</f>
        <v>10.749761506536821</v>
      </c>
      <c r="H55" s="51">
        <f>AVERAGEIF('5.6.3 (Large incl tax)'!$A$37:$A$64,'Annual incl tax'!$B55,'5.6.3 (Large incl tax)'!I$37:I$64)</f>
        <v>20.29814143493514</v>
      </c>
      <c r="I55" s="51">
        <f>AVERAGEIF('5.6.3 (Large incl tax)'!$A$37:$A$64,'Annual incl tax'!$B55,'5.6.3 (Large incl tax)'!J$37:J$64)</f>
        <v>12.78737569537428</v>
      </c>
      <c r="J55" s="51">
        <f>AVERAGEIF('5.6.3 (Large incl tax)'!$A$37:$A$64,'Annual incl tax'!$B55,'5.6.3 (Large incl tax)'!K$37:K$64)</f>
        <v>15.79900579053264</v>
      </c>
      <c r="K55" s="51">
        <f>AVERAGEIF('5.6.3 (Large incl tax)'!$A$37:$A$64,'Annual incl tax'!$B55,'5.6.3 (Large incl tax)'!L$37:L$64)</f>
        <v>22.168149666660611</v>
      </c>
      <c r="L55" s="51">
        <f>AVERAGEIF('5.6.3 (Large incl tax)'!$A$37:$A$64,'Annual incl tax'!$B55,'5.6.3 (Large incl tax)'!M$37:M$64)</f>
        <v>12.871186279284329</v>
      </c>
      <c r="M55" s="51">
        <f>AVERAGEIF('5.6.3 (Large incl tax)'!$A$37:$A$64,'Annual incl tax'!$B55,'5.6.3 (Large incl tax)'!N$37:N$64)</f>
        <v>16.292312706719329</v>
      </c>
      <c r="N55" s="51">
        <f>AVERAGEIF('5.6.3 (Large incl tax)'!$A$37:$A$64,'Annual incl tax'!$B55,'5.6.3 (Large incl tax)'!O$37:O$64)</f>
        <v>15.129681312860869</v>
      </c>
      <c r="O55" s="51">
        <f>AVERAGEIF('5.6.3 (Large incl tax)'!$A$37:$A$64,'Annual incl tax'!$B55,'5.6.3 (Large incl tax)'!P$37:P$64)</f>
        <v>16.28400757730298</v>
      </c>
      <c r="P55" s="51">
        <f>AVERAGEIF('5.6.3 (Large incl tax)'!$A$37:$A$64,'Annual incl tax'!$B55,'5.6.3 (Large incl tax)'!Q$37:Q$64)</f>
        <v>14.119607960411097</v>
      </c>
      <c r="Q55" s="51">
        <f>AVERAGEIF('5.6.3 (Large incl tax)'!$A$37:$A$64,'Annual incl tax'!$B55,'5.6.3 (Large incl tax)'!R$37:R$64)</f>
        <v>12.572471676065573</v>
      </c>
      <c r="R55" s="52">
        <f t="shared" si="0"/>
        <v>15.129681312860869</v>
      </c>
      <c r="S55" s="53">
        <f t="shared" si="1"/>
        <v>-16.90193986188962</v>
      </c>
      <c r="T55" s="54">
        <f t="shared" si="2"/>
        <v>3</v>
      </c>
      <c r="U55" s="51">
        <f>AVERAGEIF('5.6.3 (Large incl tax)'!$A$37:$A$64,'Annual incl tax'!$B55,'5.6.3 (Large incl tax)'!V$37:V$64)</f>
        <v>7.2527049704398738</v>
      </c>
      <c r="V55" s="51">
        <f>AVERAGEIF('5.6.3 (Large incl tax)'!$A$37:$A$64,'Annual incl tax'!$B55,'5.6.3 (Large incl tax)'!W$37:W$64)</f>
        <v>9.9625030700600714</v>
      </c>
      <c r="W55" s="51">
        <f>AVERAGEIF('5.6.3 (Large incl tax)'!$A$37:$A$64,'Annual incl tax'!$B55,'5.6.3 (Large incl tax)'!X$37:X$64)</f>
        <v>22.736165655068206</v>
      </c>
      <c r="X55" s="51">
        <f>AVERAGEIF('5.6.3 (Large incl tax)'!$A$37:$A$64,'Annual incl tax'!$B55,'5.6.3 (Large incl tax)'!Y$37:Y$64)</f>
        <v>10.252411836153701</v>
      </c>
      <c r="Y55" s="51">
        <f>AVERAGEIF('5.6.3 (Large incl tax)'!$A$37:$A$64,'Annual incl tax'!$B55,'5.6.3 (Large incl tax)'!Z$37:Z$64)</f>
        <v>8.7219466534732959</v>
      </c>
      <c r="Z55" s="51">
        <f>AVERAGEIF('5.6.3 (Large incl tax)'!$A$37:$A$64,'Annual incl tax'!$B55,'5.6.3 (Large incl tax)'!AA$37:AA$64)</f>
        <v>11.983317177628191</v>
      </c>
      <c r="AA55" s="51">
        <f>AVERAGEIF('5.6.3 (Large incl tax)'!$A$37:$A$64,'Annual incl tax'!$B55,'5.6.3 (Large incl tax)'!AB$37:AB$64)</f>
        <v>11.673035862361356</v>
      </c>
      <c r="AB55" s="51">
        <f>AVERAGEIF('5.6.3 (Large incl tax)'!$A$37:$A$64,'Annual incl tax'!$B55,'5.6.3 (Large incl tax)'!AC$37:AC$64)</f>
        <v>10.00460547839111</v>
      </c>
      <c r="AC55" s="51">
        <f>AVERAGEIF('5.6.3 (Large incl tax)'!$A$37:$A$64,'Annual incl tax'!$B55,'5.6.3 (Large incl tax)'!AD$37:AD$64)</f>
        <v>14.906752627991732</v>
      </c>
      <c r="AD55" s="51">
        <f>AVERAGEIF('5.6.3 (Large incl tax)'!$A$37:$A$64,'Annual incl tax'!$B55,'5.6.3 (Large incl tax)'!AE$37:AE$64)</f>
        <v>11.472155838690924</v>
      </c>
      <c r="AE55" s="51">
        <f>AVERAGEIF('5.6.3 (Large incl tax)'!$A$37:$A$64,'Annual incl tax'!$B55,'5.6.3 (Large incl tax)'!AF$37:AF$64)</f>
        <v>8.609117084285355</v>
      </c>
      <c r="AF55" s="51">
        <f>AVERAGEIF('5.6.3 (Large incl tax)'!$A$37:$A$64,'Annual incl tax'!$B55,'5.6.3 (Large incl tax)'!AG$37:AG$64)</f>
        <v>12.396469325288594</v>
      </c>
      <c r="AG55" s="51">
        <f>AVERAGEIF('5.6.3 (Large incl tax)'!$A$37:$A$64,'Annual incl tax'!$B55,'5.6.3 (Large incl tax)'!AH$37:AH$64)</f>
        <v>11.387647430696081</v>
      </c>
      <c r="AH55" s="51">
        <f t="shared" si="3"/>
        <v>12.679923685719928</v>
      </c>
      <c r="AI55" s="53">
        <f t="shared" si="4"/>
        <v>-0.84741842551754509</v>
      </c>
      <c r="AJ55" s="54">
        <f>RANK(Q55,(C55:Q55,U55:AG55),1)</f>
        <v>14</v>
      </c>
    </row>
    <row r="56" spans="1:36" ht="12.65" customHeight="1" x14ac:dyDescent="0.25">
      <c r="A56" s="17" t="s">
        <v>40</v>
      </c>
      <c r="B56" s="104">
        <v>2013</v>
      </c>
      <c r="C56" s="51">
        <f>AVERAGEIF('5.6.3 (Large incl tax)'!$A$37:$A$64,'Annual incl tax'!$B56,'5.6.3 (Large incl tax)'!D$37:D$64)</f>
        <v>15.872968351326811</v>
      </c>
      <c r="D56" s="51">
        <f>AVERAGEIF('5.6.3 (Large incl tax)'!$A$37:$A$64,'Annual incl tax'!$B56,'5.6.3 (Large incl tax)'!E$37:E$64)</f>
        <v>16.87463484079688</v>
      </c>
      <c r="E56" s="51">
        <f>AVERAGEIF('5.6.3 (Large incl tax)'!$A$37:$A$64,'Annual incl tax'!$B56,'5.6.3 (Large incl tax)'!F$37:F$64)</f>
        <v>19.066264779348476</v>
      </c>
      <c r="F56" s="51">
        <f>AVERAGEIF('5.6.3 (Large incl tax)'!$A$37:$A$64,'Annual incl tax'!$B56,'5.6.3 (Large incl tax)'!G$37:G$64)</f>
        <v>11.741200104513418</v>
      </c>
      <c r="G56" s="51">
        <f>AVERAGEIF('5.6.3 (Large incl tax)'!$A$37:$A$64,'Annual incl tax'!$B56,'5.6.3 (Large incl tax)'!H$37:H$64)</f>
        <v>12.17783110656916</v>
      </c>
      <c r="H56" s="51">
        <f>AVERAGEIF('5.6.3 (Large incl tax)'!$A$37:$A$64,'Annual incl tax'!$B56,'5.6.3 (Large incl tax)'!I$37:I$64)</f>
        <v>23.605233477548357</v>
      </c>
      <c r="I56" s="51">
        <f>AVERAGEIF('5.6.3 (Large incl tax)'!$A$37:$A$64,'Annual incl tax'!$B56,'5.6.3 (Large incl tax)'!J$37:J$64)</f>
        <v>15.060854139340542</v>
      </c>
      <c r="J56" s="51">
        <f>AVERAGEIF('5.6.3 (Large incl tax)'!$A$37:$A$64,'Annual incl tax'!$B56,'5.6.3 (Large incl tax)'!K$37:K$64)</f>
        <v>17.400430195018696</v>
      </c>
      <c r="K56" s="51">
        <f>AVERAGEIF('5.6.3 (Large incl tax)'!$A$37:$A$64,'Annual incl tax'!$B56,'5.6.3 (Large incl tax)'!L$37:L$64)</f>
        <v>24.424237693346456</v>
      </c>
      <c r="L56" s="51">
        <f>AVERAGEIF('5.6.3 (Large incl tax)'!$A$37:$A$64,'Annual incl tax'!$B56,'5.6.3 (Large incl tax)'!M$37:M$64)</f>
        <v>12.870572919215423</v>
      </c>
      <c r="M56" s="51">
        <f>AVERAGEIF('5.6.3 (Large incl tax)'!$A$37:$A$64,'Annual incl tax'!$B56,'5.6.3 (Large incl tax)'!N$37:N$64)</f>
        <v>17.329107873031301</v>
      </c>
      <c r="N56" s="51">
        <f>AVERAGEIF('5.6.3 (Large incl tax)'!$A$37:$A$64,'Annual incl tax'!$B56,'5.6.3 (Large incl tax)'!O$37:O$64)</f>
        <v>16.615237701056504</v>
      </c>
      <c r="O56" s="51">
        <f>AVERAGEIF('5.6.3 (Large incl tax)'!$A$37:$A$64,'Annual incl tax'!$B56,'5.6.3 (Large incl tax)'!P$37:P$64)</f>
        <v>17.103030569583051</v>
      </c>
      <c r="P56" s="51">
        <f>AVERAGEIF('5.6.3 (Large incl tax)'!$A$37:$A$64,'Annual incl tax'!$B56,'5.6.3 (Large incl tax)'!Q$37:Q$64)</f>
        <v>14.942798723875802</v>
      </c>
      <c r="Q56" s="51">
        <f>AVERAGEIF('5.6.3 (Large incl tax)'!$A$37:$A$64,'Annual incl tax'!$B56,'5.6.3 (Large incl tax)'!R$37:R$64)</f>
        <v>13.685148362020058</v>
      </c>
      <c r="R56" s="52">
        <f t="shared" si="0"/>
        <v>16.615237701056504</v>
      </c>
      <c r="S56" s="53">
        <f t="shared" si="1"/>
        <v>-17.634952877322554</v>
      </c>
      <c r="T56" s="54">
        <f t="shared" si="2"/>
        <v>4</v>
      </c>
      <c r="U56" s="51">
        <f>AVERAGEIF('5.6.3 (Large incl tax)'!$A$37:$A$64,'Annual incl tax'!$B56,'5.6.3 (Large incl tax)'!V$37:V$64)</f>
        <v>7.7200260474311388</v>
      </c>
      <c r="V56" s="51">
        <f>AVERAGEIF('5.6.3 (Large incl tax)'!$A$37:$A$64,'Annual incl tax'!$B56,'5.6.3 (Large incl tax)'!W$37:W$64)</f>
        <v>11.019281617607586</v>
      </c>
      <c r="W56" s="51">
        <f>AVERAGEIF('5.6.3 (Large incl tax)'!$A$37:$A$64,'Annual incl tax'!$B56,'5.6.3 (Large incl tax)'!X$37:X$64)</f>
        <v>22.006147833632568</v>
      </c>
      <c r="X56" s="51">
        <f>AVERAGEIF('5.6.3 (Large incl tax)'!$A$37:$A$64,'Annual incl tax'!$B56,'5.6.3 (Large incl tax)'!Y$37:Y$64)</f>
        <v>10.853763213987644</v>
      </c>
      <c r="Y56" s="51">
        <f>AVERAGEIF('5.6.3 (Large incl tax)'!$A$37:$A$64,'Annual incl tax'!$B56,'5.6.3 (Large incl tax)'!Z$37:Z$64)</f>
        <v>11.184609613920262</v>
      </c>
      <c r="Z56" s="51">
        <f>AVERAGEIF('5.6.3 (Large incl tax)'!$A$37:$A$64,'Annual incl tax'!$B56,'5.6.3 (Large incl tax)'!AA$37:AA$64)</f>
        <v>11.12571677803054</v>
      </c>
      <c r="AA56" s="51">
        <f>AVERAGEIF('5.6.3 (Large incl tax)'!$A$37:$A$64,'Annual incl tax'!$B56,'5.6.3 (Large incl tax)'!AB$37:AB$64)</f>
        <v>12.144162190213713</v>
      </c>
      <c r="AB56" s="51">
        <f>AVERAGEIF('5.6.3 (Large incl tax)'!$A$37:$A$64,'Annual incl tax'!$B56,'5.6.3 (Large incl tax)'!AC$37:AC$64)</f>
        <v>11.435117473122512</v>
      </c>
      <c r="AC56" s="51">
        <f>AVERAGEIF('5.6.3 (Large incl tax)'!$A$37:$A$64,'Annual incl tax'!$B56,'5.6.3 (Large incl tax)'!AD$37:AD$64)</f>
        <v>15.65160543183292</v>
      </c>
      <c r="AD56" s="51">
        <f>AVERAGEIF('5.6.3 (Large incl tax)'!$A$37:$A$64,'Annual incl tax'!$B56,'5.6.3 (Large incl tax)'!AE$37:AE$64)</f>
        <v>11.847317919424258</v>
      </c>
      <c r="AE56" s="51">
        <f>AVERAGEIF('5.6.3 (Large incl tax)'!$A$37:$A$64,'Annual incl tax'!$B56,'5.6.3 (Large incl tax)'!AF$37:AF$64)</f>
        <v>10.862430352667293</v>
      </c>
      <c r="AF56" s="51">
        <f>AVERAGEIF('5.6.3 (Large incl tax)'!$A$37:$A$64,'Annual incl tax'!$B56,'5.6.3 (Large incl tax)'!AG$37:AG$64)</f>
        <v>12.781249894293291</v>
      </c>
      <c r="AG56" s="51">
        <f>AVERAGEIF('5.6.3 (Large incl tax)'!$A$37:$A$64,'Annual incl tax'!$B56,'5.6.3 (Large incl tax)'!AH$37:AH$64)</f>
        <v>12.360699654824007</v>
      </c>
      <c r="AH56" s="51">
        <f t="shared" si="3"/>
        <v>13.277860640617741</v>
      </c>
      <c r="AI56" s="53">
        <f t="shared" si="4"/>
        <v>3.0674197630633433</v>
      </c>
      <c r="AJ56" s="54">
        <f>RANK(Q56,(C56:Q56,U56:AG56),1)</f>
        <v>15</v>
      </c>
    </row>
    <row r="57" spans="1:36" ht="12.65" customHeight="1" x14ac:dyDescent="0.25">
      <c r="A57" s="17" t="s">
        <v>40</v>
      </c>
      <c r="B57" s="104">
        <v>2014</v>
      </c>
      <c r="C57" s="51">
        <f>AVERAGEIF('5.6.3 (Large incl tax)'!$A$37:$A$64,'Annual incl tax'!$B57,'5.6.3 (Large incl tax)'!D$37:D$64)</f>
        <v>14.769937229286821</v>
      </c>
      <c r="D57" s="51">
        <f>AVERAGEIF('5.6.3 (Large incl tax)'!$A$37:$A$64,'Annual incl tax'!$B57,'5.6.3 (Large incl tax)'!E$37:E$64)</f>
        <v>14.826896229335254</v>
      </c>
      <c r="E57" s="51">
        <f>AVERAGEIF('5.6.3 (Large incl tax)'!$A$37:$A$64,'Annual incl tax'!$B57,'5.6.3 (Large incl tax)'!F$37:F$64)</f>
        <v>18.529336517141395</v>
      </c>
      <c r="F57" s="51">
        <f>AVERAGEIF('5.6.3 (Large incl tax)'!$A$37:$A$64,'Annual incl tax'!$B57,'5.6.3 (Large incl tax)'!G$37:G$64)</f>
        <v>10.947753190300615</v>
      </c>
      <c r="G57" s="51">
        <f>AVERAGEIF('5.6.3 (Large incl tax)'!$A$37:$A$64,'Annual incl tax'!$B57,'5.6.3 (Large incl tax)'!H$37:H$64)</f>
        <v>12.191042170716967</v>
      </c>
      <c r="H57" s="51">
        <f>AVERAGEIF('5.6.3 (Large incl tax)'!$A$37:$A$64,'Annual incl tax'!$B57,'5.6.3 (Large incl tax)'!I$37:I$64)</f>
        <v>22.80245474689919</v>
      </c>
      <c r="I57" s="51">
        <f>AVERAGEIF('5.6.3 (Large incl tax)'!$A$37:$A$64,'Annual incl tax'!$B57,'5.6.3 (Large incl tax)'!J$37:J$64)</f>
        <v>15.341518864554095</v>
      </c>
      <c r="J57" s="51">
        <f>AVERAGEIF('5.6.3 (Large incl tax)'!$A$37:$A$64,'Annual incl tax'!$B57,'5.6.3 (Large incl tax)'!K$37:K$64)</f>
        <v>17.17460372609424</v>
      </c>
      <c r="K57" s="51">
        <f>AVERAGEIF('5.6.3 (Large incl tax)'!$A$37:$A$64,'Annual incl tax'!$B57,'5.6.3 (Large incl tax)'!L$37:L$64)</f>
        <v>23.956585169322295</v>
      </c>
      <c r="L57" s="51">
        <f>AVERAGEIF('5.6.3 (Large incl tax)'!$A$37:$A$64,'Annual incl tax'!$B57,'5.6.3 (Large incl tax)'!M$37:M$64)</f>
        <v>12.900880109552197</v>
      </c>
      <c r="M57" s="51">
        <f>AVERAGEIF('5.6.3 (Large incl tax)'!$A$37:$A$64,'Annual incl tax'!$B57,'5.6.3 (Large incl tax)'!N$37:N$64)</f>
        <v>16.172460481403569</v>
      </c>
      <c r="N57" s="51">
        <f>AVERAGEIF('5.6.3 (Large incl tax)'!$A$37:$A$64,'Annual incl tax'!$B57,'5.6.3 (Large incl tax)'!O$37:O$64)</f>
        <v>16.886571222614585</v>
      </c>
      <c r="O57" s="51">
        <f>AVERAGEIF('5.6.3 (Large incl tax)'!$A$37:$A$64,'Annual incl tax'!$B57,'5.6.3 (Large incl tax)'!P$37:P$64)</f>
        <v>16.043995651041723</v>
      </c>
      <c r="P57" s="51">
        <f>AVERAGEIF('5.6.3 (Large incl tax)'!$A$37:$A$64,'Annual incl tax'!$B57,'5.6.3 (Large incl tax)'!Q$37:Q$64)</f>
        <v>13.043549595040108</v>
      </c>
      <c r="Q57" s="51">
        <f>AVERAGEIF('5.6.3 (Large incl tax)'!$A$37:$A$64,'Annual incl tax'!$B57,'5.6.3 (Large incl tax)'!R$37:R$64)</f>
        <v>14.281012824373258</v>
      </c>
      <c r="R57" s="52">
        <f t="shared" si="0"/>
        <v>15.341518864554095</v>
      </c>
      <c r="S57" s="53">
        <f t="shared" si="1"/>
        <v>-6.9126534963307273</v>
      </c>
      <c r="T57" s="54">
        <f t="shared" si="2"/>
        <v>5</v>
      </c>
      <c r="U57" s="51">
        <f>AVERAGEIF('5.6.3 (Large incl tax)'!$A$37:$A$64,'Annual incl tax'!$B57,'5.6.3 (Large incl tax)'!V$37:V$64)</f>
        <v>6.9026464351667602</v>
      </c>
      <c r="V57" s="51">
        <f>AVERAGEIF('5.6.3 (Large incl tax)'!$A$37:$A$64,'Annual incl tax'!$B57,'5.6.3 (Large incl tax)'!W$37:W$64)</f>
        <v>10.178183755419528</v>
      </c>
      <c r="W57" s="51">
        <f>AVERAGEIF('5.6.3 (Large incl tax)'!$A$37:$A$64,'Annual incl tax'!$B57,'5.6.3 (Large incl tax)'!X$37:X$64)</f>
        <v>18.491644609530788</v>
      </c>
      <c r="X57" s="51">
        <f>AVERAGEIF('5.6.3 (Large incl tax)'!$A$37:$A$64,'Annual incl tax'!$B57,'5.6.3 (Large incl tax)'!Y$37:Y$64)</f>
        <v>8.8739086367812661</v>
      </c>
      <c r="Y57" s="51">
        <f>AVERAGEIF('5.6.3 (Large incl tax)'!$A$37:$A$64,'Annual incl tax'!$B57,'5.6.3 (Large incl tax)'!Z$37:Z$64)</f>
        <v>10.142948489831959</v>
      </c>
      <c r="Z57" s="51">
        <f>AVERAGEIF('5.6.3 (Large incl tax)'!$A$37:$A$64,'Annual incl tax'!$B57,'5.6.3 (Large incl tax)'!AA$37:AA$64)</f>
        <v>9.1674598110912484</v>
      </c>
      <c r="AA57" s="51">
        <f>AVERAGEIF('5.6.3 (Large incl tax)'!$A$37:$A$64,'Annual incl tax'!$B57,'5.6.3 (Large incl tax)'!AB$37:AB$64)</f>
        <v>11.272889762049655</v>
      </c>
      <c r="AB57" s="51">
        <f>AVERAGEIF('5.6.3 (Large incl tax)'!$A$37:$A$64,'Annual incl tax'!$B57,'5.6.3 (Large incl tax)'!AC$37:AC$64)</f>
        <v>10.377592897918102</v>
      </c>
      <c r="AC57" s="51">
        <f>AVERAGEIF('5.6.3 (Large incl tax)'!$A$37:$A$64,'Annual incl tax'!$B57,'5.6.3 (Large incl tax)'!AD$37:AD$64)</f>
        <v>12.724519533462622</v>
      </c>
      <c r="AD57" s="51">
        <f>AVERAGEIF('5.6.3 (Large incl tax)'!$A$37:$A$64,'Annual incl tax'!$B57,'5.6.3 (Large incl tax)'!AE$37:AE$64)</f>
        <v>10.915878260051702</v>
      </c>
      <c r="AE57" s="51">
        <f>AVERAGEIF('5.6.3 (Large incl tax)'!$A$37:$A$64,'Annual incl tax'!$B57,'5.6.3 (Large incl tax)'!AF$37:AF$64)</f>
        <v>10.036031919500754</v>
      </c>
      <c r="AF57" s="51">
        <f>AVERAGEIF('5.6.3 (Large incl tax)'!$A$37:$A$64,'Annual incl tax'!$B57,'5.6.3 (Large incl tax)'!AG$37:AG$64)</f>
        <v>10.855479961171019</v>
      </c>
      <c r="AG57" s="51">
        <f>AVERAGEIF('5.6.3 (Large incl tax)'!$A$37:$A$64,'Annual incl tax'!$B57,'5.6.3 (Large incl tax)'!AH$37:AH$64)</f>
        <v>11.686869037817548</v>
      </c>
      <c r="AH57" s="51">
        <f t="shared" si="3"/>
        <v>12.81269982150741</v>
      </c>
      <c r="AI57" s="53">
        <f t="shared" si="4"/>
        <v>11.45982519937864</v>
      </c>
      <c r="AJ57" s="54">
        <f>RANK(Q57,(C57:Q57,U57:AG57),1)</f>
        <v>17</v>
      </c>
    </row>
    <row r="58" spans="1:36" ht="12.65" customHeight="1" x14ac:dyDescent="0.25">
      <c r="A58" s="17" t="s">
        <v>40</v>
      </c>
      <c r="B58" s="104">
        <v>2015</v>
      </c>
      <c r="C58" s="51">
        <f>AVERAGEIF('5.6.3 (Large incl tax)'!$A$37:$A$64,'Annual incl tax'!$B58,'5.6.3 (Large incl tax)'!D$37:D$64)</f>
        <v>12.824484275349164</v>
      </c>
      <c r="D58" s="51">
        <f>AVERAGEIF('5.6.3 (Large incl tax)'!$A$37:$A$64,'Annual incl tax'!$B58,'5.6.3 (Large incl tax)'!E$37:E$64)</f>
        <v>14.625553084065839</v>
      </c>
      <c r="E58" s="51">
        <f>AVERAGEIF('5.6.3 (Large incl tax)'!$A$37:$A$64,'Annual incl tax'!$B58,'5.6.3 (Large incl tax)'!F$37:F$64)</f>
        <v>16.606855269353979</v>
      </c>
      <c r="F58" s="51">
        <f>AVERAGEIF('5.6.3 (Large incl tax)'!$A$37:$A$64,'Annual incl tax'!$B58,'5.6.3 (Large incl tax)'!G$37:G$64)</f>
        <v>9.7718353184463691</v>
      </c>
      <c r="G58" s="51">
        <f>AVERAGEIF('5.6.3 (Large incl tax)'!$A$37:$A$64,'Annual incl tax'!$B58,'5.6.3 (Large incl tax)'!H$37:H$64)</f>
        <v>11.298631990834371</v>
      </c>
      <c r="H58" s="51">
        <f>AVERAGEIF('5.6.3 (Large incl tax)'!$A$37:$A$64,'Annual incl tax'!$B58,'5.6.3 (Large incl tax)'!I$37:I$64)</f>
        <v>20.31903042312026</v>
      </c>
      <c r="I58" s="51">
        <f>AVERAGEIF('5.6.3 (Large incl tax)'!$A$37:$A$64,'Annual incl tax'!$B58,'5.6.3 (Large incl tax)'!J$37:J$64)</f>
        <v>13.702485809089373</v>
      </c>
      <c r="J58" s="51">
        <f>AVERAGEIF('5.6.3 (Large incl tax)'!$A$37:$A$64,'Annual incl tax'!$B58,'5.6.3 (Large incl tax)'!K$37:K$64)</f>
        <v>15.071721779750852</v>
      </c>
      <c r="K58" s="51">
        <f>AVERAGEIF('5.6.3 (Large incl tax)'!$A$37:$A$64,'Annual incl tax'!$B58,'5.6.3 (Large incl tax)'!L$37:L$64)</f>
        <v>22.098138369108042</v>
      </c>
      <c r="L58" s="51">
        <f>AVERAGEIF('5.6.3 (Large incl tax)'!$A$37:$A$64,'Annual incl tax'!$B58,'5.6.3 (Large incl tax)'!M$37:M$64)</f>
        <v>11.825471492868221</v>
      </c>
      <c r="M58" s="51">
        <f>AVERAGEIF('5.6.3 (Large incl tax)'!$A$37:$A$64,'Annual incl tax'!$B58,'5.6.3 (Large incl tax)'!N$37:N$64)</f>
        <v>14.808243884794638</v>
      </c>
      <c r="N58" s="51">
        <f>AVERAGEIF('5.6.3 (Large incl tax)'!$A$37:$A$64,'Annual incl tax'!$B58,'5.6.3 (Large incl tax)'!O$37:O$64)</f>
        <v>15.73806839806702</v>
      </c>
      <c r="O58" s="51">
        <f>AVERAGEIF('5.6.3 (Large incl tax)'!$A$37:$A$64,'Annual incl tax'!$B58,'5.6.3 (Large incl tax)'!P$37:P$64)</f>
        <v>14.798706587600909</v>
      </c>
      <c r="P58" s="51">
        <f>AVERAGEIF('5.6.3 (Large incl tax)'!$A$37:$A$64,'Annual incl tax'!$B58,'5.6.3 (Large incl tax)'!Q$37:Q$64)</f>
        <v>11.156980006700243</v>
      </c>
      <c r="Q58" s="51">
        <f>AVERAGEIF('5.6.3 (Large incl tax)'!$A$37:$A$64,'Annual incl tax'!$B58,'5.6.3 (Large incl tax)'!R$37:R$64)</f>
        <v>14.26145194313521</v>
      </c>
      <c r="R58" s="52">
        <f t="shared" si="0"/>
        <v>14.625553084065839</v>
      </c>
      <c r="S58" s="53">
        <f t="shared" si="1"/>
        <v>-2.4894863041269018</v>
      </c>
      <c r="T58" s="54">
        <f t="shared" si="2"/>
        <v>7</v>
      </c>
      <c r="U58" s="51">
        <f>AVERAGEIF('5.6.3 (Large incl tax)'!$A$37:$A$64,'Annual incl tax'!$B58,'5.6.3 (Large incl tax)'!V$37:V$64)</f>
        <v>6.8846980625879732</v>
      </c>
      <c r="V58" s="51">
        <f>AVERAGEIF('5.6.3 (Large incl tax)'!$A$37:$A$64,'Annual incl tax'!$B58,'5.6.3 (Large incl tax)'!W$37:W$64)</f>
        <v>9.1395141863235665</v>
      </c>
      <c r="W58" s="51">
        <f>AVERAGEIF('5.6.3 (Large incl tax)'!$A$37:$A$64,'Annual incl tax'!$B58,'5.6.3 (Large incl tax)'!X$37:X$64)</f>
        <v>13.58791588286071</v>
      </c>
      <c r="X58" s="51">
        <f>AVERAGEIF('5.6.3 (Large incl tax)'!$A$37:$A$64,'Annual incl tax'!$B58,'5.6.3 (Large incl tax)'!Y$37:Y$64)</f>
        <v>8.0064878627208493</v>
      </c>
      <c r="Y58" s="51">
        <f>AVERAGEIF('5.6.3 (Large incl tax)'!$A$37:$A$64,'Annual incl tax'!$B58,'5.6.3 (Large incl tax)'!Z$37:Z$64)</f>
        <v>8.9540534051319121</v>
      </c>
      <c r="Z58" s="51">
        <f>AVERAGEIF('5.6.3 (Large incl tax)'!$A$37:$A$64,'Annual incl tax'!$B58,'5.6.3 (Large incl tax)'!AA$37:AA$64)</f>
        <v>8.0574296375365826</v>
      </c>
      <c r="AA58" s="51">
        <f>AVERAGEIF('5.6.3 (Large incl tax)'!$A$37:$A$64,'Annual incl tax'!$B58,'5.6.3 (Large incl tax)'!AB$37:AB$64)</f>
        <v>11.857664667515298</v>
      </c>
      <c r="AB58" s="51">
        <f>AVERAGEIF('5.6.3 (Large incl tax)'!$A$37:$A$64,'Annual incl tax'!$B58,'5.6.3 (Large incl tax)'!AC$37:AC$64)</f>
        <v>8.7622810272200411</v>
      </c>
      <c r="AC58" s="51">
        <f>AVERAGEIF('5.6.3 (Large incl tax)'!$A$37:$A$64,'Annual incl tax'!$B58,'5.6.3 (Large incl tax)'!AD$37:AD$64)</f>
        <v>10.762198727406663</v>
      </c>
      <c r="AD58" s="51">
        <f>AVERAGEIF('5.6.3 (Large incl tax)'!$A$37:$A$64,'Annual incl tax'!$B58,'5.6.3 (Large incl tax)'!AE$37:AE$64)</f>
        <v>9.9711829562138234</v>
      </c>
      <c r="AE58" s="51">
        <f>AVERAGEIF('5.6.3 (Large incl tax)'!$A$37:$A$64,'Annual incl tax'!$B58,'5.6.3 (Large incl tax)'!AF$37:AF$64)</f>
        <v>9.3966206608811174</v>
      </c>
      <c r="AF58" s="51">
        <f>AVERAGEIF('5.6.3 (Large incl tax)'!$A$37:$A$64,'Annual incl tax'!$B58,'5.6.3 (Large incl tax)'!AG$37:AG$64)</f>
        <v>9.5603034098575463</v>
      </c>
      <c r="AG58" s="51">
        <f>AVERAGEIF('5.6.3 (Large incl tax)'!$A$37:$A$64,'Annual incl tax'!$B58,'5.6.3 (Large incl tax)'!AH$37:AH$64)</f>
        <v>10.249246081948613</v>
      </c>
      <c r="AH58" s="51">
        <f t="shared" si="3"/>
        <v>11.562051741851295</v>
      </c>
      <c r="AI58" s="53">
        <f t="shared" si="4"/>
        <v>23.347069028526001</v>
      </c>
      <c r="AJ58" s="54">
        <f>RANK(Q58,(C58:Q58,U58:AG58),1)</f>
        <v>20</v>
      </c>
    </row>
    <row r="59" spans="1:36" ht="12.65" customHeight="1" x14ac:dyDescent="0.25">
      <c r="A59" s="17" t="s">
        <v>40</v>
      </c>
      <c r="B59" s="104">
        <v>2016</v>
      </c>
      <c r="C59" s="51">
        <f>AVERAGEIF('5.6.3 (Large incl tax)'!$A$37:$A$64,'Annual incl tax'!$B59,'5.6.3 (Large incl tax)'!D$37:D$64)</f>
        <v>14.563698122929553</v>
      </c>
      <c r="D59" s="51">
        <f>AVERAGEIF('5.6.3 (Large incl tax)'!$A$37:$A$64,'Annual incl tax'!$B59,'5.6.3 (Large incl tax)'!E$37:E$64)</f>
        <v>19.811731323736264</v>
      </c>
      <c r="E59" s="51">
        <f>AVERAGEIF('5.6.3 (Large incl tax)'!$A$37:$A$64,'Annual incl tax'!$B59,'5.6.3 (Large incl tax)'!F$37:F$64)</f>
        <v>19.877958200139915</v>
      </c>
      <c r="F59" s="51">
        <f>AVERAGEIF('5.6.3 (Large incl tax)'!$A$37:$A$64,'Annual incl tax'!$B59,'5.6.3 (Large incl tax)'!G$37:G$64)</f>
        <v>10.908284546738411</v>
      </c>
      <c r="G59" s="51">
        <f>AVERAGEIF('5.6.3 (Large incl tax)'!$A$37:$A$64,'Annual incl tax'!$B59,'5.6.3 (Large incl tax)'!H$37:H$64)</f>
        <v>12.960480924872243</v>
      </c>
      <c r="H59" s="51">
        <f>AVERAGEIF('5.6.3 (Large incl tax)'!$A$37:$A$64,'Annual incl tax'!$B59,'5.6.3 (Large incl tax)'!I$37:I$64)</f>
        <v>23.06297354600494</v>
      </c>
      <c r="I59" s="51">
        <f>AVERAGEIF('5.6.3 (Large incl tax)'!$A$37:$A$64,'Annual incl tax'!$B59,'5.6.3 (Large incl tax)'!J$37:J$64)</f>
        <v>14.572096762278823</v>
      </c>
      <c r="J59" s="51">
        <f>AVERAGEIF('5.6.3 (Large incl tax)'!$A$37:$A$64,'Annual incl tax'!$B59,'5.6.3 (Large incl tax)'!K$37:K$64)</f>
        <v>16.309397604945531</v>
      </c>
      <c r="K59" s="51">
        <f>AVERAGEIF('5.6.3 (Large incl tax)'!$A$37:$A$64,'Annual incl tax'!$B59,'5.6.3 (Large incl tax)'!L$37:L$64)</f>
        <v>21.822126422294701</v>
      </c>
      <c r="L59" s="51">
        <f>AVERAGEIF('5.6.3 (Large incl tax)'!$A$37:$A$64,'Annual incl tax'!$B59,'5.6.3 (Large incl tax)'!M$37:M$64)</f>
        <v>12.783657790884877</v>
      </c>
      <c r="M59" s="51">
        <f>AVERAGEIF('5.6.3 (Large incl tax)'!$A$37:$A$64,'Annual incl tax'!$B59,'5.6.3 (Large incl tax)'!N$37:N$64)</f>
        <v>14.27236861370814</v>
      </c>
      <c r="N59" s="51">
        <f>AVERAGEIF('5.6.3 (Large incl tax)'!$A$37:$A$64,'Annual incl tax'!$B59,'5.6.3 (Large incl tax)'!O$37:O$64)</f>
        <v>18.287598829471392</v>
      </c>
      <c r="O59" s="51">
        <f>AVERAGEIF('5.6.3 (Large incl tax)'!$A$37:$A$64,'Annual incl tax'!$B59,'5.6.3 (Large incl tax)'!P$37:P$64)</f>
        <v>16.069255530011965</v>
      </c>
      <c r="P59" s="51">
        <f>AVERAGEIF('5.6.3 (Large incl tax)'!$A$37:$A$64,'Annual incl tax'!$B59,'5.6.3 (Large incl tax)'!Q$37:Q$64)</f>
        <v>12.898890486849353</v>
      </c>
      <c r="Q59" s="51">
        <f>AVERAGEIF('5.6.3 (Large incl tax)'!$A$37:$A$64,'Annual incl tax'!$B59,'5.6.3 (Large incl tax)'!R$37:R$64)</f>
        <v>14.325365842675067</v>
      </c>
      <c r="R59" s="52">
        <f t="shared" si="0"/>
        <v>14.572096762278823</v>
      </c>
      <c r="S59" s="53">
        <f t="shared" si="1"/>
        <v>-1.6931737664715569</v>
      </c>
      <c r="T59" s="54">
        <f t="shared" si="2"/>
        <v>6</v>
      </c>
      <c r="U59" s="51">
        <f>AVERAGEIF('5.6.3 (Large incl tax)'!$A$37:$A$64,'Annual incl tax'!$B59,'5.6.3 (Large incl tax)'!V$37:V$64)</f>
        <v>7.7081018139769411</v>
      </c>
      <c r="V59" s="51">
        <f>AVERAGEIF('5.6.3 (Large incl tax)'!$A$37:$A$64,'Annual incl tax'!$B59,'5.6.3 (Large incl tax)'!W$37:W$64)</f>
        <v>10.363632620707314</v>
      </c>
      <c r="W59" s="51">
        <f>AVERAGEIF('5.6.3 (Large incl tax)'!$A$37:$A$64,'Annual incl tax'!$B59,'5.6.3 (Large incl tax)'!X$37:X$64)</f>
        <v>12.677808597097112</v>
      </c>
      <c r="X59" s="51">
        <f>AVERAGEIF('5.6.3 (Large incl tax)'!$A$37:$A$64,'Annual incl tax'!$B59,'5.6.3 (Large incl tax)'!Y$37:Y$64)</f>
        <v>9.2704039841650747</v>
      </c>
      <c r="Y59" s="51">
        <f>AVERAGEIF('5.6.3 (Large incl tax)'!$A$37:$A$64,'Annual incl tax'!$B59,'5.6.3 (Large incl tax)'!Z$37:Z$64)</f>
        <v>9.5140990235307488</v>
      </c>
      <c r="Z59" s="51">
        <f>AVERAGEIF('5.6.3 (Large incl tax)'!$A$37:$A$64,'Annual incl tax'!$B59,'5.6.3 (Large incl tax)'!AA$37:AA$64)</f>
        <v>8.9409541045810084</v>
      </c>
      <c r="AA59" s="51">
        <f>AVERAGEIF('5.6.3 (Large incl tax)'!$A$37:$A$64,'Annual incl tax'!$B59,'5.6.3 (Large incl tax)'!AB$37:AB$64)</f>
        <v>13.138338227247655</v>
      </c>
      <c r="AB59" s="51">
        <f>AVERAGEIF('5.6.3 (Large incl tax)'!$A$37:$A$64,'Annual incl tax'!$B59,'5.6.3 (Large incl tax)'!AC$37:AC$64)</f>
        <v>9.4677252779649095</v>
      </c>
      <c r="AC59" s="51">
        <f>AVERAGEIF('5.6.3 (Large incl tax)'!$A$37:$A$64,'Annual incl tax'!$B59,'5.6.3 (Large incl tax)'!AD$37:AD$64)</f>
        <v>12.271214405716066</v>
      </c>
      <c r="AD59" s="51">
        <f>AVERAGEIF('5.6.3 (Large incl tax)'!$A$37:$A$64,'Annual incl tax'!$B59,'5.6.3 (Large incl tax)'!AE$37:AE$64)</f>
        <v>10.489155042455907</v>
      </c>
      <c r="AE59" s="51">
        <f>AVERAGEIF('5.6.3 (Large incl tax)'!$A$37:$A$64,'Annual incl tax'!$B59,'5.6.3 (Large incl tax)'!AF$37:AF$64)</f>
        <v>9.9212596046664281</v>
      </c>
      <c r="AF59" s="51">
        <f>AVERAGEIF('5.6.3 (Large incl tax)'!$A$37:$A$64,'Annual incl tax'!$B59,'5.6.3 (Large incl tax)'!AG$37:AG$64)</f>
        <v>10.630022101442187</v>
      </c>
      <c r="AG59" s="51">
        <f>AVERAGEIF('5.6.3 (Large incl tax)'!$A$37:$A$64,'Annual incl tax'!$B59,'5.6.3 (Large incl tax)'!AH$37:AH$64)</f>
        <v>11.570156213754307</v>
      </c>
      <c r="AH59" s="51">
        <f t="shared" si="3"/>
        <v>12.841274138867115</v>
      </c>
      <c r="AI59" s="53">
        <f t="shared" si="4"/>
        <v>11.557199758830796</v>
      </c>
      <c r="AJ59" s="54">
        <f>RANK(Q59,(C59:Q59,U59:AG59),1)</f>
        <v>19</v>
      </c>
    </row>
    <row r="60" spans="1:36" x14ac:dyDescent="0.25">
      <c r="A60" s="17" t="s">
        <v>40</v>
      </c>
      <c r="B60" s="104">
        <v>2017</v>
      </c>
      <c r="C60" s="51">
        <f>AVERAGEIF('5.6.3 (Large incl tax)'!$A$37:$A$64,'Annual incl tax'!$B60,'5.6.3 (Large incl tax)'!D$37:D$64)</f>
        <v>15.129359182096028</v>
      </c>
      <c r="D60" s="51">
        <f>AVERAGEIF('5.6.3 (Large incl tax)'!$A$37:$A$64,'Annual incl tax'!$B60,'5.6.3 (Large incl tax)'!E$37:E$64)</f>
        <v>22.791031395192114</v>
      </c>
      <c r="E60" s="51">
        <f>AVERAGEIF('5.6.3 (Large incl tax)'!$A$37:$A$64,'Annual incl tax'!$B60,'5.6.3 (Large incl tax)'!F$37:F$64)</f>
        <v>20.764157258401543</v>
      </c>
      <c r="F60" s="51">
        <f>AVERAGEIF('5.6.3 (Large incl tax)'!$A$37:$A$64,'Annual incl tax'!$B60,'5.6.3 (Large incl tax)'!G$37:G$64)</f>
        <v>11.941286494479217</v>
      </c>
      <c r="G60" s="51">
        <f>AVERAGEIF('5.6.3 (Large incl tax)'!$A$37:$A$64,'Annual incl tax'!$B60,'5.6.3 (Large incl tax)'!H$37:H$64)</f>
        <v>13.850368046873495</v>
      </c>
      <c r="H60" s="51">
        <f>AVERAGEIF('5.6.3 (Large incl tax)'!$A$37:$A$64,'Annual incl tax'!$B60,'5.6.3 (Large incl tax)'!I$37:I$64)</f>
        <v>25.20428240609354</v>
      </c>
      <c r="I60" s="51">
        <f>AVERAGEIF('5.6.3 (Large incl tax)'!$A$37:$A$64,'Annual incl tax'!$B60,'5.6.3 (Large incl tax)'!J$37:J$64)</f>
        <v>17.092314314972839</v>
      </c>
      <c r="J60" s="51">
        <f>AVERAGEIF('5.6.3 (Large incl tax)'!$A$37:$A$64,'Annual incl tax'!$B60,'5.6.3 (Large incl tax)'!K$37:K$64)</f>
        <v>17.234018650214828</v>
      </c>
      <c r="K60" s="51">
        <f>AVERAGEIF('5.6.3 (Large incl tax)'!$A$37:$A$64,'Annual incl tax'!$B60,'5.6.3 (Large incl tax)'!L$37:L$64)</f>
        <v>19.024513638531229</v>
      </c>
      <c r="L60" s="51">
        <f>AVERAGEIF('5.6.3 (Large incl tax)'!$A$37:$A$64,'Annual incl tax'!$B60,'5.6.3 (Large incl tax)'!M$37:M$64)</f>
        <v>12.404809369379642</v>
      </c>
      <c r="M60" s="51">
        <f>AVERAGEIF('5.6.3 (Large incl tax)'!$A$37:$A$64,'Annual incl tax'!$B60,'5.6.3 (Large incl tax)'!N$37:N$64)</f>
        <v>15.13111310003864</v>
      </c>
      <c r="N60" s="51">
        <f>AVERAGEIF('5.6.3 (Large incl tax)'!$A$37:$A$64,'Annual incl tax'!$B60,'5.6.3 (Large incl tax)'!O$37:O$64)</f>
        <v>19.056072852061668</v>
      </c>
      <c r="O60" s="51">
        <f>AVERAGEIF('5.6.3 (Large incl tax)'!$A$37:$A$64,'Annual incl tax'!$B60,'5.6.3 (Large incl tax)'!P$37:P$64)</f>
        <v>16.714550496526016</v>
      </c>
      <c r="P60" s="51">
        <f>AVERAGEIF('5.6.3 (Large incl tax)'!$A$37:$A$64,'Annual incl tax'!$B60,'5.6.3 (Large incl tax)'!Q$37:Q$64)</f>
        <v>13.871407522560453</v>
      </c>
      <c r="Q60" s="51">
        <f>AVERAGEIF('5.6.3 (Large incl tax)'!$A$37:$A$64,'Annual incl tax'!$B60,'5.6.3 (Large incl tax)'!R$37:R$64)</f>
        <v>14.332539033885702</v>
      </c>
      <c r="R60" s="52">
        <f t="shared" si="0"/>
        <v>16.714550496526016</v>
      </c>
      <c r="S60" s="53">
        <f t="shared" si="1"/>
        <v>-14.251124869528473</v>
      </c>
      <c r="T60" s="54">
        <f t="shared" si="2"/>
        <v>5</v>
      </c>
      <c r="U60" s="51">
        <f>AVERAGEIF('5.6.3 (Large incl tax)'!$A$37:$A$64,'Annual incl tax'!$B60,'5.6.3 (Large incl tax)'!V$37:V$64)</f>
        <v>8.485109486278354</v>
      </c>
      <c r="V60" s="51">
        <f>AVERAGEIF('5.6.3 (Large incl tax)'!$A$37:$A$64,'Annual incl tax'!$B60,'5.6.3 (Large incl tax)'!W$37:W$64)</f>
        <v>10.260777266466221</v>
      </c>
      <c r="W60" s="51">
        <f>AVERAGEIF('5.6.3 (Large incl tax)'!$A$37:$A$64,'Annual incl tax'!$B60,'5.6.3 (Large incl tax)'!X$37:X$64)</f>
        <v>15.908326140329205</v>
      </c>
      <c r="X60" s="51">
        <f>AVERAGEIF('5.6.3 (Large incl tax)'!$A$37:$A$64,'Annual incl tax'!$B60,'5.6.3 (Large incl tax)'!Y$37:Y$64)</f>
        <v>10.198931845764395</v>
      </c>
      <c r="Y60" s="51">
        <f>AVERAGEIF('5.6.3 (Large incl tax)'!$A$37:$A$64,'Annual incl tax'!$B60,'5.6.3 (Large incl tax)'!Z$37:Z$64)</f>
        <v>10.327084806596027</v>
      </c>
      <c r="Z60" s="51">
        <f>AVERAGEIF('5.6.3 (Large incl tax)'!$A$37:$A$64,'Annual incl tax'!$B60,'5.6.3 (Large incl tax)'!AA$37:AA$64)</f>
        <v>9.6225575325731327</v>
      </c>
      <c r="AA60" s="51">
        <f>AVERAGEIF('5.6.3 (Large incl tax)'!$A$37:$A$64,'Annual incl tax'!$B60,'5.6.3 (Large incl tax)'!AB$37:AB$64)</f>
        <v>13.457139574665561</v>
      </c>
      <c r="AB60" s="51">
        <f>AVERAGEIF('5.6.3 (Large incl tax)'!$A$37:$A$64,'Annual incl tax'!$B60,'5.6.3 (Large incl tax)'!AC$37:AC$64)</f>
        <v>9.3844206963441845</v>
      </c>
      <c r="AC60" s="51">
        <f>AVERAGEIF('5.6.3 (Large incl tax)'!$A$37:$A$64,'Annual incl tax'!$B60,'5.6.3 (Large incl tax)'!AD$37:AD$64)</f>
        <v>13.470529702761688</v>
      </c>
      <c r="AD60" s="51">
        <f>AVERAGEIF('5.6.3 (Large incl tax)'!$A$37:$A$64,'Annual incl tax'!$B60,'5.6.3 (Large incl tax)'!AE$37:AE$64)</f>
        <v>11.713988118910031</v>
      </c>
      <c r="AE60" s="51">
        <f>AVERAGEIF('5.6.3 (Large incl tax)'!$A$37:$A$64,'Annual incl tax'!$B60,'5.6.3 (Large incl tax)'!AF$37:AF$64)</f>
        <v>10.706287589981347</v>
      </c>
      <c r="AF60" s="51">
        <f>AVERAGEIF('5.6.3 (Large incl tax)'!$A$37:$A$64,'Annual incl tax'!$B60,'5.6.3 (Large incl tax)'!AG$37:AG$64)</f>
        <v>10.793796794565385</v>
      </c>
      <c r="AG60" s="51">
        <f>AVERAGEIF('5.6.3 (Large incl tax)'!$A$37:$A$64,'Annual incl tax'!$B60,'5.6.3 (Large incl tax)'!AH$37:AH$64)</f>
        <v>12.260396832652281</v>
      </c>
      <c r="AH60" s="51">
        <f t="shared" si="3"/>
        <v>13.660448874817591</v>
      </c>
      <c r="AI60" s="53">
        <f t="shared" si="4"/>
        <v>4.9199712632216483</v>
      </c>
      <c r="AJ60" s="54">
        <f>RANK(Q60,(C60:Q60,U60:AG60),1)</f>
        <v>17</v>
      </c>
    </row>
    <row r="61" spans="1:36" x14ac:dyDescent="0.25">
      <c r="A61" s="17" t="s">
        <v>40</v>
      </c>
      <c r="B61" s="104">
        <v>2018</v>
      </c>
      <c r="C61" s="51">
        <f>AVERAGEIF('5.6.3 (Large incl tax)'!$A$37:$A$64,'Annual incl tax'!$B61,'5.6.3 (Large incl tax)'!D$37:D$64)</f>
        <v>15.433061291793308</v>
      </c>
      <c r="D61" s="51">
        <f>AVERAGEIF('5.6.3 (Large incl tax)'!$A$37:$A$64,'Annual incl tax'!$B61,'5.6.3 (Large incl tax)'!E$37:E$64)</f>
        <v>23.285399925364089</v>
      </c>
      <c r="E61" s="51">
        <f>AVERAGEIF('5.6.3 (Large incl tax)'!$A$37:$A$64,'Annual incl tax'!$B61,'5.6.3 (Large incl tax)'!F$37:F$64)</f>
        <v>22.047533293299011</v>
      </c>
      <c r="F61" s="51">
        <f>AVERAGEIF('5.6.3 (Large incl tax)'!$A$37:$A$64,'Annual incl tax'!$B61,'5.6.3 (Large incl tax)'!G$37:G$64)</f>
        <v>12.527642656869613</v>
      </c>
      <c r="G61" s="51">
        <f>AVERAGEIF('5.6.3 (Large incl tax)'!$A$37:$A$64,'Annual incl tax'!$B61,'5.6.3 (Large incl tax)'!H$37:H$64)</f>
        <v>14.304634960604226</v>
      </c>
      <c r="H61" s="51">
        <f>AVERAGEIF('5.6.3 (Large incl tax)'!$A$37:$A$64,'Annual incl tax'!$B61,'5.6.3 (Large incl tax)'!I$37:I$64)</f>
        <v>24.769168386732378</v>
      </c>
      <c r="I61" s="51">
        <f>AVERAGEIF('5.6.3 (Large incl tax)'!$A$37:$A$64,'Annual incl tax'!$B61,'5.6.3 (Large incl tax)'!J$37:J$64)</f>
        <v>15.575856788939614</v>
      </c>
      <c r="J61" s="51">
        <f>AVERAGEIF('5.6.3 (Large incl tax)'!$A$37:$A$64,'Annual incl tax'!$B61,'5.6.3 (Large incl tax)'!K$37:K$64)</f>
        <v>18.205544967336515</v>
      </c>
      <c r="K61" s="51">
        <f>AVERAGEIF('5.6.3 (Large incl tax)'!$A$37:$A$64,'Annual incl tax'!$B61,'5.6.3 (Large incl tax)'!L$37:L$64)</f>
        <v>18.760285435510681</v>
      </c>
      <c r="L61" s="51">
        <f>AVERAGEIF('5.6.3 (Large incl tax)'!$A$37:$A$64,'Annual incl tax'!$B61,'5.6.3 (Large incl tax)'!M$37:M$64)</f>
        <v>12.86263295832136</v>
      </c>
      <c r="M61" s="51">
        <f>AVERAGEIF('5.6.3 (Large incl tax)'!$A$37:$A$64,'Annual incl tax'!$B61,'5.6.3 (Large incl tax)'!N$37:N$64)</f>
        <v>16.45871945498066</v>
      </c>
      <c r="N61" s="51">
        <f>AVERAGEIF('5.6.3 (Large incl tax)'!$A$37:$A$64,'Annual incl tax'!$B61,'5.6.3 (Large incl tax)'!O$37:O$64)</f>
        <v>19.139361035968978</v>
      </c>
      <c r="O61" s="51">
        <f>AVERAGEIF('5.6.3 (Large incl tax)'!$A$37:$A$64,'Annual incl tax'!$B61,'5.6.3 (Large incl tax)'!P$37:P$64)</f>
        <v>18.064877807501752</v>
      </c>
      <c r="P61" s="51">
        <f>AVERAGEIF('5.6.3 (Large incl tax)'!$A$37:$A$64,'Annual incl tax'!$B61,'5.6.3 (Large incl tax)'!Q$37:Q$64)</f>
        <v>14.7333997232118</v>
      </c>
      <c r="Q61" s="51">
        <f>AVERAGEIF('5.6.3 (Large incl tax)'!$A$37:$A$64,'Annual incl tax'!$B61,'5.6.3 (Large incl tax)'!R$37:R$64)</f>
        <v>15.721918096549643</v>
      </c>
      <c r="R61" s="52">
        <f t="shared" si="0"/>
        <v>16.45871945498066</v>
      </c>
      <c r="S61" s="53">
        <f t="shared" si="1"/>
        <v>-4.4766627224334208</v>
      </c>
      <c r="T61" s="54">
        <f t="shared" si="2"/>
        <v>7</v>
      </c>
      <c r="U61" s="51">
        <f>AVERAGEIF('5.6.3 (Large incl tax)'!$A$37:$A$64,'Annual incl tax'!$B61,'5.6.3 (Large incl tax)'!V$37:V$64)</f>
        <v>8.7761948120568753</v>
      </c>
      <c r="V61" s="51">
        <f>AVERAGEIF('5.6.3 (Large incl tax)'!$A$37:$A$64,'Annual incl tax'!$B61,'5.6.3 (Large incl tax)'!W$37:W$64)</f>
        <v>11.230320209168974</v>
      </c>
      <c r="W61" s="51">
        <f>AVERAGEIF('5.6.3 (Large incl tax)'!$A$37:$A$64,'Annual incl tax'!$B61,'5.6.3 (Large incl tax)'!X$37:X$64)</f>
        <v>17.328334473603221</v>
      </c>
      <c r="X61" s="51">
        <f>AVERAGEIF('5.6.3 (Large incl tax)'!$A$37:$A$64,'Annual incl tax'!$B61,'5.6.3 (Large incl tax)'!Y$37:Y$64)</f>
        <v>10.850181807080158</v>
      </c>
      <c r="Y61" s="51">
        <f>AVERAGEIF('5.6.3 (Large incl tax)'!$A$37:$A$64,'Annual incl tax'!$B61,'5.6.3 (Large incl tax)'!Z$37:Z$64)</f>
        <v>11.581743828880249</v>
      </c>
      <c r="Z61" s="51">
        <f>AVERAGEIF('5.6.3 (Large incl tax)'!$A$37:$A$64,'Annual incl tax'!$B61,'5.6.3 (Large incl tax)'!AA$37:AA$64)</f>
        <v>9.7131509764158697</v>
      </c>
      <c r="AA61" s="51">
        <f>AVERAGEIF('5.6.3 (Large incl tax)'!$A$37:$A$64,'Annual incl tax'!$B61,'5.6.3 (Large incl tax)'!AB$37:AB$64)</f>
        <v>12.822221889907109</v>
      </c>
      <c r="AB61" s="51">
        <f>AVERAGEIF('5.6.3 (Large incl tax)'!$A$37:$A$64,'Annual incl tax'!$B61,'5.6.3 (Large incl tax)'!AC$37:AC$64)</f>
        <v>9.3326744101718901</v>
      </c>
      <c r="AC61" s="51">
        <f>AVERAGEIF('5.6.3 (Large incl tax)'!$A$37:$A$64,'Annual incl tax'!$B61,'5.6.3 (Large incl tax)'!AD$37:AD$64)</f>
        <v>13.353177844586645</v>
      </c>
      <c r="AD61" s="51">
        <f>AVERAGEIF('5.6.3 (Large incl tax)'!$A$37:$A$64,'Annual incl tax'!$B61,'5.6.3 (Large incl tax)'!AE$37:AE$64)</f>
        <v>11.482118490655555</v>
      </c>
      <c r="AE61" s="51">
        <f>AVERAGEIF('5.6.3 (Large incl tax)'!$A$37:$A$64,'Annual incl tax'!$B61,'5.6.3 (Large incl tax)'!AF$37:AF$64)</f>
        <v>11.459641058667071</v>
      </c>
      <c r="AF61" s="51">
        <f>AVERAGEIF('5.6.3 (Large incl tax)'!$A$37:$A$64,'Annual incl tax'!$B61,'5.6.3 (Large incl tax)'!AG$37:AG$64)</f>
        <v>11.551389268942419</v>
      </c>
      <c r="AG61" s="51">
        <f>AVERAGEIF('5.6.3 (Large incl tax)'!$A$37:$A$64,'Annual incl tax'!$B61,'5.6.3 (Large incl tax)'!AH$37:AH$64)</f>
        <v>12.434010389158345</v>
      </c>
      <c r="AH61" s="51">
        <f t="shared" si="3"/>
        <v>13.828906402595436</v>
      </c>
      <c r="AI61" s="53">
        <f t="shared" si="4"/>
        <v>13.688802562138417</v>
      </c>
      <c r="AJ61" s="54">
        <f>RANK(Q61,(C61:Q61,U61:AG61),1)</f>
        <v>19</v>
      </c>
    </row>
    <row r="62" spans="1:36" x14ac:dyDescent="0.25">
      <c r="A62" s="17" t="s">
        <v>40</v>
      </c>
      <c r="B62" s="104">
        <v>2019</v>
      </c>
      <c r="C62" s="51">
        <f>AVERAGEIF('5.6.3 (Large incl tax)'!$A$37:$A$64,'Annual incl tax'!$B62,'5.6.3 (Large incl tax)'!D$37:D$64)</f>
        <v>15.865966944385958</v>
      </c>
      <c r="D62" s="51">
        <f>AVERAGEIF('5.6.3 (Large incl tax)'!$A$37:$A$64,'Annual incl tax'!$B62,'5.6.3 (Large incl tax)'!E$37:E$64)</f>
        <v>22.907526716482803</v>
      </c>
      <c r="E62" s="51">
        <f>AVERAGEIF('5.6.3 (Large incl tax)'!$A$37:$A$64,'Annual incl tax'!$B62,'5.6.3 (Large incl tax)'!F$37:F$64)</f>
        <v>20.711942570093996</v>
      </c>
      <c r="F62" s="51">
        <f>AVERAGEIF('5.6.3 (Large incl tax)'!$A$37:$A$64,'Annual incl tax'!$B62,'5.6.3 (Large incl tax)'!G$37:G$64)</f>
        <v>13.198199828145501</v>
      </c>
      <c r="G62" s="51">
        <f>AVERAGEIF('5.6.3 (Large incl tax)'!$A$37:$A$64,'Annual incl tax'!$B62,'5.6.3 (Large incl tax)'!H$37:H$64)</f>
        <v>14.687463943608467</v>
      </c>
      <c r="H62" s="51">
        <f>AVERAGEIF('5.6.3 (Large incl tax)'!$A$37:$A$64,'Annual incl tax'!$B62,'5.6.3 (Large incl tax)'!I$37:I$64)</f>
        <v>24.21413223893731</v>
      </c>
      <c r="I62" s="51">
        <f>AVERAGEIF('5.6.3 (Large incl tax)'!$A$37:$A$64,'Annual incl tax'!$B62,'5.6.3 (Large incl tax)'!J$37:J$64)</f>
        <v>14.747915117682931</v>
      </c>
      <c r="J62" s="51">
        <f>AVERAGEIF('5.6.3 (Large incl tax)'!$A$37:$A$64,'Annual incl tax'!$B62,'5.6.3 (Large incl tax)'!K$37:K$64)</f>
        <v>18.741704670141647</v>
      </c>
      <c r="K62" s="51">
        <f>AVERAGEIF('5.6.3 (Large incl tax)'!$A$37:$A$64,'Annual incl tax'!$B62,'5.6.3 (Large incl tax)'!L$37:L$64)</f>
        <v>20.244364637425747</v>
      </c>
      <c r="L62" s="51">
        <f>AVERAGEIF('5.6.3 (Large incl tax)'!$A$37:$A$64,'Annual incl tax'!$B62,'5.6.3 (Large incl tax)'!M$37:M$64)</f>
        <v>13.62305054599274</v>
      </c>
      <c r="M62" s="51">
        <f>AVERAGEIF('5.6.3 (Large incl tax)'!$A$37:$A$64,'Annual incl tax'!$B62,'5.6.3 (Large incl tax)'!N$37:N$64)</f>
        <v>18.501696607307686</v>
      </c>
      <c r="N62" s="51">
        <f>AVERAGEIF('5.6.3 (Large incl tax)'!$A$37:$A$64,'Annual incl tax'!$B62,'5.6.3 (Large incl tax)'!O$37:O$64)</f>
        <v>18.028524602630753</v>
      </c>
      <c r="O62" s="51">
        <f>AVERAGEIF('5.6.3 (Large incl tax)'!$A$37:$A$64,'Annual incl tax'!$B62,'5.6.3 (Large incl tax)'!P$37:P$64)</f>
        <v>17.715492572949557</v>
      </c>
      <c r="P62" s="51">
        <f>AVERAGEIF('5.6.3 (Large incl tax)'!$A$37:$A$64,'Annual incl tax'!$B62,'5.6.3 (Large incl tax)'!Q$37:Q$64)</f>
        <v>15.080514576495045</v>
      </c>
      <c r="Q62" s="51">
        <f>AVERAGEIF('5.6.3 (Large incl tax)'!$A$37:$A$64,'Annual incl tax'!$B62,'5.6.3 (Large incl tax)'!R$37:R$64)</f>
        <v>17.273707857544707</v>
      </c>
      <c r="R62" s="52">
        <f t="shared" si="0"/>
        <v>17.715492572949557</v>
      </c>
      <c r="S62" s="53">
        <f t="shared" si="1"/>
        <v>-2.4937760752948392</v>
      </c>
      <c r="T62" s="54">
        <f t="shared" si="2"/>
        <v>7</v>
      </c>
      <c r="U62" s="51">
        <f>AVERAGEIF('5.6.3 (Large incl tax)'!$A$37:$A$64,'Annual incl tax'!$B62,'5.6.3 (Large incl tax)'!V$37:V$64)</f>
        <v>8.4667489809223557</v>
      </c>
      <c r="V62" s="51">
        <f>AVERAGEIF('5.6.3 (Large incl tax)'!$A$37:$A$64,'Annual incl tax'!$B62,'5.6.3 (Large incl tax)'!W$37:W$64)</f>
        <v>11.161829829119105</v>
      </c>
      <c r="W62" s="51">
        <f>AVERAGEIF('5.6.3 (Large incl tax)'!$A$37:$A$64,'Annual incl tax'!$B62,'5.6.3 (Large incl tax)'!X$37:X$64)</f>
        <v>18.954335793827358</v>
      </c>
      <c r="X62" s="51">
        <f>AVERAGEIF('5.6.3 (Large incl tax)'!$A$37:$A$64,'Annual incl tax'!$B62,'5.6.3 (Large incl tax)'!Y$37:Y$64)</f>
        <v>12.101218763507836</v>
      </c>
      <c r="Y62" s="51">
        <f>AVERAGEIF('5.6.3 (Large incl tax)'!$A$37:$A$64,'Annual incl tax'!$B62,'5.6.3 (Large incl tax)'!Z$37:Z$64)</f>
        <v>11.48260816162567</v>
      </c>
      <c r="Z62" s="51">
        <f>AVERAGEIF('5.6.3 (Large incl tax)'!$A$37:$A$64,'Annual incl tax'!$B62,'5.6.3 (Large incl tax)'!AA$37:AA$64)</f>
        <v>9.529263431673531</v>
      </c>
      <c r="AA62" s="51">
        <f>AVERAGEIF('5.6.3 (Large incl tax)'!$A$37:$A$64,'Annual incl tax'!$B62,'5.6.3 (Large incl tax)'!AB$37:AB$64)</f>
        <v>13.597002778612811</v>
      </c>
      <c r="AB62" s="51">
        <f>AVERAGEIF('5.6.3 (Large incl tax)'!$A$37:$A$64,'Annual incl tax'!$B62,'5.6.3 (Large incl tax)'!AC$37:AC$64)</f>
        <v>10.569504362974939</v>
      </c>
      <c r="AC62" s="51">
        <f>AVERAGEIF('5.6.3 (Large incl tax)'!$A$37:$A$64,'Annual incl tax'!$B62,'5.6.3 (Large incl tax)'!AD$37:AD$64)</f>
        <v>13.250018433154276</v>
      </c>
      <c r="AD62" s="51">
        <f>AVERAGEIF('5.6.3 (Large incl tax)'!$A$37:$A$64,'Annual incl tax'!$B62,'5.6.3 (Large incl tax)'!AE$37:AE$64)</f>
        <v>11.162541934193312</v>
      </c>
      <c r="AE62" s="51">
        <f>AVERAGEIF('5.6.3 (Large incl tax)'!$A$37:$A$64,'Annual incl tax'!$B62,'5.6.3 (Large incl tax)'!AF$37:AF$64)</f>
        <v>12.264444527158471</v>
      </c>
      <c r="AF62" s="51">
        <f>AVERAGEIF('5.6.3 (Large incl tax)'!$A$37:$A$64,'Annual incl tax'!$B62,'5.6.3 (Large incl tax)'!AG$37:AG$64)</f>
        <v>12.052778792499103</v>
      </c>
      <c r="AG62" s="51">
        <f>AVERAGEIF('5.6.3 (Large incl tax)'!$A$37:$A$64,'Annual incl tax'!$B62,'5.6.3 (Large incl tax)'!AH$37:AH$64)</f>
        <v>12.540280206835382</v>
      </c>
      <c r="AH62" s="51">
        <f t="shared" si="3"/>
        <v>14.155257244800604</v>
      </c>
      <c r="AI62" s="53">
        <f t="shared" si="4"/>
        <v>22.030335152612984</v>
      </c>
      <c r="AJ62" s="54">
        <f>RANK(Q62,(C62:Q62,U62:AG62),1)</f>
        <v>19</v>
      </c>
    </row>
    <row r="63" spans="1:36" x14ac:dyDescent="0.25">
      <c r="A63" s="17" t="s">
        <v>40</v>
      </c>
      <c r="B63" s="104">
        <v>2020</v>
      </c>
      <c r="C63" s="51">
        <f>AVERAGEIF('5.6.3 (Large incl tax)'!$A$37:$A$64,'Annual incl tax'!$B63,'5.6.3 (Large incl tax)'!D$37:D$64)</f>
        <v>16.78280505045241</v>
      </c>
      <c r="D63" s="51">
        <f>AVERAGEIF('5.6.3 (Large incl tax)'!$A$37:$A$64,'Annual incl tax'!$B63,'5.6.3 (Large incl tax)'!E$37:E$64)</f>
        <v>22.469634400731195</v>
      </c>
      <c r="E63" s="51">
        <f>AVERAGEIF('5.6.3 (Large incl tax)'!$A$37:$A$64,'Annual incl tax'!$B63,'5.6.3 (Large incl tax)'!F$37:F$64)</f>
        <v>18.716498374652836</v>
      </c>
      <c r="F63" s="51">
        <f>AVERAGEIF('5.6.3 (Large incl tax)'!$A$37:$A$64,'Annual incl tax'!$B63,'5.6.3 (Large incl tax)'!G$37:G$64)</f>
        <v>13.400859268799113</v>
      </c>
      <c r="G63" s="51">
        <f>AVERAGEIF('5.6.3 (Large incl tax)'!$A$37:$A$64,'Annual incl tax'!$B63,'5.6.3 (Large incl tax)'!H$37:H$64)</f>
        <v>15.746575839455428</v>
      </c>
      <c r="H63" s="51">
        <f>AVERAGEIF('5.6.3 (Large incl tax)'!$A$37:$A$64,'Annual incl tax'!$B63,'5.6.3 (Large incl tax)'!I$37:I$64)</f>
        <v>25.178827317563563</v>
      </c>
      <c r="I63" s="51">
        <f>AVERAGEIF('5.6.3 (Large incl tax)'!$A$37:$A$64,'Annual incl tax'!$B63,'5.6.3 (Large incl tax)'!J$37:J$64)</f>
        <v>15.278140789585494</v>
      </c>
      <c r="J63" s="51">
        <f>AVERAGEIF('5.6.3 (Large incl tax)'!$A$37:$A$64,'Annual incl tax'!$B63,'5.6.3 (Large incl tax)'!K$37:K$64)</f>
        <v>19.470966078570726</v>
      </c>
      <c r="K63" s="51">
        <f>AVERAGEIF('5.6.3 (Large incl tax)'!$A$37:$A$64,'Annual incl tax'!$B63,'5.6.3 (Large incl tax)'!L$37:L$64)</f>
        <v>18.431003805949228</v>
      </c>
      <c r="L63" s="51">
        <f>AVERAGEIF('5.6.3 (Large incl tax)'!$A$37:$A$64,'Annual incl tax'!$B63,'5.6.3 (Large incl tax)'!M$37:M$64)</f>
        <v>15.293225840880451</v>
      </c>
      <c r="M63" s="51">
        <f>AVERAGEIF('5.6.3 (Large incl tax)'!$A$37:$A$64,'Annual incl tax'!$B63,'5.6.3 (Large incl tax)'!N$37:N$64)</f>
        <v>16.191917129657782</v>
      </c>
      <c r="N63" s="51">
        <f>AVERAGEIF('5.6.3 (Large incl tax)'!$A$37:$A$64,'Annual incl tax'!$B63,'5.6.3 (Large incl tax)'!O$37:O$64)</f>
        <v>17.930382017747768</v>
      </c>
      <c r="O63" s="51">
        <f>AVERAGEIF('5.6.3 (Large incl tax)'!$A$37:$A$64,'Annual incl tax'!$B63,'5.6.3 (Large incl tax)'!P$37:P$64)</f>
        <v>16.256140501391485</v>
      </c>
      <c r="P63" s="51">
        <f>AVERAGEIF('5.6.3 (Large incl tax)'!$A$37:$A$64,'Annual incl tax'!$B63,'5.6.3 (Large incl tax)'!Q$37:Q$64)</f>
        <v>14.155476177690502</v>
      </c>
      <c r="Q63" s="51">
        <f>AVERAGEIF('5.6.3 (Large incl tax)'!$A$37:$A$64,'Annual incl tax'!$B63,'5.6.3 (Large incl tax)'!R$37:R$64)</f>
        <v>17.488232884808575</v>
      </c>
      <c r="R63" s="52">
        <f t="shared" si="0"/>
        <v>16.78280505045241</v>
      </c>
      <c r="S63" s="53">
        <f t="shared" si="1"/>
        <v>4.2032772962297429</v>
      </c>
      <c r="T63" s="54">
        <f t="shared" si="2"/>
        <v>9</v>
      </c>
      <c r="U63" s="51">
        <f>AVERAGEIF('5.6.3 (Large incl tax)'!$A$37:$A$64,'Annual incl tax'!$B63,'5.6.3 (Large incl tax)'!V$37:V$64)</f>
        <v>8.5198994536626937</v>
      </c>
      <c r="V63" s="51">
        <f>AVERAGEIF('5.6.3 (Large incl tax)'!$A$37:$A$64,'Annual incl tax'!$B63,'5.6.3 (Large incl tax)'!W$37:W$64)</f>
        <v>11.167128909723704</v>
      </c>
      <c r="W63" s="51">
        <f>AVERAGEIF('5.6.3 (Large incl tax)'!$A$37:$A$64,'Annual incl tax'!$B63,'5.6.3 (Large incl tax)'!X$37:X$64)</f>
        <v>16.509451031631112</v>
      </c>
      <c r="X63" s="51">
        <f>AVERAGEIF('5.6.3 (Large incl tax)'!$A$37:$A$64,'Annual incl tax'!$B63,'5.6.3 (Large incl tax)'!Y$37:Y$64)</f>
        <v>12.435733532361052</v>
      </c>
      <c r="Y63" s="51">
        <f>AVERAGEIF('5.6.3 (Large incl tax)'!$A$37:$A$64,'Annual incl tax'!$B63,'5.6.3 (Large incl tax)'!Z$37:Z$64)</f>
        <v>10.76026304051919</v>
      </c>
      <c r="Z63" s="51">
        <f>AVERAGEIF('5.6.3 (Large incl tax)'!$A$37:$A$64,'Annual incl tax'!$B63,'5.6.3 (Large incl tax)'!AA$37:AA$64)</f>
        <v>8.9991457079911825</v>
      </c>
      <c r="AA63" s="51">
        <f>AVERAGEIF('5.6.3 (Large incl tax)'!$A$37:$A$64,'Annual incl tax'!$B63,'5.6.3 (Large incl tax)'!AB$37:AB$64)</f>
        <v>13.200374885410817</v>
      </c>
      <c r="AB63" s="51">
        <f>AVERAGEIF('5.6.3 (Large incl tax)'!$A$37:$A$64,'Annual incl tax'!$B63,'5.6.3 (Large incl tax)'!AC$37:AC$64)</f>
        <v>11.665392216936333</v>
      </c>
      <c r="AC63" s="51">
        <f>AVERAGEIF('5.6.3 (Large incl tax)'!$A$37:$A$64,'Annual incl tax'!$B63,'5.6.3 (Large incl tax)'!AD$37:AD$64)</f>
        <v>13.218457772932979</v>
      </c>
      <c r="AD63" s="51">
        <f>AVERAGEIF('5.6.3 (Large incl tax)'!$A$37:$A$64,'Annual incl tax'!$B63,'5.6.3 (Large incl tax)'!AE$37:AE$64)</f>
        <v>12.490031029962861</v>
      </c>
      <c r="AE63" s="51">
        <f>AVERAGEIF('5.6.3 (Large incl tax)'!$A$37:$A$64,'Annual incl tax'!$B63,'5.6.3 (Large incl tax)'!AF$37:AF$64)</f>
        <v>12.899255380156207</v>
      </c>
      <c r="AF63" s="51">
        <f>AVERAGEIF('5.6.3 (Large incl tax)'!$A$37:$A$64,'Annual incl tax'!$B63,'5.6.3 (Large incl tax)'!AG$37:AG$64)</f>
        <v>13.419679181630286</v>
      </c>
      <c r="AG63" s="51">
        <f>AVERAGEIF('5.6.3 (Large incl tax)'!$A$37:$A$64,'Annual incl tax'!$B63,'5.6.3 (Large incl tax)'!AH$37:AH$64)</f>
        <v>12.410377161863583</v>
      </c>
      <c r="AH63" s="51">
        <f t="shared" si="3"/>
        <v>14.716808483637998</v>
      </c>
      <c r="AI63" s="53">
        <f t="shared" si="4"/>
        <v>18.831694414259857</v>
      </c>
      <c r="AJ63" s="54">
        <f>RANK(Q63,(C63:Q63,U63:AG63),1)</f>
        <v>22</v>
      </c>
    </row>
    <row r="64" spans="1:36" x14ac:dyDescent="0.25">
      <c r="A64" s="17" t="s">
        <v>40</v>
      </c>
      <c r="B64" s="104">
        <v>2021</v>
      </c>
      <c r="C64" s="51">
        <f>AVERAGEIF('5.6.3 (Large incl tax)'!$A$37:$A$64,'Annual incl tax'!$B64,'5.6.3 (Large incl tax)'!D$37:D$64)</f>
        <v>16.962692537930685</v>
      </c>
      <c r="D64" s="51">
        <f>AVERAGEIF('5.6.3 (Large incl tax)'!$A$37:$A$64,'Annual incl tax'!$B64,'5.6.3 (Large incl tax)'!E$37:E$64)</f>
        <v>23.117599726711987</v>
      </c>
      <c r="E64" s="51">
        <f>AVERAGEIF('5.6.3 (Large incl tax)'!$A$37:$A$64,'Annual incl tax'!$B64,'5.6.3 (Large incl tax)'!F$37:F$64)</f>
        <v>18.318599719358925</v>
      </c>
      <c r="F64" s="51">
        <f>AVERAGEIF('5.6.3 (Large incl tax)'!$A$37:$A$64,'Annual incl tax'!$B64,'5.6.3 (Large incl tax)'!G$37:G$64)</f>
        <v>13.457157166312113</v>
      </c>
      <c r="G64" s="51">
        <f>AVERAGEIF('5.6.3 (Large incl tax)'!$A$37:$A$64,'Annual incl tax'!$B64,'5.6.3 (Large incl tax)'!H$37:H$64)</f>
        <v>15.650945523196501</v>
      </c>
      <c r="H64" s="51">
        <f>AVERAGEIF('5.6.3 (Large incl tax)'!$A$37:$A$64,'Annual incl tax'!$B64,'5.6.3 (Large incl tax)'!I$37:I$64)</f>
        <v>25.2211296451617</v>
      </c>
      <c r="I64" s="51">
        <f>AVERAGEIF('5.6.3 (Large incl tax)'!$A$37:$A$64,'Annual incl tax'!$B64,'5.6.3 (Large incl tax)'!J$37:J$64)</f>
        <v>16.892708212835679</v>
      </c>
      <c r="J64" s="51">
        <f>AVERAGEIF('5.6.3 (Large incl tax)'!$A$37:$A$64,'Annual incl tax'!$B64,'5.6.3 (Large incl tax)'!K$37:K$64)</f>
        <v>20.07491988352627</v>
      </c>
      <c r="K64" s="51">
        <f>AVERAGEIF('5.6.3 (Large incl tax)'!$A$37:$A$64,'Annual incl tax'!$B64,'5.6.3 (Large incl tax)'!L$37:L$64)</f>
        <v>18.623562926736337</v>
      </c>
      <c r="L64" s="51">
        <f>AVERAGEIF('5.6.3 (Large incl tax)'!$A$37:$A$64,'Annual incl tax'!$B64,'5.6.3 (Large incl tax)'!M$37:M$64)</f>
        <v>14.973989159944447</v>
      </c>
      <c r="M64" s="51">
        <f>AVERAGEIF('5.6.3 (Large incl tax)'!$A$37:$A$64,'Annual incl tax'!$B64,'5.6.3 (Large incl tax)'!N$37:N$64)</f>
        <v>15.668478621307568</v>
      </c>
      <c r="N64" s="51">
        <f>AVERAGEIF('5.6.3 (Large incl tax)'!$A$37:$A$64,'Annual incl tax'!$B64,'5.6.3 (Large incl tax)'!O$37:O$64)</f>
        <v>17.482831922140235</v>
      </c>
      <c r="O64" s="51">
        <f>AVERAGEIF('5.6.3 (Large incl tax)'!$A$37:$A$64,'Annual incl tax'!$B64,'5.6.3 (Large incl tax)'!P$37:P$64)</f>
        <v>18.774857066559186</v>
      </c>
      <c r="P64" s="51">
        <f>AVERAGEIF('5.6.3 (Large incl tax)'!$A$37:$A$64,'Annual incl tax'!$B64,'5.6.3 (Large incl tax)'!Q$37:Q$64)</f>
        <v>16.328645726168858</v>
      </c>
      <c r="Q64" s="51">
        <f>AVERAGEIF('5.6.3 (Large incl tax)'!$A$37:$A$64,'Annual incl tax'!$B64,'5.6.3 (Large incl tax)'!R$37:R$64)</f>
        <v>18.300136820339013</v>
      </c>
      <c r="R64" s="52">
        <f t="shared" ref="R64" si="15">MEDIAN(C64:Q64)</f>
        <v>17.482831922140235</v>
      </c>
      <c r="S64" s="53">
        <f t="shared" ref="S64" si="16">(Q64-R64)/R64*100</f>
        <v>4.6748999351972476</v>
      </c>
      <c r="T64" s="54">
        <f t="shared" ref="T64" si="17">RANK(Q64,(C64:Q64),1)</f>
        <v>9</v>
      </c>
      <c r="U64" s="51">
        <f>AVERAGEIF('5.6.3 (Large incl tax)'!$A$37:$A$64,'Annual incl tax'!$B64,'5.6.3 (Large incl tax)'!V$37:V$64)</f>
        <v>8.9192753784300631</v>
      </c>
      <c r="V64" s="51">
        <f>AVERAGEIF('5.6.3 (Large incl tax)'!$A$37:$A$64,'Annual incl tax'!$B64,'5.6.3 (Large incl tax)'!W$37:W$64)</f>
        <v>10.780306399869422</v>
      </c>
      <c r="W64" s="51">
        <f>AVERAGEIF('5.6.3 (Large incl tax)'!$A$37:$A$64,'Annual incl tax'!$B64,'5.6.3 (Large incl tax)'!X$37:X$64)</f>
        <v>17.811575862479526</v>
      </c>
      <c r="X64" s="51">
        <f>AVERAGEIF('5.6.3 (Large incl tax)'!$A$37:$A$64,'Annual incl tax'!$B64,'5.6.3 (Large incl tax)'!Y$37:Y$64)</f>
        <v>13.164473929072855</v>
      </c>
      <c r="Y64" s="51">
        <f>AVERAGEIF('5.6.3 (Large incl tax)'!$A$37:$A$64,'Annual incl tax'!$B64,'5.6.3 (Large incl tax)'!Z$37:Z$64)</f>
        <v>14.175683468963037</v>
      </c>
      <c r="Z64" s="51">
        <f>AVERAGEIF('5.6.3 (Large incl tax)'!$A$37:$A$64,'Annual incl tax'!$B64,'5.6.3 (Large incl tax)'!AA$37:AA$64)</f>
        <v>8.6053071974682567</v>
      </c>
      <c r="AA64" s="51">
        <f>AVERAGEIF('5.6.3 (Large incl tax)'!$A$37:$A$64,'Annual incl tax'!$B64,'5.6.3 (Large incl tax)'!AB$37:AB$64)</f>
        <v>14.087678314362584</v>
      </c>
      <c r="AB64" s="51">
        <f>AVERAGEIF('5.6.3 (Large incl tax)'!$A$37:$A$64,'Annual incl tax'!$B64,'5.6.3 (Large incl tax)'!AC$37:AC$64)</f>
        <v>11.627106272606603</v>
      </c>
      <c r="AC64" s="51">
        <f>AVERAGEIF('5.6.3 (Large incl tax)'!$A$37:$A$64,'Annual incl tax'!$B64,'5.6.3 (Large incl tax)'!AD$37:AD$64)</f>
        <v>12.899191526562689</v>
      </c>
      <c r="AD64" s="51">
        <f>AVERAGEIF('5.6.3 (Large incl tax)'!$A$37:$A$64,'Annual incl tax'!$B64,'5.6.3 (Large incl tax)'!AE$37:AE$64)</f>
        <v>12.315339937366417</v>
      </c>
      <c r="AE64" s="51">
        <f>AVERAGEIF('5.6.3 (Large incl tax)'!$A$37:$A$64,'Annual incl tax'!$B64,'5.6.3 (Large incl tax)'!AF$37:AF$64)</f>
        <v>13.259756592996151</v>
      </c>
      <c r="AF64" s="51">
        <f>AVERAGEIF('5.6.3 (Large incl tax)'!$A$37:$A$64,'Annual incl tax'!$B64,'5.6.3 (Large incl tax)'!AG$37:AG$64)</f>
        <v>12.463725950522271</v>
      </c>
      <c r="AG64" s="51">
        <f>AVERAGEIF('5.6.3 (Large incl tax)'!$A$37:$A$64,'Annual incl tax'!$B64,'5.6.3 (Large incl tax)'!AH$37:AH$64)</f>
        <v>12.434831995184243</v>
      </c>
      <c r="AH64" s="51">
        <f t="shared" ref="AH64" si="18">MEDIAN(C64:Q64,U64:AG64)</f>
        <v>15.312467341570475</v>
      </c>
      <c r="AI64" s="53">
        <f t="shared" ref="AI64" si="19">(Q64-AH64)/AH64*100</f>
        <v>19.511352495476519</v>
      </c>
      <c r="AJ64" s="54">
        <f>RANK(Q64,(C64:Q64,U64:AG64),1)</f>
        <v>22</v>
      </c>
    </row>
    <row r="65" spans="1:36" x14ac:dyDescent="0.25">
      <c r="A65" s="17" t="s">
        <v>40</v>
      </c>
      <c r="B65" s="104">
        <v>2022</v>
      </c>
      <c r="C65" s="51">
        <f>AVERAGEIF('5.6.3 (Large incl tax)'!$A$37:$A$66,'Annual incl tax'!$B65,'5.6.3 (Large incl tax)'!D$37:D$66)</f>
        <v>18.02644875672226</v>
      </c>
      <c r="D65" s="51">
        <f>AVERAGEIF('5.6.3 (Large incl tax)'!$A$37:$A$66,'Annual incl tax'!$B65,'5.6.3 (Large incl tax)'!E$37:E$66)</f>
        <v>33.213542587624502</v>
      </c>
      <c r="E65" s="51">
        <f>AVERAGEIF('5.6.3 (Large incl tax)'!$A$37:$A$66,'Annual incl tax'!$B65,'5.6.3 (Large incl tax)'!F$37:F$66)</f>
        <v>35.680808216049797</v>
      </c>
      <c r="F65" s="51">
        <f>AVERAGEIF('5.6.3 (Large incl tax)'!$A$37:$A$66,'Annual incl tax'!$B65,'5.6.3 (Large incl tax)'!G$37:G$66)</f>
        <v>15.692736451805105</v>
      </c>
      <c r="G65" s="51">
        <f>AVERAGEIF('5.6.3 (Large incl tax)'!$A$37:$A$66,'Annual incl tax'!$B65,'5.6.3 (Large incl tax)'!H$37:H$66)</f>
        <v>16.605362292331272</v>
      </c>
      <c r="H65" s="51">
        <f>AVERAGEIF('5.6.3 (Large incl tax)'!$A$37:$A$66,'Annual incl tax'!$B65,'5.6.3 (Large incl tax)'!I$37:I$66)</f>
        <v>25.732323099480997</v>
      </c>
      <c r="I65" s="51">
        <f>AVERAGEIF('5.6.3 (Large incl tax)'!$A$37:$A$66,'Annual incl tax'!$B65,'5.6.3 (Large incl tax)'!J$37:J$66)</f>
        <v>22.145413919556297</v>
      </c>
      <c r="J65" s="51">
        <f>AVERAGEIF('5.6.3 (Large incl tax)'!$A$37:$A$66,'Annual incl tax'!$B65,'5.6.3 (Large incl tax)'!K$37:K$66)</f>
        <v>23.269635205681432</v>
      </c>
      <c r="K65" s="51">
        <f>AVERAGEIF('5.6.3 (Large incl tax)'!$A$37:$A$66,'Annual incl tax'!$B65,'5.6.3 (Large incl tax)'!L$37:L$66)</f>
        <v>27.255629197005888</v>
      </c>
      <c r="L65" s="51">
        <f>AVERAGEIF('5.6.3 (Large incl tax)'!$A$37:$A$66,'Annual incl tax'!$B65,'5.6.3 (Large incl tax)'!M$37:M$66)</f>
        <v>15.15950494492148</v>
      </c>
      <c r="M65" s="51">
        <f>AVERAGEIF('5.6.3 (Large incl tax)'!$A$37:$A$66,'Annual incl tax'!$B65,'5.6.3 (Large incl tax)'!N$37:N$66)</f>
        <v>16.621307965695024</v>
      </c>
      <c r="N65" s="51">
        <f>AVERAGEIF('5.6.3 (Large incl tax)'!$A$37:$A$66,'Annual incl tax'!$B65,'5.6.3 (Large incl tax)'!O$37:O$66)</f>
        <v>18.03710607080847</v>
      </c>
      <c r="O65" s="51">
        <f>AVERAGEIF('5.6.3 (Large incl tax)'!$A$37:$A$66,'Annual incl tax'!$B65,'5.6.3 (Large incl tax)'!P$37:P$66)</f>
        <v>24.894305566153626</v>
      </c>
      <c r="P65" s="51">
        <f>AVERAGEIF('5.6.3 (Large incl tax)'!$A$37:$A$66,'Annual incl tax'!$B65,'5.6.3 (Large incl tax)'!Q$37:Q$66)</f>
        <v>17.291054603061042</v>
      </c>
      <c r="Q65" s="51">
        <f>AVERAGEIF('5.6.3 (Large incl tax)'!$A$37:$A$66,'Annual incl tax'!$B65,'5.6.3 (Large incl tax)'!R$37:R$66)</f>
        <v>31.550788594575728</v>
      </c>
      <c r="R65" s="52">
        <f>MEDIAN(C65:Q65)</f>
        <v>22.145413919556297</v>
      </c>
      <c r="S65" s="53">
        <f>(Q65-R65)/R65*100</f>
        <v>42.470981618066212</v>
      </c>
      <c r="T65" s="54">
        <f>RANK(Q65,(C65:Q65),1)</f>
        <v>13</v>
      </c>
      <c r="U65" s="51">
        <f>AVERAGEIF('5.6.3 (Large incl tax)'!$A$37:$A$66,'Annual incl tax'!$B65,'5.6.3 (Large incl tax)'!V$37:V$66)</f>
        <v>9.5223120341331899</v>
      </c>
      <c r="V65" s="51">
        <f>AVERAGEIF('5.6.3 (Large incl tax)'!$A$37:$A$66,'Annual incl tax'!$B65,'5.6.3 (Large incl tax)'!W$37:W$66)</f>
        <v>11.545280097204072</v>
      </c>
      <c r="W65" s="51">
        <f>AVERAGEIF('5.6.3 (Large incl tax)'!$A$37:$A$66,'Annual incl tax'!$B65,'5.6.3 (Large incl tax)'!X$37:X$66)</f>
        <v>24.92163039823258</v>
      </c>
      <c r="X65" s="51">
        <f>AVERAGEIF('5.6.3 (Large incl tax)'!$A$37:$A$66,'Annual incl tax'!$B65,'5.6.3 (Large incl tax)'!Y$37:Y$66)</f>
        <v>16.638584187022524</v>
      </c>
      <c r="Y65" s="51">
        <f>AVERAGEIF('5.6.3 (Large incl tax)'!$A$37:$A$66,'Annual incl tax'!$B65,'5.6.3 (Large incl tax)'!Z$37:Z$66)</f>
        <v>18.21612909357777</v>
      </c>
      <c r="Z65" s="51">
        <f>AVERAGEIF('5.6.3 (Large incl tax)'!$A$37:$A$66,'Annual incl tax'!$B65,'5.6.3 (Large incl tax)'!AA$37:AA$66)</f>
        <v>9.3863179028591226</v>
      </c>
      <c r="AA65" s="51">
        <f>AVERAGEIF('5.6.3 (Large incl tax)'!$A$37:$A$66,'Annual incl tax'!$B65,'5.6.3 (Large incl tax)'!AB$37:AB$66)</f>
        <v>19.697708240544038</v>
      </c>
      <c r="AB65" s="51">
        <f>AVERAGEIF('5.6.3 (Large incl tax)'!$A$37:$A$66,'Annual incl tax'!$B65,'5.6.3 (Large incl tax)'!AC$37:AC$66)</f>
        <v>14.608509877433544</v>
      </c>
      <c r="AC65" s="51">
        <f>AVERAGEIF('5.6.3 (Large incl tax)'!$A$37:$A$66,'Annual incl tax'!$B65,'5.6.3 (Large incl tax)'!AD$37:AD$66)</f>
        <v>12.407951260874153</v>
      </c>
      <c r="AD65" s="51">
        <f>AVERAGEIF('5.6.3 (Large incl tax)'!$A$37:$A$66,'Annual incl tax'!$B65,'5.6.3 (Large incl tax)'!AE$37:AE$66)</f>
        <v>11.926517755254949</v>
      </c>
      <c r="AE65" s="51">
        <f>AVERAGEIF('5.6.3 (Large incl tax)'!$A$37:$A$66,'Annual incl tax'!$B65,'5.6.3 (Large incl tax)'!AF$37:AF$66)</f>
        <v>24.249487833009312</v>
      </c>
      <c r="AF65" s="51">
        <f>AVERAGEIF('5.6.3 (Large incl tax)'!$A$37:$A$66,'Annual incl tax'!$B65,'5.6.3 (Large incl tax)'!AG$37:AG$66)</f>
        <v>13.977755780408758</v>
      </c>
      <c r="AG65" s="51">
        <f>AVERAGEIF('5.6.3 (Large incl tax)'!$A$37:$A$66,'Annual incl tax'!$B65,'5.6.3 (Large incl tax)'!AH$37:AH$66)</f>
        <v>12.572382539720291</v>
      </c>
      <c r="AH65" s="51">
        <f>MEDIAN(C65:Q65,U65:AG65)</f>
        <v>17.658751679891651</v>
      </c>
      <c r="AI65" s="53">
        <f>(Q65-AH65)/AH65*100</f>
        <v>78.669416539240416</v>
      </c>
      <c r="AJ65" s="54">
        <f>RANK(Q65,(C65:Q65,U65:AG65),1)</f>
        <v>26</v>
      </c>
    </row>
    <row r="66" spans="1:36" x14ac:dyDescent="0.25">
      <c r="A66" s="17" t="s">
        <v>40</v>
      </c>
      <c r="B66" s="104">
        <v>2023</v>
      </c>
      <c r="C66" s="51">
        <f>AVERAGEIF('5.6.3 (Large incl tax)'!$A$37:$A$68,'Annual incl tax'!$B66,'5.6.3 (Large incl tax)'!D$37:D$68)</f>
        <v>23.565778677533963</v>
      </c>
      <c r="D66" s="51">
        <f>AVERAGEIF('5.6.3 (Large incl tax)'!$A$37:$A$68,'Annual incl tax'!$B66,'5.6.3 (Large incl tax)'!E$37:E$68)</f>
        <v>33.373638968381087</v>
      </c>
      <c r="E66" s="51">
        <f>AVERAGEIF('5.6.3 (Large incl tax)'!$A$37:$A$68,'Annual incl tax'!$B66,'5.6.3 (Large incl tax)'!F$37:F$68)</f>
        <v>27.483627570445407</v>
      </c>
      <c r="F66" s="51">
        <f>AVERAGEIF('5.6.3 (Large incl tax)'!$A$37:$A$68,'Annual incl tax'!$B66,'5.6.3 (Large incl tax)'!G$37:G$68)</f>
        <v>16.988697388015513</v>
      </c>
      <c r="G66" s="51">
        <f>AVERAGEIF('5.6.3 (Large incl tax)'!$A$37:$A$68,'Annual incl tax'!$B66,'5.6.3 (Large incl tax)'!H$37:H$68)</f>
        <v>19.230014389346263</v>
      </c>
      <c r="H66" s="51">
        <f>AVERAGEIF('5.6.3 (Large incl tax)'!$A$37:$A$68,'Annual incl tax'!$B66,'5.6.3 (Large incl tax)'!I$37:I$68)</f>
        <v>33.148945184461972</v>
      </c>
      <c r="I66" s="51">
        <f>AVERAGEIF('5.6.3 (Large incl tax)'!$A$37:$A$68,'Annual incl tax'!$B66,'5.6.3 (Large incl tax)'!J$37:J$68)</f>
        <v>21.055621542269883</v>
      </c>
      <c r="J66" s="51">
        <f>AVERAGEIF('5.6.3 (Large incl tax)'!$A$37:$A$68,'Annual incl tax'!$B66,'5.6.3 (Large incl tax)'!K$37:K$68)</f>
        <v>29.333951013355929</v>
      </c>
      <c r="K66" s="51">
        <f>AVERAGEIF('5.6.3 (Large incl tax)'!$A$37:$A$68,'Annual incl tax'!$B66,'5.6.3 (Large incl tax)'!L$37:L$68)</f>
        <v>29.717896242441121</v>
      </c>
      <c r="L66" s="51">
        <f>AVERAGEIF('5.6.3 (Large incl tax)'!$A$37:$A$68,'Annual incl tax'!$B66,'5.6.3 (Large incl tax)'!M$37:M$68)</f>
        <v>14.702911255702549</v>
      </c>
      <c r="M66" s="51">
        <f>AVERAGEIF('5.6.3 (Large incl tax)'!$A$37:$A$68,'Annual incl tax'!$B66,'5.6.3 (Large incl tax)'!N$37:N$68)</f>
        <v>34.180131308198355</v>
      </c>
      <c r="N66" s="51">
        <f>AVERAGEIF('5.6.3 (Large incl tax)'!$A$37:$A$68,'Annual incl tax'!$B66,'5.6.3 (Large incl tax)'!O$37:O$68)</f>
        <v>18.537871004899607</v>
      </c>
      <c r="O66" s="51">
        <f>AVERAGEIF('5.6.3 (Large incl tax)'!$A$37:$A$68,'Annual incl tax'!$B66,'5.6.3 (Large incl tax)'!P$37:P$68)</f>
        <v>19.520980749067384</v>
      </c>
      <c r="P66" s="51">
        <f>AVERAGEIF('5.6.3 (Large incl tax)'!$A$37:$A$68,'Annual incl tax'!$B66,'5.6.3 (Large incl tax)'!Q$37:Q$68)</f>
        <v>17.62930086255875</v>
      </c>
      <c r="Q66" s="116">
        <f>AVERAGEIF('5.6.3 (Large incl tax)'!$A$37:$A$68,'Annual incl tax'!$B66,'5.6.3 (Large incl tax)'!R$37:R$68)</f>
        <v>33.251665219281207</v>
      </c>
      <c r="R66" s="52">
        <f>MEDIAN(C66:Q66)</f>
        <v>23.565778677533963</v>
      </c>
      <c r="S66" s="53">
        <f>(Q66-R66)/R66*100</f>
        <v>41.101491592047921</v>
      </c>
      <c r="T66" s="54">
        <f>RANK(Q66,(C66:Q66),1)</f>
        <v>13</v>
      </c>
      <c r="U66" s="51">
        <f>AVERAGEIF('5.6.3 (Large incl tax)'!$A$37:$A$68,'Annual incl tax'!$B66,'5.6.3 (Large incl tax)'!V$37:V$68)</f>
        <v>10.132640203629045</v>
      </c>
      <c r="V66" s="51">
        <f>AVERAGEIF('5.6.3 (Large incl tax)'!$A$37:$A$68,'Annual incl tax'!$B66,'5.6.3 (Large incl tax)'!W$37:W$68)</f>
        <v>13.090558107012651</v>
      </c>
      <c r="W66" s="51">
        <f>AVERAGEIF('5.6.3 (Large incl tax)'!$A$37:$A$68,'Annual incl tax'!$B66,'5.6.3 (Large incl tax)'!X$37:X$68)</f>
        <v>30.640982371273935</v>
      </c>
      <c r="X66" s="51">
        <f>AVERAGEIF('5.6.3 (Large incl tax)'!$A$37:$A$68,'Annual incl tax'!$B66,'5.6.3 (Large incl tax)'!Y$37:Y$68)</f>
        <v>22.993214354452064</v>
      </c>
      <c r="Y66" s="51">
        <f>AVERAGEIF('5.6.3 (Large incl tax)'!$A$37:$A$68,'Annual incl tax'!$B66,'5.6.3 (Large incl tax)'!Z$37:Z$68)</f>
        <v>17.982507609277057</v>
      </c>
      <c r="Z66" s="51">
        <f>AVERAGEIF('5.6.3 (Large incl tax)'!$A$37:$A$68,'Annual incl tax'!$B66,'5.6.3 (Large incl tax)'!AA$37:AA$68)</f>
        <v>12.455704555450289</v>
      </c>
      <c r="AA66" s="51">
        <f>AVERAGEIF('5.6.3 (Large incl tax)'!$A$37:$A$68,'Annual incl tax'!$B66,'5.6.3 (Large incl tax)'!AB$37:AB$68)</f>
        <v>23.922526994165747</v>
      </c>
      <c r="AB66" s="51">
        <f>AVERAGEIF('5.6.3 (Large incl tax)'!$A$37:$A$68,'Annual incl tax'!$B66,'5.6.3 (Large incl tax)'!AC$37:AC$68)</f>
        <v>21.122901747751698</v>
      </c>
      <c r="AC66" s="51">
        <f>AVERAGEIF('5.6.3 (Large incl tax)'!$A$37:$A$68,'Annual incl tax'!$B66,'5.6.3 (Large incl tax)'!AD$37:AD$68)</f>
        <v>12.071120512938297</v>
      </c>
      <c r="AD66" s="51">
        <f>AVERAGEIF('5.6.3 (Large incl tax)'!$A$37:$A$68,'Annual incl tax'!$B66,'5.6.3 (Large incl tax)'!AE$37:AE$68)</f>
        <v>19.208370363855</v>
      </c>
      <c r="AE66" s="51">
        <f>AVERAGEIF('5.6.3 (Large incl tax)'!$A$37:$A$68,'Annual incl tax'!$B66,'5.6.3 (Large incl tax)'!AF$37:AF$68)</f>
        <v>19.229734837464996</v>
      </c>
      <c r="AF66" s="51">
        <f>AVERAGEIF('5.6.3 (Large incl tax)'!$A$37:$A$68,'Annual incl tax'!$B66,'5.6.3 (Large incl tax)'!AG$37:AG$68)</f>
        <v>14.845452392300626</v>
      </c>
      <c r="AG66" s="51">
        <f>AVERAGEIF('5.6.3 (Large incl tax)'!$A$37:$A$68,'Annual incl tax'!$B66,'5.6.3 (Large incl tax)'!AH$37:AH$68)</f>
        <v>15.820212594580951</v>
      </c>
      <c r="AH66" s="51">
        <f>MEDIAN(C66:Q66,U66:AG66)</f>
        <v>19.375497569206821</v>
      </c>
      <c r="AI66" s="53">
        <f>(Q66-AH66)/AH66*100</f>
        <v>71.617090608953262</v>
      </c>
      <c r="AJ66" s="54">
        <f>RANK(Q66,(C66:Q66,U66:AG66),1)</f>
        <v>26</v>
      </c>
    </row>
    <row r="67" spans="1:36" x14ac:dyDescent="0.25">
      <c r="A67" s="17" t="s">
        <v>40</v>
      </c>
      <c r="B67" s="104">
        <v>2024</v>
      </c>
      <c r="C67" s="51">
        <f>AVERAGEIF('5.6.3 (Large incl tax)'!$A$37:$A$70,'Annual incl tax'!$B67,'5.6.3 (Large incl tax)'!D$37:D$70)</f>
        <v>22.672825358124186</v>
      </c>
      <c r="D67" s="51">
        <f>AVERAGEIF('5.6.3 (Large incl tax)'!$A$37:$A$70,'Annual incl tax'!$B67,'5.6.3 (Large incl tax)'!E$37:E$70)</f>
        <v>25.975960707107863</v>
      </c>
      <c r="E67" s="51">
        <f>AVERAGEIF('5.6.3 (Large incl tax)'!$A$37:$A$70,'Annual incl tax'!$B67,'5.6.3 (Large incl tax)'!F$37:F$70)</f>
        <v>23.441052007825288</v>
      </c>
      <c r="F67" s="51">
        <f>AVERAGEIF('5.6.3 (Large incl tax)'!$A$37:$A$70,'Annual incl tax'!$B67,'5.6.3 (Large incl tax)'!G$37:G$70)</f>
        <v>18.179637591636851</v>
      </c>
      <c r="G67" s="51">
        <f>AVERAGEIF('5.6.3 (Large incl tax)'!$A$37:$A$70,'Annual incl tax'!$B67,'5.6.3 (Large incl tax)'!H$37:H$70)</f>
        <v>22.271455068601519</v>
      </c>
      <c r="H67" s="51">
        <f>AVERAGEIF('5.6.3 (Large incl tax)'!$A$37:$A$70,'Annual incl tax'!$B67,'5.6.3 (Large incl tax)'!I$37:I$70)</f>
        <v>30.589983911846392</v>
      </c>
      <c r="I67" s="51">
        <f>AVERAGEIF('5.6.3 (Large incl tax)'!$A$37:$A$70,'Annual incl tax'!$B67,'5.6.3 (Large incl tax)'!J$37:J$70)</f>
        <v>19.540613645898077</v>
      </c>
      <c r="J67" s="51">
        <f>AVERAGEIF('5.6.3 (Large incl tax)'!$A$37:$A$70,'Annual incl tax'!$B67,'5.6.3 (Large incl tax)'!K$37:K$70)</f>
        <v>27.166110156089282</v>
      </c>
      <c r="K67" s="51">
        <f>AVERAGEIF('5.6.3 (Large incl tax)'!$A$37:$A$70,'Annual incl tax'!$B67,'5.6.3 (Large incl tax)'!L$37:L$70)</f>
        <v>25.40833809365143</v>
      </c>
      <c r="L67" s="51">
        <f>AVERAGEIF('5.6.3 (Large incl tax)'!$A$37:$A$70,'Annual incl tax'!$B67,'5.6.3 (Large incl tax)'!M$37:M$70)</f>
        <v>14.548002533181194</v>
      </c>
      <c r="M67" s="51">
        <f>AVERAGEIF('5.6.3 (Large incl tax)'!$A$37:$A$70,'Annual incl tax'!$B67,'5.6.3 (Large incl tax)'!N$37:N$70)</f>
        <v>22.655156427910711</v>
      </c>
      <c r="N67" s="51">
        <f>AVERAGEIF('5.6.3 (Large incl tax)'!$A$37:$A$70,'Annual incl tax'!$B67,'5.6.3 (Large incl tax)'!O$37:O$70)</f>
        <v>20.459155737046586</v>
      </c>
      <c r="O67" s="51">
        <f>AVERAGEIF('5.6.3 (Large incl tax)'!$A$37:$A$70,'Annual incl tax'!$B67,'5.6.3 (Large incl tax)'!P$37:P$70)</f>
        <v>18.743622719646154</v>
      </c>
      <c r="P67" s="51">
        <f>AVERAGEIF('5.6.3 (Large incl tax)'!$A$37:$A$70,'Annual incl tax'!$B67,'5.6.3 (Large incl tax)'!Q$37:Q$70)</f>
        <v>16.808382115829115</v>
      </c>
      <c r="Q67" s="51">
        <f>AVERAGEIF('5.6.3 (Large incl tax)'!$A$37:$A$70,'Annual incl tax'!$B67,'5.6.3 (Large incl tax)'!R$37:R$70)</f>
        <v>27.195113277290993</v>
      </c>
      <c r="R67" s="51">
        <f>MEDIAN(C67:Q67)</f>
        <v>22.655156427910711</v>
      </c>
      <c r="S67" s="118">
        <f>(Q67-R67)/R67*100</f>
        <v>20.039397493575208</v>
      </c>
      <c r="T67" s="119">
        <f>RANK(Q67,(C67:Q67),1)</f>
        <v>14</v>
      </c>
      <c r="U67" s="51">
        <f>AVERAGEIF('5.6.3 (Large incl tax)'!$A$37:$A$70,'Annual incl tax'!$B67,'5.6.3 (Large incl tax)'!V$37:V$70)</f>
        <v>10.143289788872362</v>
      </c>
      <c r="V67" s="51">
        <f>AVERAGEIF('5.6.3 (Large incl tax)'!$A$37:$A$70,'Annual incl tax'!$B67,'5.6.3 (Large incl tax)'!W$37:W$70)</f>
        <v>12.566366901857425</v>
      </c>
      <c r="W67" s="51">
        <f>AVERAGEIF('5.6.3 (Large incl tax)'!$A$37:$A$70,'Annual incl tax'!$B67,'5.6.3 (Large incl tax)'!X$37:X$70)</f>
        <v>26.787840348842217</v>
      </c>
      <c r="X67" s="51">
        <f>AVERAGEIF('5.6.3 (Large incl tax)'!$A$37:$A$70,'Annual incl tax'!$B67,'5.6.3 (Large incl tax)'!Y$37:Y$70)</f>
        <v>23.801155060799328</v>
      </c>
      <c r="Y67" s="51">
        <f>AVERAGEIF('5.6.3 (Large incl tax)'!$A$37:$A$70,'Annual incl tax'!$B67,'5.6.3 (Large incl tax)'!Z$37:Z$70)</f>
        <v>17.649838792237439</v>
      </c>
      <c r="Z67" s="51">
        <f>AVERAGEIF('5.6.3 (Large incl tax)'!$A$37:$A$70,'Annual incl tax'!$B67,'5.6.3 (Large incl tax)'!AA$37:AA$70)</f>
        <v>11.252996259140179</v>
      </c>
      <c r="AA67" s="51">
        <f>AVERAGEIF('5.6.3 (Large incl tax)'!$A$37:$A$70,'Annual incl tax'!$B67,'5.6.3 (Large incl tax)'!AB$37:AB$70)</f>
        <v>19.615634572552608</v>
      </c>
      <c r="AB67" s="51">
        <f>AVERAGEIF('5.6.3 (Large incl tax)'!$A$37:$A$70,'Annual incl tax'!$B67,'5.6.3 (Large incl tax)'!AC$37:AC$70)</f>
        <v>16.232032405225016</v>
      </c>
      <c r="AC67" s="51">
        <f>AVERAGEIF('5.6.3 (Large incl tax)'!$A$37:$A$70,'Annual incl tax'!$B67,'5.6.3 (Large incl tax)'!AD$37:AD$70)</f>
        <v>12.077835339006642</v>
      </c>
      <c r="AD67" s="51">
        <f>AVERAGEIF('5.6.3 (Large incl tax)'!$A$37:$A$70,'Annual incl tax'!$B67,'5.6.3 (Large incl tax)'!AE$37:AE$70)</f>
        <v>20.964325569401865</v>
      </c>
      <c r="AE67" s="51">
        <f>AVERAGEIF('5.6.3 (Large incl tax)'!$A$37:$A$70,'Annual incl tax'!$B67,'5.6.3 (Large incl tax)'!AF$37:AF$70)</f>
        <v>16.797369461342274</v>
      </c>
      <c r="AF67" s="51">
        <f>AVERAGEIF('5.6.3 (Large incl tax)'!$A$37:$A$70,'Annual incl tax'!$B67,'5.6.3 (Large incl tax)'!AG$37:AG$70)</f>
        <v>13.485804442979592</v>
      </c>
      <c r="AG67" s="51">
        <f>AVERAGEIF('5.6.3 (Large incl tax)'!$A$37:$A$70,'Annual incl tax'!$B67,'5.6.3 (Large incl tax)'!AH$37:AH$70)</f>
        <v>15.810368854455788</v>
      </c>
      <c r="AH67" s="51">
        <f>MEDIAN(C67:Q67,U67:AG67)</f>
        <v>19.578124109225342</v>
      </c>
      <c r="AI67" s="118">
        <f>(Q67-AH67)/AH67*100</f>
        <v>38.905612844064436</v>
      </c>
      <c r="AJ67" s="119">
        <f>RANK(Q67,(C67:Q67,U67:AG67),1)</f>
        <v>27</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CD19C-2894-4885-9726-2B5195999BF8}">
  <sheetPr>
    <tabColor theme="4"/>
  </sheetPr>
  <dimension ref="A1:AK70"/>
  <sheetViews>
    <sheetView showGridLines="0" zoomScaleNormal="100" workbookViewId="0">
      <pane ySplit="14" topLeftCell="A63"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7" t="s">
        <v>104</v>
      </c>
    </row>
    <row r="2" spans="1:37" ht="15.5" x14ac:dyDescent="0.35">
      <c r="A2" s="43" t="s">
        <v>103</v>
      </c>
    </row>
    <row r="3" spans="1:37" ht="15.5" x14ac:dyDescent="0.35">
      <c r="A3" s="43" t="s">
        <v>110</v>
      </c>
    </row>
    <row r="4" spans="1:37" ht="15.5" x14ac:dyDescent="0.35">
      <c r="A4" s="43" t="s">
        <v>111</v>
      </c>
    </row>
    <row r="5" spans="1:37" ht="15.5" x14ac:dyDescent="0.35">
      <c r="A5" s="43" t="s">
        <v>112</v>
      </c>
    </row>
    <row r="6" spans="1:37" ht="15.5" x14ac:dyDescent="0.35">
      <c r="A6" s="43" t="s">
        <v>113</v>
      </c>
    </row>
    <row r="7" spans="1:37" ht="15.5" x14ac:dyDescent="0.35">
      <c r="A7" s="43" t="s">
        <v>154</v>
      </c>
    </row>
    <row r="8" spans="1:37" ht="15.5" x14ac:dyDescent="0.35">
      <c r="A8" s="43" t="s">
        <v>114</v>
      </c>
    </row>
    <row r="9" spans="1:37" ht="15.5" x14ac:dyDescent="0.35">
      <c r="A9" s="43" t="s">
        <v>115</v>
      </c>
    </row>
    <row r="10" spans="1:37" ht="15.5" x14ac:dyDescent="0.25">
      <c r="A10" s="44" t="s">
        <v>116</v>
      </c>
    </row>
    <row r="11" spans="1:37" ht="15.5" x14ac:dyDescent="0.35">
      <c r="A11" s="45" t="s">
        <v>117</v>
      </c>
    </row>
    <row r="12" spans="1:37" ht="15.5" x14ac:dyDescent="0.35">
      <c r="A12" s="45" t="s">
        <v>121</v>
      </c>
    </row>
    <row r="13" spans="1:37" ht="15.5" x14ac:dyDescent="0.35">
      <c r="A13" s="43" t="s">
        <v>64</v>
      </c>
    </row>
    <row r="14" spans="1:37" ht="64" customHeight="1" x14ac:dyDescent="0.25">
      <c r="A14" s="99" t="s">
        <v>97</v>
      </c>
      <c r="B14" s="99" t="s">
        <v>98</v>
      </c>
      <c r="C14" s="100" t="s">
        <v>62</v>
      </c>
      <c r="D14" s="101" t="s">
        <v>0</v>
      </c>
      <c r="E14" s="101" t="s">
        <v>1</v>
      </c>
      <c r="F14" s="101" t="s">
        <v>2</v>
      </c>
      <c r="G14" s="101" t="s">
        <v>3</v>
      </c>
      <c r="H14" s="101" t="s">
        <v>4</v>
      </c>
      <c r="I14" s="101" t="s">
        <v>5</v>
      </c>
      <c r="J14" s="101" t="s">
        <v>6</v>
      </c>
      <c r="K14" s="101" t="s">
        <v>7</v>
      </c>
      <c r="L14" s="101" t="s">
        <v>8</v>
      </c>
      <c r="M14" s="101" t="s">
        <v>9</v>
      </c>
      <c r="N14" s="101" t="s">
        <v>10</v>
      </c>
      <c r="O14" s="101" t="s">
        <v>11</v>
      </c>
      <c r="P14" s="101" t="s">
        <v>12</v>
      </c>
      <c r="Q14" s="101" t="s">
        <v>13</v>
      </c>
      <c r="R14" s="101" t="s">
        <v>148</v>
      </c>
      <c r="S14" s="101" t="s">
        <v>126</v>
      </c>
      <c r="T14" s="101" t="s">
        <v>101</v>
      </c>
      <c r="U14" s="101" t="s">
        <v>149</v>
      </c>
      <c r="V14" s="101" t="s">
        <v>28</v>
      </c>
      <c r="W14" s="101" t="s">
        <v>47</v>
      </c>
      <c r="X14" s="102" t="s">
        <v>17</v>
      </c>
      <c r="Y14" s="102" t="s">
        <v>18</v>
      </c>
      <c r="Z14" s="102" t="s">
        <v>19</v>
      </c>
      <c r="AA14" s="103" t="s">
        <v>20</v>
      </c>
      <c r="AB14" s="103" t="s">
        <v>21</v>
      </c>
      <c r="AC14" s="103" t="s">
        <v>22</v>
      </c>
      <c r="AD14" s="103" t="s">
        <v>23</v>
      </c>
      <c r="AE14" s="103" t="s">
        <v>24</v>
      </c>
      <c r="AF14" s="103" t="s">
        <v>29</v>
      </c>
      <c r="AG14" s="103" t="s">
        <v>25</v>
      </c>
      <c r="AH14" s="103" t="s">
        <v>26</v>
      </c>
      <c r="AI14" s="101" t="s">
        <v>128</v>
      </c>
      <c r="AJ14" s="101" t="s">
        <v>102</v>
      </c>
      <c r="AK14" s="101" t="s">
        <v>150</v>
      </c>
    </row>
    <row r="15" spans="1:37" ht="12.75" customHeight="1" x14ac:dyDescent="0.25">
      <c r="A15">
        <v>1998</v>
      </c>
      <c r="B15" s="34">
        <v>35796</v>
      </c>
      <c r="C15" s="42" t="s">
        <v>99</v>
      </c>
      <c r="D15" s="35">
        <v>7.7294699521531118</v>
      </c>
      <c r="E15" s="35">
        <v>10.721764904552129</v>
      </c>
      <c r="F15" s="35">
        <v>4.8162606044538707</v>
      </c>
      <c r="G15" s="35">
        <v>6.1361626334519563</v>
      </c>
      <c r="H15" s="35">
        <v>7.6611389257427733</v>
      </c>
      <c r="I15" s="35">
        <v>9.5586171659373935</v>
      </c>
      <c r="J15" s="35">
        <v>4.8964586792693829</v>
      </c>
      <c r="K15" s="35">
        <v>7.5706820087926943</v>
      </c>
      <c r="L15" s="35">
        <v>3.4765449726402187</v>
      </c>
      <c r="M15" s="35">
        <v>10.570383325175396</v>
      </c>
      <c r="N15" s="35">
        <v>7.714301433691757</v>
      </c>
      <c r="O15" s="35">
        <v>9.6243497630955499</v>
      </c>
      <c r="P15" s="35">
        <v>8.0477383845604002</v>
      </c>
      <c r="Q15" s="35">
        <v>6.8220205949656751</v>
      </c>
      <c r="R15" s="35">
        <v>9.9580000000000002</v>
      </c>
      <c r="S15" s="36">
        <f t="shared" ref="S15:S33" si="0">MEDIAN(D15:R15)</f>
        <v>7.714301433691757</v>
      </c>
      <c r="T15" s="37">
        <f t="shared" ref="T15:T33" si="1">(R15-S15)/S15*100</f>
        <v>29.084922148738212</v>
      </c>
      <c r="U15" s="38">
        <f t="shared" ref="U15:U33" si="2">RANK(R15,D15:R15,1)</f>
        <v>13</v>
      </c>
      <c r="V15" s="36"/>
      <c r="W15" s="36"/>
      <c r="X15" s="41"/>
      <c r="Y15" s="41"/>
      <c r="Z15" s="41"/>
      <c r="AA15" s="41"/>
      <c r="AB15" s="41"/>
      <c r="AC15" s="41"/>
      <c r="AD15" s="41"/>
      <c r="AE15" s="41"/>
      <c r="AF15" s="41"/>
      <c r="AG15" s="41"/>
      <c r="AH15" s="41"/>
      <c r="AI15" s="35"/>
      <c r="AJ15" s="40"/>
      <c r="AK15" s="39"/>
    </row>
    <row r="16" spans="1:37" ht="12.75" customHeight="1" x14ac:dyDescent="0.25">
      <c r="A16">
        <v>1998</v>
      </c>
      <c r="B16" s="34">
        <v>35977</v>
      </c>
      <c r="C16" s="42" t="s">
        <v>99</v>
      </c>
      <c r="D16" s="35">
        <v>7.764420598893282</v>
      </c>
      <c r="E16" s="35">
        <v>10.857363837928242</v>
      </c>
      <c r="F16" s="35">
        <v>4.8691235381696103</v>
      </c>
      <c r="G16" s="35">
        <v>6.0261040510111137</v>
      </c>
      <c r="H16" s="35">
        <v>7.589136341150696</v>
      </c>
      <c r="I16" s="35">
        <v>9.6136261340555169</v>
      </c>
      <c r="J16" s="35">
        <v>4.6692420701168613</v>
      </c>
      <c r="K16" s="35">
        <v>7.6039084210055856</v>
      </c>
      <c r="L16" s="35">
        <v>3.3234981119121181</v>
      </c>
      <c r="M16" s="35">
        <v>10.632409315996764</v>
      </c>
      <c r="N16" s="35">
        <v>7.7403601444499266</v>
      </c>
      <c r="O16" s="35">
        <v>9.6705801361609574</v>
      </c>
      <c r="P16" s="35">
        <v>8.0820796809571291</v>
      </c>
      <c r="Q16" s="35">
        <v>7.1312166592240294</v>
      </c>
      <c r="R16" s="35">
        <v>9.3170000000000002</v>
      </c>
      <c r="S16" s="36">
        <f t="shared" si="0"/>
        <v>7.7403601444499266</v>
      </c>
      <c r="T16" s="37">
        <f t="shared" si="1"/>
        <v>20.369076194478783</v>
      </c>
      <c r="U16" s="38">
        <f t="shared" si="2"/>
        <v>11</v>
      </c>
      <c r="V16" s="36"/>
      <c r="W16" s="36"/>
      <c r="X16" s="41"/>
      <c r="Y16" s="41"/>
      <c r="Z16" s="41"/>
      <c r="AA16" s="41"/>
      <c r="AB16" s="41"/>
      <c r="AC16" s="41"/>
      <c r="AD16" s="41"/>
      <c r="AE16" s="41"/>
      <c r="AF16" s="41"/>
      <c r="AG16" s="41"/>
      <c r="AH16" s="41"/>
      <c r="AI16" s="35"/>
      <c r="AJ16" s="40"/>
      <c r="AK16" s="39"/>
    </row>
    <row r="17" spans="1:37" ht="12.75" customHeight="1" x14ac:dyDescent="0.25">
      <c r="A17">
        <v>1999</v>
      </c>
      <c r="B17" s="34">
        <v>36161</v>
      </c>
      <c r="C17" s="42" t="s">
        <v>99</v>
      </c>
      <c r="D17" s="35">
        <v>8.218</v>
      </c>
      <c r="E17" s="35">
        <v>11.325999999999999</v>
      </c>
      <c r="F17" s="35">
        <v>5.2566937499999984</v>
      </c>
      <c r="G17" s="35">
        <v>5.992</v>
      </c>
      <c r="H17" s="35">
        <v>8.0220000000000002</v>
      </c>
      <c r="I17" s="35">
        <v>10.163999999999998</v>
      </c>
      <c r="J17" s="35">
        <v>5.1498873873873885</v>
      </c>
      <c r="K17" s="35">
        <v>7.9589999999999987</v>
      </c>
      <c r="L17" s="35">
        <v>3.6889999999999992</v>
      </c>
      <c r="M17" s="35">
        <v>11.297999999999996</v>
      </c>
      <c r="N17" s="35">
        <v>8.161999999999999</v>
      </c>
      <c r="O17" s="35">
        <v>9.7370000000000001</v>
      </c>
      <c r="P17" s="35">
        <v>8.3159999999999989</v>
      </c>
      <c r="Q17" s="35">
        <v>7.0750923826553409</v>
      </c>
      <c r="R17" s="35">
        <v>9.3170000000000002</v>
      </c>
      <c r="S17" s="36">
        <f t="shared" si="0"/>
        <v>8.161999999999999</v>
      </c>
      <c r="T17" s="37">
        <f t="shared" si="1"/>
        <v>14.150943396226431</v>
      </c>
      <c r="U17" s="38">
        <f t="shared" si="2"/>
        <v>11</v>
      </c>
      <c r="V17" s="36"/>
      <c r="W17" s="36"/>
      <c r="X17" s="41"/>
      <c r="Y17" s="41"/>
      <c r="Z17" s="41"/>
      <c r="AA17" s="41"/>
      <c r="AB17" s="41"/>
      <c r="AC17" s="41"/>
      <c r="AD17" s="41"/>
      <c r="AE17" s="41"/>
      <c r="AF17" s="41"/>
      <c r="AG17" s="41"/>
      <c r="AH17" s="41"/>
      <c r="AI17" s="35"/>
      <c r="AJ17" s="40"/>
      <c r="AK17" s="39"/>
    </row>
    <row r="18" spans="1:37" ht="12.75" customHeight="1" x14ac:dyDescent="0.25">
      <c r="A18">
        <v>1999</v>
      </c>
      <c r="B18" s="34">
        <v>36342</v>
      </c>
      <c r="C18" s="42" t="s">
        <v>99</v>
      </c>
      <c r="D18" s="35">
        <v>8.218</v>
      </c>
      <c r="E18" s="35">
        <v>11.283999999999999</v>
      </c>
      <c r="F18" s="35">
        <v>5.2398768145161281</v>
      </c>
      <c r="G18" s="35">
        <v>5.859</v>
      </c>
      <c r="H18" s="35">
        <v>7.8470000000000013</v>
      </c>
      <c r="I18" s="35">
        <v>10.878</v>
      </c>
      <c r="J18" s="35">
        <v>5.0711188436830836</v>
      </c>
      <c r="K18" s="35">
        <v>7.9589999999999987</v>
      </c>
      <c r="L18" s="35">
        <v>3.8359999999999999</v>
      </c>
      <c r="M18" s="35">
        <v>11.248999999999999</v>
      </c>
      <c r="N18" s="35">
        <v>7.4409999999999998</v>
      </c>
      <c r="O18" s="35">
        <v>9.7370000000000001</v>
      </c>
      <c r="P18" s="35">
        <v>8.19</v>
      </c>
      <c r="Q18" s="35">
        <v>6.6324837713504889</v>
      </c>
      <c r="R18" s="35">
        <v>9.32</v>
      </c>
      <c r="S18" s="36">
        <f t="shared" si="0"/>
        <v>7.9589999999999987</v>
      </c>
      <c r="T18" s="37">
        <f t="shared" si="1"/>
        <v>17.100138208317649</v>
      </c>
      <c r="U18" s="38">
        <f t="shared" si="2"/>
        <v>11</v>
      </c>
      <c r="V18" s="36"/>
      <c r="W18" s="36"/>
      <c r="X18" s="41"/>
      <c r="Y18" s="41"/>
      <c r="Z18" s="41"/>
      <c r="AA18" s="41"/>
      <c r="AB18" s="41"/>
      <c r="AC18" s="41"/>
      <c r="AD18" s="41"/>
      <c r="AE18" s="41"/>
      <c r="AF18" s="41"/>
      <c r="AG18" s="41"/>
      <c r="AH18" s="41"/>
      <c r="AI18" s="35"/>
      <c r="AJ18" s="40"/>
      <c r="AK18" s="39"/>
    </row>
    <row r="19" spans="1:37" ht="12.75" customHeight="1" x14ac:dyDescent="0.25">
      <c r="A19">
        <v>2000</v>
      </c>
      <c r="B19" s="34">
        <v>36526</v>
      </c>
      <c r="C19" s="42" t="s">
        <v>99</v>
      </c>
      <c r="D19" s="35">
        <v>7.030800000000001</v>
      </c>
      <c r="E19" s="35">
        <v>9.4240000000000013</v>
      </c>
      <c r="F19" s="35">
        <v>4.8743887499999996</v>
      </c>
      <c r="G19" s="35">
        <v>5.1708000000000007</v>
      </c>
      <c r="H19" s="35">
        <v>6.9502000000000006</v>
      </c>
      <c r="I19" s="35">
        <v>8.3203999999999994</v>
      </c>
      <c r="J19" s="35">
        <v>4.1031623221675169</v>
      </c>
      <c r="K19" s="35">
        <v>7.0493999999999994</v>
      </c>
      <c r="L19" s="35">
        <v>4.0982000000000003</v>
      </c>
      <c r="M19" s="35">
        <v>9.8084000000000007</v>
      </c>
      <c r="N19" s="35">
        <v>7.1795999999999998</v>
      </c>
      <c r="O19" s="35">
        <v>8.5746000000000002</v>
      </c>
      <c r="P19" s="35">
        <v>7.0990000000000011</v>
      </c>
      <c r="Q19" s="35">
        <v>5.9988061358139531</v>
      </c>
      <c r="R19" s="35">
        <v>9.32</v>
      </c>
      <c r="S19" s="36">
        <f t="shared" si="0"/>
        <v>7.0493999999999994</v>
      </c>
      <c r="T19" s="37">
        <f t="shared" si="1"/>
        <v>32.20983346100379</v>
      </c>
      <c r="U19" s="38">
        <f t="shared" si="2"/>
        <v>13</v>
      </c>
      <c r="V19" s="36"/>
      <c r="W19" s="36"/>
      <c r="X19" s="41"/>
      <c r="Y19" s="41"/>
      <c r="Z19" s="41"/>
      <c r="AA19" s="41"/>
      <c r="AB19" s="41"/>
      <c r="AC19" s="41"/>
      <c r="AD19" s="41"/>
      <c r="AE19" s="41"/>
      <c r="AF19" s="41"/>
      <c r="AG19" s="41"/>
      <c r="AH19" s="41"/>
      <c r="AI19" s="35"/>
      <c r="AJ19" s="40"/>
      <c r="AK19" s="39"/>
    </row>
    <row r="20" spans="1:37" ht="12.75" customHeight="1" x14ac:dyDescent="0.25">
      <c r="A20">
        <v>2000</v>
      </c>
      <c r="B20" s="34">
        <v>36708</v>
      </c>
      <c r="C20" s="42" t="s">
        <v>99</v>
      </c>
      <c r="D20" s="35">
        <v>7.030800000000001</v>
      </c>
      <c r="E20" s="35">
        <v>9.0086000000000013</v>
      </c>
      <c r="F20" s="35">
        <v>4.8724619839142083</v>
      </c>
      <c r="G20" s="35">
        <v>5.1770000000000005</v>
      </c>
      <c r="H20" s="35">
        <v>6.9067999999999996</v>
      </c>
      <c r="I20" s="35">
        <v>8.3203999999999994</v>
      </c>
      <c r="J20" s="35">
        <v>4.0326365552455012</v>
      </c>
      <c r="K20" s="35">
        <v>7.0493999999999994</v>
      </c>
      <c r="L20" s="35">
        <v>4.5011999999999999</v>
      </c>
      <c r="M20" s="35">
        <v>9.7340000000000018</v>
      </c>
      <c r="N20" s="35">
        <v>8.0228000000000002</v>
      </c>
      <c r="O20" s="35">
        <v>8.5746000000000002</v>
      </c>
      <c r="P20" s="35">
        <v>7.0990000000000011</v>
      </c>
      <c r="Q20" s="35">
        <v>6.156659036385256</v>
      </c>
      <c r="R20" s="35">
        <v>9.1999999999999993</v>
      </c>
      <c r="S20" s="36">
        <f t="shared" si="0"/>
        <v>7.0493999999999994</v>
      </c>
      <c r="T20" s="37">
        <f t="shared" si="1"/>
        <v>30.507560927171106</v>
      </c>
      <c r="U20" s="38">
        <f t="shared" si="2"/>
        <v>14</v>
      </c>
      <c r="V20" s="36"/>
      <c r="W20" s="36"/>
      <c r="X20" s="41"/>
      <c r="Y20" s="41"/>
      <c r="Z20" s="41"/>
      <c r="AA20" s="41"/>
      <c r="AB20" s="41"/>
      <c r="AC20" s="41"/>
      <c r="AD20" s="41"/>
      <c r="AE20" s="41"/>
      <c r="AF20" s="41"/>
      <c r="AG20" s="41"/>
      <c r="AH20" s="41"/>
      <c r="AI20" s="35"/>
      <c r="AJ20" s="40"/>
      <c r="AK20" s="39"/>
    </row>
    <row r="21" spans="1:37" ht="12.75" customHeight="1" x14ac:dyDescent="0.25">
      <c r="A21">
        <v>2001</v>
      </c>
      <c r="B21" s="34">
        <v>36892</v>
      </c>
      <c r="C21" s="42" t="s">
        <v>99</v>
      </c>
      <c r="D21" s="35">
        <v>7.1442000000000005</v>
      </c>
      <c r="E21" s="35">
        <v>9.2988</v>
      </c>
      <c r="F21" s="35">
        <v>5.0900467861930299</v>
      </c>
      <c r="G21" s="35">
        <v>5.3172000000000006</v>
      </c>
      <c r="H21" s="35">
        <v>7.0182000000000002</v>
      </c>
      <c r="I21" s="35">
        <v>8.7444000000000024</v>
      </c>
      <c r="J21" s="35">
        <v>4.2187613548655216</v>
      </c>
      <c r="K21" s="35">
        <v>7.1630999999999991</v>
      </c>
      <c r="L21" s="35">
        <v>5.2857000000000012</v>
      </c>
      <c r="M21" s="35">
        <v>9.5885999999999996</v>
      </c>
      <c r="N21" s="35">
        <v>7.2071999999999994</v>
      </c>
      <c r="O21" s="35">
        <v>8.8262999999999998</v>
      </c>
      <c r="P21" s="35">
        <v>6.9236999999999993</v>
      </c>
      <c r="Q21" s="35">
        <v>6.0401587793258429</v>
      </c>
      <c r="R21" s="35">
        <v>9.09</v>
      </c>
      <c r="S21" s="36">
        <f t="shared" si="0"/>
        <v>7.1442000000000005</v>
      </c>
      <c r="T21" s="37">
        <f t="shared" si="1"/>
        <v>27.23607961703199</v>
      </c>
      <c r="U21" s="38">
        <f t="shared" si="2"/>
        <v>13</v>
      </c>
      <c r="V21" s="36"/>
      <c r="W21" s="36"/>
      <c r="X21" s="41"/>
      <c r="Y21" s="41"/>
      <c r="Z21" s="41"/>
      <c r="AA21" s="41"/>
      <c r="AB21" s="41"/>
      <c r="AC21" s="41"/>
      <c r="AD21" s="41"/>
      <c r="AE21" s="41"/>
      <c r="AF21" s="41"/>
      <c r="AG21" s="41"/>
      <c r="AH21" s="41"/>
      <c r="AI21" s="35"/>
      <c r="AJ21" s="40"/>
      <c r="AK21" s="39"/>
    </row>
    <row r="22" spans="1:37" ht="12.75" customHeight="1" x14ac:dyDescent="0.25">
      <c r="A22">
        <v>2001</v>
      </c>
      <c r="B22" s="34">
        <v>37073</v>
      </c>
      <c r="C22" s="42" t="s">
        <v>99</v>
      </c>
      <c r="D22" s="35">
        <v>7.1315999999999988</v>
      </c>
      <c r="E22" s="35">
        <v>9.1475999999999988</v>
      </c>
      <c r="F22" s="35">
        <v>5.2145777714477202</v>
      </c>
      <c r="G22" s="35">
        <v>5.5502999999999991</v>
      </c>
      <c r="H22" s="35">
        <v>7.0118999999999998</v>
      </c>
      <c r="I22" s="35">
        <v>8.7444000000000024</v>
      </c>
      <c r="J22" s="35">
        <v>4.3653346345662891</v>
      </c>
      <c r="K22" s="35">
        <v>7.1630999999999991</v>
      </c>
      <c r="L22" s="35">
        <v>4.8636000000000008</v>
      </c>
      <c r="M22" s="35">
        <v>9.714599999999999</v>
      </c>
      <c r="N22" s="35">
        <v>7.4339999999999993</v>
      </c>
      <c r="O22" s="35">
        <v>8.8262999999999998</v>
      </c>
      <c r="P22" s="35">
        <v>6.9236999999999993</v>
      </c>
      <c r="Q22" s="35">
        <v>6.8313552653932588</v>
      </c>
      <c r="R22" s="35">
        <v>9.0399999999999991</v>
      </c>
      <c r="S22" s="36">
        <f t="shared" si="0"/>
        <v>7.1315999999999988</v>
      </c>
      <c r="T22" s="37">
        <f t="shared" si="1"/>
        <v>26.759773402882953</v>
      </c>
      <c r="U22" s="38">
        <f t="shared" si="2"/>
        <v>13</v>
      </c>
      <c r="V22" s="36"/>
      <c r="W22" s="36"/>
      <c r="X22" s="41"/>
      <c r="Y22" s="41"/>
      <c r="Z22" s="41"/>
      <c r="AA22" s="41"/>
      <c r="AB22" s="41"/>
      <c r="AC22" s="41"/>
      <c r="AD22" s="41"/>
      <c r="AE22" s="41"/>
      <c r="AF22" s="41"/>
      <c r="AG22" s="41"/>
      <c r="AH22" s="41"/>
      <c r="AI22" s="35"/>
      <c r="AJ22" s="40"/>
      <c r="AK22" s="39"/>
    </row>
    <row r="23" spans="1:37" ht="12.75" customHeight="1" x14ac:dyDescent="0.25">
      <c r="A23">
        <v>2002</v>
      </c>
      <c r="B23" s="34">
        <v>37257</v>
      </c>
      <c r="C23" s="42" t="s">
        <v>99</v>
      </c>
      <c r="D23" s="35">
        <v>6.8014000000000001</v>
      </c>
      <c r="E23" s="35">
        <v>8.7853999999999992</v>
      </c>
      <c r="F23" s="35">
        <v>7.470040376850605</v>
      </c>
      <c r="G23" s="35">
        <v>5.6791999999999998</v>
      </c>
      <c r="H23" s="35">
        <v>6.9749999999999996</v>
      </c>
      <c r="I23" s="35">
        <v>8.9465999999999983</v>
      </c>
      <c r="J23" s="35">
        <v>4.2159999999999993</v>
      </c>
      <c r="K23" s="35">
        <v>8.0723999999999982</v>
      </c>
      <c r="L23" s="35">
        <v>4.6809999999999992</v>
      </c>
      <c r="M23" s="35">
        <v>9.6533999999999995</v>
      </c>
      <c r="N23" s="35">
        <v>7.6818</v>
      </c>
      <c r="O23" s="35">
        <v>8.8845999999999989</v>
      </c>
      <c r="P23" s="35">
        <v>6.8137999999999996</v>
      </c>
      <c r="Q23" s="35">
        <v>6.9973347778981578</v>
      </c>
      <c r="R23" s="35">
        <v>9.0399999999999991</v>
      </c>
      <c r="S23" s="36">
        <f t="shared" si="0"/>
        <v>7.470040376850605</v>
      </c>
      <c r="T23" s="37">
        <f t="shared" si="1"/>
        <v>21.016748825276025</v>
      </c>
      <c r="U23" s="38">
        <f t="shared" si="2"/>
        <v>14</v>
      </c>
      <c r="V23" s="36"/>
      <c r="W23" s="36"/>
      <c r="X23" s="41"/>
      <c r="Y23" s="41"/>
      <c r="Z23" s="41"/>
      <c r="AA23" s="41"/>
      <c r="AB23" s="41"/>
      <c r="AC23" s="41"/>
      <c r="AD23" s="41"/>
      <c r="AE23" s="41"/>
      <c r="AF23" s="41"/>
      <c r="AG23" s="41"/>
      <c r="AH23" s="41"/>
      <c r="AI23" s="35"/>
      <c r="AJ23" s="40"/>
      <c r="AK23" s="39"/>
    </row>
    <row r="24" spans="1:37" ht="12.75" customHeight="1" x14ac:dyDescent="0.25">
      <c r="A24">
        <v>2002</v>
      </c>
      <c r="B24" s="34">
        <v>37438</v>
      </c>
      <c r="C24" s="42" t="s">
        <v>99</v>
      </c>
      <c r="D24" s="35">
        <v>5.7332219999999996</v>
      </c>
      <c r="E24" s="35">
        <v>8.7858099999999997</v>
      </c>
      <c r="F24" s="35">
        <v>7.5560296948404204</v>
      </c>
      <c r="G24" s="35">
        <v>5.9320250000000003</v>
      </c>
      <c r="H24" s="35">
        <v>7.2146249999999998</v>
      </c>
      <c r="I24" s="35">
        <v>9.253959</v>
      </c>
      <c r="J24" s="35">
        <v>4.3608399999999996</v>
      </c>
      <c r="K24" s="35">
        <v>8.3497260000000004</v>
      </c>
      <c r="L24" s="35">
        <v>4.9636620000000002</v>
      </c>
      <c r="M24" s="35">
        <v>10.017106</v>
      </c>
      <c r="N24" s="35">
        <v>8.0739669999999997</v>
      </c>
      <c r="O24" s="35">
        <v>9.1898289999999996</v>
      </c>
      <c r="P24" s="35">
        <v>7.0478870000000002</v>
      </c>
      <c r="Q24" s="35">
        <v>7.1327273809523799</v>
      </c>
      <c r="R24" s="35">
        <v>9.0500000000000007</v>
      </c>
      <c r="S24" s="36">
        <f t="shared" si="0"/>
        <v>7.5560296948404204</v>
      </c>
      <c r="T24" s="37">
        <f t="shared" si="1"/>
        <v>19.771895631640078</v>
      </c>
      <c r="U24" s="38">
        <f t="shared" si="2"/>
        <v>12</v>
      </c>
      <c r="V24" s="36"/>
      <c r="W24" s="36"/>
      <c r="X24" s="41"/>
      <c r="Y24" s="41"/>
      <c r="Z24" s="41"/>
      <c r="AA24" s="41"/>
      <c r="AB24" s="41"/>
      <c r="AC24" s="41"/>
      <c r="AD24" s="41"/>
      <c r="AE24" s="41"/>
      <c r="AF24" s="41"/>
      <c r="AG24" s="41"/>
      <c r="AH24" s="41"/>
      <c r="AI24" s="35"/>
      <c r="AJ24" s="40"/>
      <c r="AK24" s="39"/>
    </row>
    <row r="25" spans="1:37" ht="12.75" customHeight="1" x14ac:dyDescent="0.25">
      <c r="A25">
        <v>2003</v>
      </c>
      <c r="B25" s="34">
        <v>37622</v>
      </c>
      <c r="C25" s="42" t="s">
        <v>99</v>
      </c>
      <c r="D25" s="35">
        <v>7.3004809900000005</v>
      </c>
      <c r="E25" s="35">
        <v>9.0746752900000018</v>
      </c>
      <c r="F25" s="35">
        <v>8.5449287581585036</v>
      </c>
      <c r="G25" s="35">
        <v>6.4922369200000007</v>
      </c>
      <c r="H25" s="35">
        <v>7.1756302800000009</v>
      </c>
      <c r="I25" s="35">
        <v>9.6463601200000006</v>
      </c>
      <c r="J25" s="35">
        <v>4.6720449900000007</v>
      </c>
      <c r="K25" s="35">
        <v>9.8060376070000004</v>
      </c>
      <c r="L25" s="35">
        <v>5.2240165500000009</v>
      </c>
      <c r="M25" s="35">
        <v>10.625452530000002</v>
      </c>
      <c r="N25" s="35">
        <v>8.6475544400000004</v>
      </c>
      <c r="O25" s="35">
        <v>9.6726444800000007</v>
      </c>
      <c r="P25" s="35">
        <v>7.3267653500000005</v>
      </c>
      <c r="Q25" s="35">
        <v>8.8723880305450038</v>
      </c>
      <c r="R25" s="35">
        <v>9.06</v>
      </c>
      <c r="S25" s="36">
        <f t="shared" si="0"/>
        <v>8.6475544400000004</v>
      </c>
      <c r="T25" s="37">
        <f t="shared" si="1"/>
        <v>4.7695052151646253</v>
      </c>
      <c r="U25" s="38">
        <f t="shared" si="2"/>
        <v>10</v>
      </c>
      <c r="V25" s="36"/>
      <c r="W25" s="36"/>
      <c r="X25" s="41"/>
      <c r="Y25" s="41"/>
      <c r="Z25" s="41"/>
      <c r="AA25" s="41"/>
      <c r="AB25" s="41"/>
      <c r="AC25" s="41"/>
      <c r="AD25" s="41"/>
      <c r="AE25" s="41"/>
      <c r="AF25" s="41"/>
      <c r="AG25" s="41"/>
      <c r="AH25" s="41"/>
      <c r="AI25" s="35"/>
      <c r="AJ25" s="40"/>
      <c r="AK25" s="39"/>
    </row>
    <row r="26" spans="1:37" ht="12.75" customHeight="1" x14ac:dyDescent="0.25">
      <c r="A26">
        <v>2003</v>
      </c>
      <c r="B26" s="34">
        <v>37803</v>
      </c>
      <c r="C26" s="42" t="s">
        <v>99</v>
      </c>
      <c r="D26" s="35">
        <v>7.6037600000000003</v>
      </c>
      <c r="E26" s="35">
        <v>9.6165199999999995</v>
      </c>
      <c r="F26" s="35">
        <v>8.3685552893996693</v>
      </c>
      <c r="G26" s="35">
        <v>7.4360300000000006</v>
      </c>
      <c r="H26" s="35">
        <v>7.6317150000000131</v>
      </c>
      <c r="I26" s="35">
        <v>10.3573275</v>
      </c>
      <c r="J26" s="35">
        <v>4.9690012500000087</v>
      </c>
      <c r="K26" s="35">
        <v>10.427215</v>
      </c>
      <c r="L26" s="35">
        <v>5.6678762499999999</v>
      </c>
      <c r="M26" s="35">
        <v>11.300808750000002</v>
      </c>
      <c r="N26" s="35">
        <v>11.223932499999998</v>
      </c>
      <c r="O26" s="35">
        <v>10.28744</v>
      </c>
      <c r="P26" s="35">
        <v>7.7924562499999999</v>
      </c>
      <c r="Q26" s="35">
        <v>9.6612161249274262</v>
      </c>
      <c r="R26" s="35">
        <v>8.94</v>
      </c>
      <c r="S26" s="36">
        <f t="shared" si="0"/>
        <v>8.94</v>
      </c>
      <c r="T26" s="37">
        <f t="shared" si="1"/>
        <v>0</v>
      </c>
      <c r="U26" s="38">
        <f t="shared" si="2"/>
        <v>8</v>
      </c>
      <c r="V26" s="36"/>
      <c r="W26" s="36"/>
      <c r="X26" s="41"/>
      <c r="Y26" s="41"/>
      <c r="Z26" s="41"/>
      <c r="AA26" s="41"/>
      <c r="AB26" s="41"/>
      <c r="AC26" s="41"/>
      <c r="AD26" s="41"/>
      <c r="AE26" s="41"/>
      <c r="AF26" s="41"/>
      <c r="AG26" s="41"/>
      <c r="AH26" s="41"/>
      <c r="AI26" s="35"/>
      <c r="AJ26" s="40"/>
      <c r="AK26" s="39"/>
    </row>
    <row r="27" spans="1:37" ht="12.75" customHeight="1" x14ac:dyDescent="0.25">
      <c r="A27">
        <v>2004</v>
      </c>
      <c r="B27" s="34">
        <v>37987</v>
      </c>
      <c r="C27" s="42" t="s">
        <v>99</v>
      </c>
      <c r="D27" s="35">
        <v>8.1350999999999978</v>
      </c>
      <c r="E27" s="35">
        <v>9.7220999999999993</v>
      </c>
      <c r="F27" s="35">
        <v>8.5745234899328846</v>
      </c>
      <c r="G27" s="35">
        <v>7.4381999999999984</v>
      </c>
      <c r="H27" s="35">
        <v>7.6796999999999995</v>
      </c>
      <c r="I27" s="35">
        <v>11.1228</v>
      </c>
      <c r="J27" s="35">
        <v>5.0300999999999991</v>
      </c>
      <c r="K27" s="35">
        <v>10.853699999999998</v>
      </c>
      <c r="L27" s="35">
        <v>5.430299999999999</v>
      </c>
      <c r="M27" s="35">
        <v>11.385</v>
      </c>
      <c r="N27" s="35">
        <v>9.5150999999999986</v>
      </c>
      <c r="O27" s="35">
        <v>10.370699999999998</v>
      </c>
      <c r="P27" s="35">
        <v>7.8107999999999986</v>
      </c>
      <c r="Q27" s="35">
        <v>9.9732932166301964</v>
      </c>
      <c r="R27" s="35">
        <v>8.0299999999999994</v>
      </c>
      <c r="S27" s="36">
        <f t="shared" si="0"/>
        <v>8.5745234899328846</v>
      </c>
      <c r="T27" s="37">
        <f t="shared" si="1"/>
        <v>-6.3504810567280563</v>
      </c>
      <c r="U27" s="38">
        <f t="shared" si="2"/>
        <v>6</v>
      </c>
      <c r="V27" s="36"/>
      <c r="W27" s="36"/>
      <c r="X27" s="41"/>
      <c r="Y27" s="41"/>
      <c r="Z27" s="41"/>
      <c r="AA27" s="41"/>
      <c r="AB27" s="41"/>
      <c r="AC27" s="41"/>
      <c r="AD27" s="41"/>
      <c r="AE27" s="41"/>
      <c r="AF27" s="41"/>
      <c r="AG27" s="41"/>
      <c r="AH27" s="41"/>
      <c r="AI27" s="35"/>
      <c r="AJ27" s="40"/>
      <c r="AK27" s="39"/>
    </row>
    <row r="28" spans="1:37" ht="12.75" customHeight="1" x14ac:dyDescent="0.25">
      <c r="A28">
        <v>2004</v>
      </c>
      <c r="B28" s="34">
        <v>38169</v>
      </c>
      <c r="C28" s="42" t="s">
        <v>99</v>
      </c>
      <c r="D28" s="35">
        <v>8.1586799999999986</v>
      </c>
      <c r="E28" s="35">
        <v>10.08244</v>
      </c>
      <c r="F28" s="35">
        <v>8.5129932885906037</v>
      </c>
      <c r="G28" s="35">
        <v>7.3144400000000003</v>
      </c>
      <c r="H28" s="35">
        <v>7.7019600000000006</v>
      </c>
      <c r="I28" s="35">
        <v>11.16888</v>
      </c>
      <c r="J28" s="35">
        <v>5.0446799999999996</v>
      </c>
      <c r="K28" s="35">
        <v>10.885159999999999</v>
      </c>
      <c r="L28" s="35">
        <v>5.4668000000000001</v>
      </c>
      <c r="M28" s="35">
        <v>11.43876</v>
      </c>
      <c r="N28" s="35">
        <v>9.7225999999999999</v>
      </c>
      <c r="O28" s="35">
        <v>10.40076</v>
      </c>
      <c r="P28" s="35">
        <v>7.8334399999999995</v>
      </c>
      <c r="Q28" s="35">
        <v>9.413168490153172</v>
      </c>
      <c r="R28" s="35">
        <v>7.09</v>
      </c>
      <c r="S28" s="36">
        <f t="shared" si="0"/>
        <v>8.5129932885906037</v>
      </c>
      <c r="T28" s="37">
        <f t="shared" si="1"/>
        <v>-16.71554575871388</v>
      </c>
      <c r="U28" s="38">
        <f t="shared" si="2"/>
        <v>3</v>
      </c>
      <c r="V28" s="36"/>
      <c r="W28" s="36"/>
      <c r="X28" s="41"/>
      <c r="Y28" s="41"/>
      <c r="Z28" s="41"/>
      <c r="AA28" s="41"/>
      <c r="AB28" s="41"/>
      <c r="AC28" s="41"/>
      <c r="AD28" s="41"/>
      <c r="AE28" s="41"/>
      <c r="AF28" s="41"/>
      <c r="AG28" s="41"/>
      <c r="AH28" s="41"/>
      <c r="AI28" s="35"/>
      <c r="AJ28" s="40"/>
      <c r="AK28" s="39"/>
    </row>
    <row r="29" spans="1:37" ht="12.75" customHeight="1" x14ac:dyDescent="0.25">
      <c r="A29">
        <v>2005</v>
      </c>
      <c r="B29" s="34">
        <v>38353</v>
      </c>
      <c r="C29" s="42" t="s">
        <v>99</v>
      </c>
      <c r="D29" s="35">
        <v>8.3351331000000002</v>
      </c>
      <c r="E29" s="35">
        <v>9.9350874000000005</v>
      </c>
      <c r="F29" s="35">
        <v>8.795701753914388</v>
      </c>
      <c r="G29" s="35">
        <v>7.3569950999999998</v>
      </c>
      <c r="H29" s="35">
        <v>7.7761971000000001</v>
      </c>
      <c r="I29" s="35">
        <v>12.031097399999998</v>
      </c>
      <c r="J29" s="35">
        <v>5.2190648999999993</v>
      </c>
      <c r="K29" s="35">
        <v>12.8136078</v>
      </c>
      <c r="L29" s="35">
        <v>5.6522402999999999</v>
      </c>
      <c r="M29" s="35">
        <v>12.366458999999999</v>
      </c>
      <c r="N29" s="35">
        <v>10.5429303</v>
      </c>
      <c r="O29" s="35">
        <v>10.752531299999999</v>
      </c>
      <c r="P29" s="35">
        <v>8.0486784</v>
      </c>
      <c r="Q29" s="35">
        <v>9.5252823400680846</v>
      </c>
      <c r="R29" s="35">
        <v>7.67</v>
      </c>
      <c r="S29" s="36">
        <f t="shared" si="0"/>
        <v>8.795701753914388</v>
      </c>
      <c r="T29" s="37">
        <f t="shared" si="1"/>
        <v>-12.798316557441392</v>
      </c>
      <c r="U29" s="38">
        <f t="shared" si="2"/>
        <v>4</v>
      </c>
      <c r="V29" s="36"/>
      <c r="W29" s="36"/>
      <c r="X29" s="41">
        <v>7.0115301724137948</v>
      </c>
      <c r="Y29" s="41">
        <v>7.663952109614308</v>
      </c>
      <c r="Z29" s="41">
        <v>4.2625027162450628</v>
      </c>
      <c r="AA29" s="41">
        <v>7.4013865135597365</v>
      </c>
      <c r="AB29" s="41">
        <v>3.8693602814474448</v>
      </c>
      <c r="AC29" s="41">
        <v>5.3871278382761822</v>
      </c>
      <c r="AD29" s="41">
        <v>3.2740041928721175</v>
      </c>
      <c r="AE29" s="41">
        <v>7.4169838622651696</v>
      </c>
      <c r="AF29" s="41"/>
      <c r="AG29" s="41">
        <v>9.6971284439270473</v>
      </c>
      <c r="AH29" s="41">
        <v>6.9374092918508641</v>
      </c>
      <c r="AI29" s="35">
        <f>MEDIAN(D29:R29,V29:AH29)</f>
        <v>7.67</v>
      </c>
      <c r="AJ29" s="40">
        <f>(R29-AI29)/AI29*100</f>
        <v>0</v>
      </c>
      <c r="AK29" s="39">
        <f>RANK(R29,(D29:R29,X29:AH29),1)</f>
        <v>13</v>
      </c>
    </row>
    <row r="30" spans="1:37" ht="12.75" customHeight="1" x14ac:dyDescent="0.25">
      <c r="A30">
        <v>2005</v>
      </c>
      <c r="B30" s="34">
        <v>38534</v>
      </c>
      <c r="C30" s="42" t="s">
        <v>99</v>
      </c>
      <c r="D30" s="35">
        <v>8.0144399999999987</v>
      </c>
      <c r="E30" s="35">
        <v>9.6227799999999988</v>
      </c>
      <c r="F30" s="35">
        <v>8.9851512958644904</v>
      </c>
      <c r="G30" s="35">
        <v>7.0603400000000001</v>
      </c>
      <c r="H30" s="35">
        <v>7.5850949999999999</v>
      </c>
      <c r="I30" s="35">
        <v>11.844469999999999</v>
      </c>
      <c r="J30" s="35">
        <v>5.0908050000000005</v>
      </c>
      <c r="K30" s="35">
        <v>12.498710000000001</v>
      </c>
      <c r="L30" s="35">
        <v>5.8336399999999999</v>
      </c>
      <c r="M30" s="35">
        <v>12.51234</v>
      </c>
      <c r="N30" s="35">
        <v>10.3588</v>
      </c>
      <c r="O30" s="35">
        <v>10.495099999999999</v>
      </c>
      <c r="P30" s="35">
        <v>7.8508799999999992</v>
      </c>
      <c r="Q30" s="35">
        <v>8.9176807382265597</v>
      </c>
      <c r="R30" s="35">
        <v>7.87</v>
      </c>
      <c r="S30" s="36">
        <f t="shared" si="0"/>
        <v>8.9176807382265597</v>
      </c>
      <c r="T30" s="37">
        <f t="shared" si="1"/>
        <v>-11.748354409410149</v>
      </c>
      <c r="U30" s="38">
        <f t="shared" si="2"/>
        <v>6</v>
      </c>
      <c r="V30" s="36"/>
      <c r="W30" s="36"/>
      <c r="X30" s="41">
        <v>7.4707759372275504</v>
      </c>
      <c r="Y30" s="41">
        <v>7.4488496165388485</v>
      </c>
      <c r="Z30" s="41">
        <v>4.2311109122748718</v>
      </c>
      <c r="AA30" s="41">
        <v>7.3780408692831676</v>
      </c>
      <c r="AB30" s="41">
        <v>3.7158718758977312</v>
      </c>
      <c r="AC30" s="41">
        <v>5.1719474050046346</v>
      </c>
      <c r="AD30" s="41">
        <v>3.2740041928721175</v>
      </c>
      <c r="AE30" s="41">
        <v>7.2164740387244315</v>
      </c>
      <c r="AF30" s="41"/>
      <c r="AG30" s="41">
        <v>9.3746835443037977</v>
      </c>
      <c r="AH30" s="41">
        <v>6.7545541866778036</v>
      </c>
      <c r="AI30" s="35">
        <f>MEDIAN(D30:R30,V30:AH30)</f>
        <v>7.5850949999999999</v>
      </c>
      <c r="AJ30" s="40">
        <f>(R30-AI30)/AI30*100</f>
        <v>3.7561164362476696</v>
      </c>
      <c r="AK30" s="39">
        <f>RANK(R30,(D30:R30,X30:AH30),1)</f>
        <v>15</v>
      </c>
    </row>
    <row r="31" spans="1:37" ht="12.75" customHeight="1" x14ac:dyDescent="0.25">
      <c r="A31">
        <v>2006</v>
      </c>
      <c r="B31" s="34">
        <v>38718</v>
      </c>
      <c r="C31" s="42" t="s">
        <v>99</v>
      </c>
      <c r="D31" s="35">
        <v>7.3243440000000009</v>
      </c>
      <c r="E31" s="35">
        <v>9.8275140000000007</v>
      </c>
      <c r="F31" s="35">
        <v>9.2878132790093009</v>
      </c>
      <c r="G31" s="35">
        <v>7.4066399999999994</v>
      </c>
      <c r="H31" s="35">
        <v>7.6329539999999998</v>
      </c>
      <c r="I31" s="35">
        <v>12.111228000000001</v>
      </c>
      <c r="J31" s="35">
        <v>5.1229259999999996</v>
      </c>
      <c r="K31" s="35">
        <v>13.47597</v>
      </c>
      <c r="L31" s="35">
        <v>6.0350399999999995</v>
      </c>
      <c r="M31" s="35">
        <v>13.345668</v>
      </c>
      <c r="N31" s="35">
        <v>11.020806</v>
      </c>
      <c r="O31" s="35">
        <v>10.69848</v>
      </c>
      <c r="P31" s="35">
        <v>8.2501740000000012</v>
      </c>
      <c r="Q31" s="35">
        <v>9.4875964793500334</v>
      </c>
      <c r="R31" s="35">
        <v>8.4</v>
      </c>
      <c r="S31" s="36">
        <f t="shared" si="0"/>
        <v>9.2878132790093009</v>
      </c>
      <c r="T31" s="37">
        <f t="shared" si="1"/>
        <v>-9.5589053347549697</v>
      </c>
      <c r="U31" s="38">
        <f t="shared" si="2"/>
        <v>7</v>
      </c>
      <c r="V31" s="36"/>
      <c r="W31" s="36"/>
      <c r="X31" s="41">
        <v>8.908823016564952</v>
      </c>
      <c r="Y31" s="41">
        <v>9.0479297278677215</v>
      </c>
      <c r="Z31" s="41">
        <v>4.4005931000984235</v>
      </c>
      <c r="AA31" s="41">
        <v>7.2735130001187223</v>
      </c>
      <c r="AB31" s="41">
        <v>3.7530853203102557</v>
      </c>
      <c r="AC31" s="41">
        <v>5.2237430491195553</v>
      </c>
      <c r="AD31" s="41">
        <v>3.7700628930817612</v>
      </c>
      <c r="AE31" s="41">
        <v>7.8823100995732576</v>
      </c>
      <c r="AF31" s="41"/>
      <c r="AG31" s="41">
        <v>10.033888815528853</v>
      </c>
      <c r="AH31" s="41">
        <v>6.9009519832985378</v>
      </c>
      <c r="AI31" s="35">
        <f>MEDIAN(D31:R31,V31:AH31)</f>
        <v>8.2501740000000012</v>
      </c>
      <c r="AJ31" s="40">
        <f>(R31-AI31)/AI31*100</f>
        <v>1.8160344254557432</v>
      </c>
      <c r="AK31" s="39">
        <f>RANK(R31,(D31:R31,X31:AH31),1)</f>
        <v>14</v>
      </c>
    </row>
    <row r="32" spans="1:37" ht="12.75" customHeight="1" x14ac:dyDescent="0.25">
      <c r="A32">
        <v>2006</v>
      </c>
      <c r="B32" s="34">
        <v>38899</v>
      </c>
      <c r="C32" s="42" t="s">
        <v>99</v>
      </c>
      <c r="D32" s="35">
        <v>8.2567529999999998</v>
      </c>
      <c r="E32" s="35">
        <v>10.035449999999999</v>
      </c>
      <c r="F32" s="35">
        <v>10.076423745173745</v>
      </c>
      <c r="G32" s="35">
        <v>7.633862999999999</v>
      </c>
      <c r="H32" s="35">
        <v>7.7030729999999989</v>
      </c>
      <c r="I32" s="35">
        <v>12.437037</v>
      </c>
      <c r="J32" s="35">
        <v>5.1699869999999999</v>
      </c>
      <c r="K32" s="35">
        <v>13.599765</v>
      </c>
      <c r="L32" s="35">
        <v>6.0904799999999994</v>
      </c>
      <c r="M32" s="35">
        <v>13.468266000000002</v>
      </c>
      <c r="N32" s="35">
        <v>11.419650000000001</v>
      </c>
      <c r="O32" s="35">
        <v>10.796759999999999</v>
      </c>
      <c r="P32" s="35">
        <v>8.3951729999999998</v>
      </c>
      <c r="Q32" s="35">
        <v>10.287294690696543</v>
      </c>
      <c r="R32" s="35">
        <v>9.4600000000000009</v>
      </c>
      <c r="S32" s="36">
        <f t="shared" si="0"/>
        <v>10.035449999999999</v>
      </c>
      <c r="T32" s="37">
        <f t="shared" si="1"/>
        <v>-5.7341723589873723</v>
      </c>
      <c r="U32" s="38">
        <f t="shared" si="2"/>
        <v>7</v>
      </c>
      <c r="V32" s="36"/>
      <c r="W32" s="36"/>
      <c r="X32" s="41">
        <v>8.9551721739130432</v>
      </c>
      <c r="Y32" s="41">
        <v>9.3031376127469922</v>
      </c>
      <c r="Z32" s="41">
        <v>4.4896750731788373</v>
      </c>
      <c r="AA32" s="41">
        <v>6.5460667019587078</v>
      </c>
      <c r="AB32" s="41">
        <v>4.0466125556672896</v>
      </c>
      <c r="AC32" s="41">
        <v>5.2717301899907332</v>
      </c>
      <c r="AD32" s="41">
        <v>4.0303983228511528</v>
      </c>
      <c r="AE32" s="41">
        <v>7.5856863809007065</v>
      </c>
      <c r="AF32" s="41"/>
      <c r="AG32" s="41">
        <v>9.9799556714471986</v>
      </c>
      <c r="AH32" s="41">
        <v>6.960568376246715</v>
      </c>
      <c r="AI32" s="35">
        <f>MEDIAN(D32:R32,V32:AH32)</f>
        <v>8.3951729999999998</v>
      </c>
      <c r="AJ32" s="40">
        <f>(R32-AI32)/AI32*100</f>
        <v>12.683800560155237</v>
      </c>
      <c r="AK32" s="39">
        <f>RANK(R32,(D32:R32,X32:AH32),1)</f>
        <v>16</v>
      </c>
    </row>
    <row r="33" spans="1:37" ht="12.75" customHeight="1" x14ac:dyDescent="0.25">
      <c r="A33">
        <v>2007</v>
      </c>
      <c r="B33" s="34">
        <v>39083</v>
      </c>
      <c r="C33" s="42" t="s">
        <v>99</v>
      </c>
      <c r="D33" s="35">
        <v>8.4558</v>
      </c>
      <c r="E33" s="35">
        <v>10.617832</v>
      </c>
      <c r="F33" s="35">
        <v>10.685945423810674</v>
      </c>
      <c r="G33" s="35">
        <v>7.7528079999999999</v>
      </c>
      <c r="H33" s="35">
        <v>7.5074240000000003</v>
      </c>
      <c r="I33" s="35">
        <v>12.023816</v>
      </c>
      <c r="J33" s="35">
        <v>5.1331679999999995</v>
      </c>
      <c r="K33" s="35">
        <v>14.88884</v>
      </c>
      <c r="L33" s="35">
        <v>6.413144</v>
      </c>
      <c r="M33" s="35">
        <v>13.655287999999999</v>
      </c>
      <c r="N33" s="35">
        <v>11.9376</v>
      </c>
      <c r="O33" s="35">
        <v>10.9428</v>
      </c>
      <c r="P33" s="35">
        <v>8.2037840000000006</v>
      </c>
      <c r="Q33" s="35">
        <v>10.841160601222263</v>
      </c>
      <c r="R33" s="35">
        <v>10.61</v>
      </c>
      <c r="S33" s="36">
        <f t="shared" si="0"/>
        <v>10.617832</v>
      </c>
      <c r="T33" s="37">
        <f t="shared" si="1"/>
        <v>-7.3762704100050785E-2</v>
      </c>
      <c r="U33" s="38">
        <f t="shared" si="2"/>
        <v>7</v>
      </c>
      <c r="V33" s="36"/>
      <c r="W33" s="36"/>
      <c r="X33" s="41">
        <v>8.3038076138446115</v>
      </c>
      <c r="Y33" s="41">
        <v>9.6985585488505759</v>
      </c>
      <c r="Z33" s="41">
        <v>4.3035621157312134</v>
      </c>
      <c r="AA33" s="41">
        <v>7.8915164644714055</v>
      </c>
      <c r="AB33" s="41">
        <v>3.8710805734767026</v>
      </c>
      <c r="AC33" s="41">
        <v>5.379830861909177</v>
      </c>
      <c r="AD33" s="41">
        <v>3.7396976473328674</v>
      </c>
      <c r="AE33" s="41">
        <v>7.6199380332517084</v>
      </c>
      <c r="AF33" s="41"/>
      <c r="AG33" s="41">
        <v>10.194266064285921</v>
      </c>
      <c r="AH33" s="41">
        <v>6.6784239999999997</v>
      </c>
      <c r="AI33" s="35">
        <f>MEDIAN(D33:R33,V33:AH33)</f>
        <v>8.3038076138446115</v>
      </c>
      <c r="AJ33" s="40">
        <f>(R33-AI33)/AI33*100</f>
        <v>27.772709742339934</v>
      </c>
      <c r="AK33" s="39">
        <f>RANK(R33,(D33:R33,X33:AH33),1)</f>
        <v>17</v>
      </c>
    </row>
    <row r="34" spans="1:37" ht="12.75" customHeight="1" x14ac:dyDescent="0.25">
      <c r="A34">
        <v>2007</v>
      </c>
      <c r="B34" s="34">
        <v>39264</v>
      </c>
      <c r="C34" s="42" t="s">
        <v>99</v>
      </c>
      <c r="D34" s="35">
        <v>8.7778469999999995</v>
      </c>
      <c r="E34" s="35">
        <v>10.842429000000001</v>
      </c>
      <c r="F34" s="35">
        <v>9.7393496754424866</v>
      </c>
      <c r="G34" s="35">
        <v>7.7657969999999992</v>
      </c>
      <c r="H34" s="35">
        <v>7.6376039999999996</v>
      </c>
      <c r="I34" s="35" t="s">
        <v>130</v>
      </c>
      <c r="J34" s="35">
        <v>5.2221779999999995</v>
      </c>
      <c r="K34" s="35">
        <v>15.147015</v>
      </c>
      <c r="L34" s="35">
        <v>7.9344719999999995</v>
      </c>
      <c r="M34" s="35" t="s">
        <v>130</v>
      </c>
      <c r="N34" s="35" t="s">
        <v>130</v>
      </c>
      <c r="O34" s="35">
        <v>11.13255</v>
      </c>
      <c r="P34" s="35">
        <v>8.3460390000000011</v>
      </c>
      <c r="Q34" s="35" t="s">
        <v>130</v>
      </c>
      <c r="R34" s="35">
        <v>10.09</v>
      </c>
      <c r="S34" s="36" t="s">
        <v>130</v>
      </c>
      <c r="T34" s="37" t="s">
        <v>130</v>
      </c>
      <c r="U34" s="38" t="s">
        <v>130</v>
      </c>
      <c r="V34" s="36"/>
      <c r="W34" s="36"/>
      <c r="X34" s="41">
        <v>8.2089022803533513</v>
      </c>
      <c r="Y34" s="41">
        <v>9.6787898021792031</v>
      </c>
      <c r="Z34" s="41">
        <v>4.3964056088862762</v>
      </c>
      <c r="AA34" s="41">
        <v>8.6314459295261248</v>
      </c>
      <c r="AB34" s="41">
        <v>4.7030908308222124</v>
      </c>
      <c r="AC34" s="41">
        <v>5.4689527340129755</v>
      </c>
      <c r="AD34" s="41">
        <v>3.6602655485674354</v>
      </c>
      <c r="AE34" s="41">
        <v>8.025077225200361</v>
      </c>
      <c r="AF34" s="41"/>
      <c r="AG34" s="41">
        <v>10.806265378383245</v>
      </c>
      <c r="AH34" s="41">
        <v>7.0303740000000001</v>
      </c>
      <c r="AI34" s="35" t="s">
        <v>130</v>
      </c>
      <c r="AJ34" s="40"/>
      <c r="AK34" s="39"/>
    </row>
    <row r="35" spans="1:37" ht="12.75" customHeight="1" x14ac:dyDescent="0.25">
      <c r="A35">
        <v>2007</v>
      </c>
      <c r="B35" s="34" t="s">
        <v>179</v>
      </c>
      <c r="C35" s="42" t="s">
        <v>100</v>
      </c>
      <c r="D35" s="35"/>
      <c r="E35" s="35"/>
      <c r="F35" s="35"/>
      <c r="G35" s="35"/>
      <c r="H35" s="35"/>
      <c r="I35" s="35">
        <v>9.5666362599999992</v>
      </c>
      <c r="J35" s="35"/>
      <c r="K35" s="35"/>
      <c r="L35" s="35"/>
      <c r="M35" s="35">
        <v>13.58084541</v>
      </c>
      <c r="N35" s="35">
        <v>10.598861469999999</v>
      </c>
      <c r="O35" s="35"/>
      <c r="P35" s="35"/>
      <c r="Q35" s="35">
        <v>6.5831377535891464</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5">
      <c r="A36">
        <v>2007</v>
      </c>
      <c r="B36" s="34" t="s">
        <v>163</v>
      </c>
      <c r="C36" s="42" t="s">
        <v>100</v>
      </c>
      <c r="D36" s="35">
        <v>9.902785699999999</v>
      </c>
      <c r="E36" s="35">
        <v>9.8888967999999995</v>
      </c>
      <c r="F36" s="35">
        <v>8.6597291500000004</v>
      </c>
      <c r="G36" s="35">
        <v>7.4513948500000007</v>
      </c>
      <c r="H36" s="35">
        <v>7.6250060999999993</v>
      </c>
      <c r="I36" s="35">
        <v>10.2361193</v>
      </c>
      <c r="J36" s="35">
        <v>5.9097269499999996</v>
      </c>
      <c r="K36" s="35">
        <v>13.715288750000001</v>
      </c>
      <c r="L36" s="35"/>
      <c r="M36" s="35">
        <v>11.291675699999999</v>
      </c>
      <c r="N36" s="35">
        <v>10.42361945</v>
      </c>
      <c r="O36" s="35">
        <v>8.194450999999999</v>
      </c>
      <c r="P36" s="35">
        <v>9.2500074000000012</v>
      </c>
      <c r="Q36" s="35">
        <v>7.7152839499999999</v>
      </c>
      <c r="R36" s="35">
        <v>10.7777864</v>
      </c>
      <c r="S36" s="36">
        <f t="shared" ref="S36:S62" si="3">MEDIAN(D36:R36)</f>
        <v>9.5694520999999995</v>
      </c>
      <c r="T36" s="37">
        <f t="shared" ref="T36:T62" si="4">(R36-S36)/S36*100</f>
        <v>12.626995645863579</v>
      </c>
      <c r="U36" s="38">
        <f t="shared" ref="U36:U62" si="5">RANK(R36,D36:R36,1)</f>
        <v>12</v>
      </c>
      <c r="V36" s="36">
        <v>4.1875033500000001</v>
      </c>
      <c r="W36" s="36">
        <v>6.0763937499999994</v>
      </c>
      <c r="X36" s="41">
        <v>9.2430629500000006</v>
      </c>
      <c r="Y36" s="41">
        <v>9.4305631000000005</v>
      </c>
      <c r="Z36" s="41">
        <v>4.6180592499999999</v>
      </c>
      <c r="AA36" s="41">
        <v>7.8402840500000002</v>
      </c>
      <c r="AB36" s="41">
        <v>4.8263927500000001</v>
      </c>
      <c r="AC36" s="41">
        <v>5.3055597999999993</v>
      </c>
      <c r="AD36" s="41">
        <v>3.0416691</v>
      </c>
      <c r="AE36" s="41">
        <v>7.555561599999999</v>
      </c>
      <c r="AF36" s="41">
        <v>6.7916720999999995</v>
      </c>
      <c r="AG36" s="41">
        <v>9.4305631000000005</v>
      </c>
      <c r="AH36" s="41">
        <v>6.888894399999999</v>
      </c>
      <c r="AI36" s="35">
        <f t="shared" ref="AI36:AI62" si="6">MEDIAN(D36:R36,V36:AH36)</f>
        <v>7.8402840500000002</v>
      </c>
      <c r="AJ36" s="40">
        <f t="shared" ref="AJ36:AJ62" si="7">(R36-AI36)/AI36*100</f>
        <v>37.466784765279002</v>
      </c>
      <c r="AK36" s="39">
        <f>RANK(R36,(D36:R36,V36:AH36),1)</f>
        <v>25</v>
      </c>
    </row>
    <row r="37" spans="1:37" ht="12.75" customHeight="1" x14ac:dyDescent="0.25">
      <c r="A37">
        <v>2008</v>
      </c>
      <c r="B37" s="34" t="s">
        <v>180</v>
      </c>
      <c r="C37" s="42" t="s">
        <v>100</v>
      </c>
      <c r="D37" s="35">
        <v>10.931283499999997</v>
      </c>
      <c r="E37" s="35">
        <v>12.892712383333333</v>
      </c>
      <c r="F37" s="35">
        <v>10.481627866666665</v>
      </c>
      <c r="G37" s="35">
        <v>8.6674999666666661</v>
      </c>
      <c r="H37" s="35">
        <v>8.3573926333333333</v>
      </c>
      <c r="I37" s="35">
        <v>11.60576695</v>
      </c>
      <c r="J37" s="35">
        <v>6.4192217999999999</v>
      </c>
      <c r="K37" s="35">
        <v>14.257184650000001</v>
      </c>
      <c r="L37" s="35"/>
      <c r="M37" s="35">
        <v>12.605863100000001</v>
      </c>
      <c r="N37" s="35">
        <v>11.753067933333334</v>
      </c>
      <c r="O37" s="35">
        <v>9.6288327000000002</v>
      </c>
      <c r="P37" s="35">
        <v>10.070735649999998</v>
      </c>
      <c r="Q37" s="35">
        <v>9.504789766666665</v>
      </c>
      <c r="R37" s="35">
        <v>11.303412300000002</v>
      </c>
      <c r="S37" s="36">
        <f t="shared" si="3"/>
        <v>10.706455683333331</v>
      </c>
      <c r="T37" s="37">
        <f t="shared" si="4"/>
        <v>5.5756698044895341</v>
      </c>
      <c r="U37" s="38">
        <f t="shared" si="5"/>
        <v>9</v>
      </c>
      <c r="V37" s="36">
        <v>4.7136314666666665</v>
      </c>
      <c r="W37" s="36">
        <v>6.8223613333333324</v>
      </c>
      <c r="X37" s="41">
        <v>11.698799149999999</v>
      </c>
      <c r="Y37" s="41">
        <v>12.218228933333332</v>
      </c>
      <c r="Z37" s="41">
        <v>5.0547495333333332</v>
      </c>
      <c r="AA37" s="41">
        <v>10.287810783333335</v>
      </c>
      <c r="AB37" s="41">
        <v>6.2719208166666665</v>
      </c>
      <c r="AC37" s="41">
        <v>5.868781283333333</v>
      </c>
      <c r="AD37" s="41">
        <v>4.5740831666666661</v>
      </c>
      <c r="AE37" s="41">
        <v>7.8767262666666653</v>
      </c>
      <c r="AF37" s="41">
        <v>6.9541569499999998</v>
      </c>
      <c r="AG37" s="41">
        <v>10.892520083333334</v>
      </c>
      <c r="AH37" s="41">
        <v>7.9620057833333329</v>
      </c>
      <c r="AI37" s="35">
        <f t="shared" si="6"/>
        <v>9.6288327000000002</v>
      </c>
      <c r="AJ37" s="40">
        <f t="shared" si="7"/>
        <v>17.3913043478261</v>
      </c>
      <c r="AK37" s="39">
        <f>RANK(R37,(D37:R37,V37:AH37),1)</f>
        <v>20</v>
      </c>
    </row>
    <row r="38" spans="1:37" ht="12.75" customHeight="1" x14ac:dyDescent="0.25">
      <c r="A38">
        <v>2008</v>
      </c>
      <c r="B38" s="34" t="s">
        <v>164</v>
      </c>
      <c r="C38" s="42" t="s">
        <v>100</v>
      </c>
      <c r="D38" s="35">
        <v>11.711134666666666</v>
      </c>
      <c r="E38" s="35">
        <v>15.366775166666669</v>
      </c>
      <c r="F38" s="35">
        <v>12.185468333333334</v>
      </c>
      <c r="G38" s="35">
        <v>9.5357423333333351</v>
      </c>
      <c r="H38" s="35">
        <v>8.8242418333333337</v>
      </c>
      <c r="I38" s="35">
        <v>12.578020333333335</v>
      </c>
      <c r="J38" s="35">
        <v>6.9923325000000007</v>
      </c>
      <c r="K38" s="35">
        <v>17.067833833333335</v>
      </c>
      <c r="L38" s="35"/>
      <c r="M38" s="35">
        <v>13.363124333333335</v>
      </c>
      <c r="N38" s="35">
        <v>12.725227333333333</v>
      </c>
      <c r="O38" s="35">
        <v>10.279955500000002</v>
      </c>
      <c r="P38" s="35">
        <v>12.062795833333334</v>
      </c>
      <c r="Q38" s="35">
        <v>10.623438500000001</v>
      </c>
      <c r="R38" s="35">
        <v>12.91332516666667</v>
      </c>
      <c r="S38" s="36">
        <f t="shared" si="3"/>
        <v>12.124132083333334</v>
      </c>
      <c r="T38" s="37">
        <f t="shared" si="4"/>
        <v>6.5092748735244719</v>
      </c>
      <c r="U38" s="38">
        <f t="shared" si="5"/>
        <v>11</v>
      </c>
      <c r="V38" s="36">
        <v>5.5202625000000012</v>
      </c>
      <c r="W38" s="36">
        <v>8.6606785000000013</v>
      </c>
      <c r="X38" s="41">
        <v>13.404015166666666</v>
      </c>
      <c r="Y38" s="41">
        <v>13.134135666666669</v>
      </c>
      <c r="Z38" s="41">
        <v>5.5693314999999997</v>
      </c>
      <c r="AA38" s="41">
        <v>10.688863833333336</v>
      </c>
      <c r="AB38" s="41">
        <v>7.8183273333333343</v>
      </c>
      <c r="AC38" s="41">
        <v>6.1908721666666677</v>
      </c>
      <c r="AD38" s="41">
        <v>10.304490000000001</v>
      </c>
      <c r="AE38" s="41">
        <v>8.9632706666666664</v>
      </c>
      <c r="AF38" s="41">
        <v>7.3767063333333338</v>
      </c>
      <c r="AG38" s="41">
        <v>12.267250000000001</v>
      </c>
      <c r="AH38" s="41">
        <v>8.5134715000000014</v>
      </c>
      <c r="AI38" s="35">
        <f t="shared" si="6"/>
        <v>10.623438500000001</v>
      </c>
      <c r="AJ38" s="40">
        <f t="shared" si="7"/>
        <v>21.555042340261764</v>
      </c>
      <c r="AK38" s="39">
        <f>RANK(R38,(D38:R38,V38:AH38),1)</f>
        <v>22</v>
      </c>
    </row>
    <row r="39" spans="1:37" ht="12.75" customHeight="1" x14ac:dyDescent="0.25">
      <c r="A39">
        <v>2009</v>
      </c>
      <c r="B39" s="34" t="s">
        <v>181</v>
      </c>
      <c r="C39" s="42" t="s">
        <v>100</v>
      </c>
      <c r="D39" s="35">
        <v>13.185172499999997</v>
      </c>
      <c r="E39" s="35">
        <v>14.561793899999998</v>
      </c>
      <c r="F39" s="35">
        <v>12.058845899999998</v>
      </c>
      <c r="G39" s="35">
        <v>11.1649359</v>
      </c>
      <c r="H39" s="35">
        <v>9.5201414999999976</v>
      </c>
      <c r="I39" s="35">
        <v>14.365133699999999</v>
      </c>
      <c r="J39" s="35">
        <v>7.9379207999999997</v>
      </c>
      <c r="K39" s="35">
        <v>18.360911399999999</v>
      </c>
      <c r="L39" s="35"/>
      <c r="M39" s="35">
        <v>15.911598</v>
      </c>
      <c r="N39" s="35">
        <v>17.064741899999998</v>
      </c>
      <c r="O39" s="35">
        <v>12.9706341</v>
      </c>
      <c r="P39" s="35">
        <v>13.042146899999999</v>
      </c>
      <c r="Q39" s="35">
        <v>10.619650799999999</v>
      </c>
      <c r="R39" s="35">
        <v>13.1047206</v>
      </c>
      <c r="S39" s="36">
        <f t="shared" si="3"/>
        <v>13.07343375</v>
      </c>
      <c r="T39" s="37">
        <f t="shared" si="4"/>
        <v>0.23931623931624507</v>
      </c>
      <c r="U39" s="38">
        <f t="shared" si="5"/>
        <v>8</v>
      </c>
      <c r="V39" s="36">
        <v>6.1679789999999999</v>
      </c>
      <c r="W39" s="36">
        <v>9.2072729999999989</v>
      </c>
      <c r="X39" s="41">
        <v>10.011792</v>
      </c>
      <c r="Y39" s="41">
        <v>14.427707399999997</v>
      </c>
      <c r="Z39" s="41">
        <v>6.4808474999999994</v>
      </c>
      <c r="AA39" s="41">
        <v>11.3437179</v>
      </c>
      <c r="AB39" s="41">
        <v>8.5547186999999987</v>
      </c>
      <c r="AC39" s="41">
        <v>7.3747574999999994</v>
      </c>
      <c r="AD39" s="41">
        <v>16.233405600000001</v>
      </c>
      <c r="AE39" s="41">
        <v>8.4921449999999989</v>
      </c>
      <c r="AF39" s="41">
        <v>7.3032446999999987</v>
      </c>
      <c r="AG39" s="41">
        <v>13.095781499999998</v>
      </c>
      <c r="AH39" s="41">
        <v>10.834189199999999</v>
      </c>
      <c r="AI39" s="35">
        <f t="shared" si="6"/>
        <v>11.3437179</v>
      </c>
      <c r="AJ39" s="40">
        <f t="shared" si="7"/>
        <v>15.524034672970849</v>
      </c>
      <c r="AK39" s="39">
        <f>RANK(R39,(D39:R39,V39:AH39),1)</f>
        <v>19</v>
      </c>
    </row>
    <row r="40" spans="1:37" ht="12.75" customHeight="1" x14ac:dyDescent="0.25">
      <c r="A40">
        <v>2009</v>
      </c>
      <c r="B40" s="34" t="s">
        <v>165</v>
      </c>
      <c r="C40" s="42" t="s">
        <v>100</v>
      </c>
      <c r="D40" s="35">
        <v>13.189544224026983</v>
      </c>
      <c r="E40" s="35">
        <v>13.988372609062264</v>
      </c>
      <c r="F40" s="35">
        <v>10.624417520969246</v>
      </c>
      <c r="G40" s="35">
        <v>11.19247326143878</v>
      </c>
      <c r="H40" s="35">
        <v>9.5948164913682152</v>
      </c>
      <c r="I40" s="35">
        <v>13.864110415834555</v>
      </c>
      <c r="J40" s="35">
        <v>7.4379798517729547</v>
      </c>
      <c r="K40" s="35">
        <v>16.810899569520259</v>
      </c>
      <c r="L40" s="35"/>
      <c r="M40" s="35">
        <v>16.100829893933344</v>
      </c>
      <c r="N40" s="35">
        <v>16.615630408733857</v>
      </c>
      <c r="O40" s="35">
        <v>13.979496738117428</v>
      </c>
      <c r="P40" s="35">
        <v>13.943993254338082</v>
      </c>
      <c r="Q40" s="35">
        <v>10.597789908134738</v>
      </c>
      <c r="R40" s="35">
        <v>13.020902676075091</v>
      </c>
      <c r="S40" s="36">
        <f t="shared" si="3"/>
        <v>13.526827319930769</v>
      </c>
      <c r="T40" s="37">
        <f t="shared" si="4"/>
        <v>-3.7401574803149611</v>
      </c>
      <c r="U40" s="38">
        <f t="shared" si="5"/>
        <v>6</v>
      </c>
      <c r="V40" s="36">
        <v>6.0355922424887947</v>
      </c>
      <c r="W40" s="36">
        <v>8.1480495273598734</v>
      </c>
      <c r="X40" s="41">
        <v>11.494252873563219</v>
      </c>
      <c r="Y40" s="41">
        <v>15.088980606221988</v>
      </c>
      <c r="Z40" s="41">
        <v>6.3107442417787247</v>
      </c>
      <c r="AA40" s="41">
        <v>12.26645364576399</v>
      </c>
      <c r="AB40" s="41">
        <v>8.511960236098167</v>
      </c>
      <c r="AC40" s="41">
        <v>7.0296897883104794</v>
      </c>
      <c r="AD40" s="41">
        <v>14.467669640083436</v>
      </c>
      <c r="AE40" s="41">
        <v>9.0533883637331911</v>
      </c>
      <c r="AF40" s="41">
        <v>7.2249589490968811</v>
      </c>
      <c r="AG40" s="41">
        <v>12.701371322060979</v>
      </c>
      <c r="AH40" s="41">
        <v>10.793059068921139</v>
      </c>
      <c r="AI40" s="35">
        <f t="shared" si="6"/>
        <v>11.494252873563219</v>
      </c>
      <c r="AJ40" s="40">
        <f t="shared" si="7"/>
        <v>13.281853281853278</v>
      </c>
      <c r="AK40" s="39">
        <f>RANK(R40,(D40:R40,V40:AH40),1)</f>
        <v>17</v>
      </c>
    </row>
    <row r="41" spans="1:37" ht="12.75" customHeight="1" x14ac:dyDescent="0.25">
      <c r="A41">
        <v>2010</v>
      </c>
      <c r="B41" s="34" t="s">
        <v>182</v>
      </c>
      <c r="C41" s="42" t="s">
        <v>100</v>
      </c>
      <c r="D41" s="35">
        <v>13.424395336697406</v>
      </c>
      <c r="E41" s="35">
        <v>14.381416391160606</v>
      </c>
      <c r="F41" s="35">
        <v>11.162345571602575</v>
      </c>
      <c r="G41" s="35">
        <v>11.223246911432053</v>
      </c>
      <c r="H41" s="35">
        <v>9.5267095876109273</v>
      </c>
      <c r="I41" s="35">
        <v>13.781103184270055</v>
      </c>
      <c r="J41" s="35">
        <v>7.6300678614929538</v>
      </c>
      <c r="K41" s="35">
        <v>16.147555246215418</v>
      </c>
      <c r="L41" s="35"/>
      <c r="M41" s="35">
        <v>13.972507395162692</v>
      </c>
      <c r="N41" s="35">
        <v>14.772925004350096</v>
      </c>
      <c r="O41" s="35">
        <v>10.709935618583609</v>
      </c>
      <c r="P41" s="35">
        <v>14.111710457630069</v>
      </c>
      <c r="Q41" s="35">
        <v>11.466852270749957</v>
      </c>
      <c r="R41" s="35">
        <v>12.302070645554203</v>
      </c>
      <c r="S41" s="36">
        <f t="shared" si="3"/>
        <v>12.863232991125805</v>
      </c>
      <c r="T41" s="37">
        <f t="shared" si="4"/>
        <v>-4.3625295908014898</v>
      </c>
      <c r="U41" s="38">
        <f t="shared" si="5"/>
        <v>7</v>
      </c>
      <c r="V41" s="36">
        <v>5.9161301548634073</v>
      </c>
      <c r="W41" s="36">
        <v>7.9954759004698106</v>
      </c>
      <c r="X41" s="41">
        <v>13.824604141291111</v>
      </c>
      <c r="Y41" s="41">
        <v>14.372716199756397</v>
      </c>
      <c r="Z41" s="41">
        <v>6.1597355141813122</v>
      </c>
      <c r="AA41" s="41">
        <v>12.206368540107883</v>
      </c>
      <c r="AB41" s="41">
        <v>8.2999825996171914</v>
      </c>
      <c r="AC41" s="41">
        <v>8.5000870019140411</v>
      </c>
      <c r="AD41" s="41">
        <v>15.782147207238559</v>
      </c>
      <c r="AE41" s="41">
        <v>9.8051157125456747</v>
      </c>
      <c r="AF41" s="41">
        <v>7.4821646076213666</v>
      </c>
      <c r="AG41" s="41">
        <v>12.528275622063683</v>
      </c>
      <c r="AH41" s="41">
        <v>10.544631981903601</v>
      </c>
      <c r="AI41" s="35">
        <f t="shared" si="6"/>
        <v>11.466852270749957</v>
      </c>
      <c r="AJ41" s="40">
        <f t="shared" si="7"/>
        <v>7.283763277693474</v>
      </c>
      <c r="AK41" s="39">
        <f>RANK(R41,(D41:R41,V41:AH41),1)</f>
        <v>16</v>
      </c>
    </row>
    <row r="42" spans="1:37" ht="12.75" customHeight="1" x14ac:dyDescent="0.25">
      <c r="A42">
        <v>2010</v>
      </c>
      <c r="B42" s="34" t="s">
        <v>166</v>
      </c>
      <c r="C42" s="42" t="s">
        <v>100</v>
      </c>
      <c r="D42" s="35">
        <v>12.659224090180803</v>
      </c>
      <c r="E42" s="35">
        <v>13.886221077531216</v>
      </c>
      <c r="F42" s="35">
        <v>11.313758428189663</v>
      </c>
      <c r="G42" s="35">
        <v>11.254524090869298</v>
      </c>
      <c r="H42" s="35">
        <v>9.8075138506146722</v>
      </c>
      <c r="I42" s="35">
        <v>13.361574089836555</v>
      </c>
      <c r="J42" s="35">
        <v>7.277361442216236</v>
      </c>
      <c r="K42" s="35">
        <v>16.0017331246871</v>
      </c>
      <c r="L42" s="35">
        <v>10.602946380345285</v>
      </c>
      <c r="M42" s="35">
        <v>13.725442161947369</v>
      </c>
      <c r="N42" s="35">
        <v>14.495488547112108</v>
      </c>
      <c r="O42" s="35">
        <v>10.086761440839249</v>
      </c>
      <c r="P42" s="35">
        <v>14.224703005076156</v>
      </c>
      <c r="Q42" s="35">
        <v>11.923025897770556</v>
      </c>
      <c r="R42" s="35">
        <v>12.650762041992177</v>
      </c>
      <c r="S42" s="36">
        <f t="shared" si="3"/>
        <v>12.650762041992177</v>
      </c>
      <c r="T42" s="37">
        <f t="shared" si="4"/>
        <v>0</v>
      </c>
      <c r="U42" s="38">
        <f t="shared" si="5"/>
        <v>8</v>
      </c>
      <c r="V42" s="36">
        <v>5.8557373465274836</v>
      </c>
      <c r="W42" s="36">
        <v>7.7089258998360375</v>
      </c>
      <c r="X42" s="41">
        <v>14.207778908698909</v>
      </c>
      <c r="Y42" s="41">
        <v>14.470102402546239</v>
      </c>
      <c r="Z42" s="41">
        <v>6.1349849367520601</v>
      </c>
      <c r="AA42" s="41">
        <v>11.144517464417191</v>
      </c>
      <c r="AB42" s="41">
        <v>8.0643319237582247</v>
      </c>
      <c r="AC42" s="41">
        <v>8.6651373451504963</v>
      </c>
      <c r="AD42" s="41">
        <v>15.494010233369687</v>
      </c>
      <c r="AE42" s="41">
        <v>9.892134332500909</v>
      </c>
      <c r="AF42" s="41">
        <v>7.1504307193868843</v>
      </c>
      <c r="AG42" s="41">
        <v>13.090788547800603</v>
      </c>
      <c r="AH42" s="41">
        <v>10.272926500988968</v>
      </c>
      <c r="AI42" s="35">
        <f t="shared" si="6"/>
        <v>11.284141259529481</v>
      </c>
      <c r="AJ42" s="40">
        <f t="shared" si="7"/>
        <v>12.110986126734122</v>
      </c>
      <c r="AK42" s="39">
        <f>RANK(R42,(D42:R42,V42:AH42),1)</f>
        <v>17</v>
      </c>
    </row>
    <row r="43" spans="1:37" ht="12.75" customHeight="1" x14ac:dyDescent="0.25">
      <c r="A43">
        <v>2011</v>
      </c>
      <c r="B43" s="34" t="s">
        <v>183</v>
      </c>
      <c r="C43" s="42" t="s">
        <v>100</v>
      </c>
      <c r="D43" s="35">
        <v>13.664216798675161</v>
      </c>
      <c r="E43" s="35">
        <v>15.32232696928949</v>
      </c>
      <c r="F43" s="35">
        <v>12.309948805922096</v>
      </c>
      <c r="G43" s="35">
        <v>12.136324704287087</v>
      </c>
      <c r="H43" s="35">
        <v>10.052835484666986</v>
      </c>
      <c r="I43" s="35">
        <v>13.968058976536424</v>
      </c>
      <c r="J43" s="35">
        <v>7.8564905989841298</v>
      </c>
      <c r="K43" s="35">
        <v>16.424840014671798</v>
      </c>
      <c r="L43" s="35">
        <v>10.860187557269773</v>
      </c>
      <c r="M43" s="35">
        <v>14.106958257844433</v>
      </c>
      <c r="N43" s="35">
        <v>15.26155853371724</v>
      </c>
      <c r="O43" s="35">
        <v>9.8878925881137274</v>
      </c>
      <c r="P43" s="35">
        <v>15.348370584534743</v>
      </c>
      <c r="Q43" s="35">
        <v>13.20411292934239</v>
      </c>
      <c r="R43" s="35">
        <v>12.657197009192114</v>
      </c>
      <c r="S43" s="36">
        <f t="shared" si="3"/>
        <v>13.20411292934239</v>
      </c>
      <c r="T43" s="37">
        <f t="shared" si="4"/>
        <v>-4.1420118343195247</v>
      </c>
      <c r="U43" s="38">
        <f t="shared" si="5"/>
        <v>7</v>
      </c>
      <c r="V43" s="36">
        <v>5.9987127114895396</v>
      </c>
      <c r="W43" s="36">
        <v>7.8304469837388782</v>
      </c>
      <c r="X43" s="41">
        <v>15.001122381264725</v>
      </c>
      <c r="Y43" s="41">
        <v>15.68693758272301</v>
      </c>
      <c r="Z43" s="41">
        <v>6.2765112741055535</v>
      </c>
      <c r="AA43" s="41">
        <v>11.919294577243326</v>
      </c>
      <c r="AB43" s="41">
        <v>8.299232058153402</v>
      </c>
      <c r="AC43" s="41">
        <v>8.9763660545299349</v>
      </c>
      <c r="AD43" s="41">
        <v>15.71298119796826</v>
      </c>
      <c r="AE43" s="41">
        <v>10.76469430137052</v>
      </c>
      <c r="AF43" s="41">
        <v>7.4831987804688627</v>
      </c>
      <c r="AG43" s="41">
        <v>13.4124618513044</v>
      </c>
      <c r="AH43" s="41">
        <v>10.512939353999759</v>
      </c>
      <c r="AI43" s="35">
        <f t="shared" si="6"/>
        <v>12.223136755104591</v>
      </c>
      <c r="AJ43" s="40">
        <f t="shared" si="7"/>
        <v>3.5511363636363811</v>
      </c>
      <c r="AK43" s="39">
        <f>RANK(R43,(D43:R43,V43:AH43),1)</f>
        <v>16</v>
      </c>
    </row>
    <row r="44" spans="1:37" ht="12.75" customHeight="1" x14ac:dyDescent="0.25">
      <c r="A44">
        <v>2011</v>
      </c>
      <c r="B44" s="34" t="s">
        <v>167</v>
      </c>
      <c r="C44" s="42" t="s">
        <v>100</v>
      </c>
      <c r="D44" s="35">
        <v>13.750184213233249</v>
      </c>
      <c r="E44" s="35">
        <v>15.658727132420196</v>
      </c>
      <c r="F44" s="35">
        <v>12.553007291197799</v>
      </c>
      <c r="G44" s="35">
        <v>12.448904950151237</v>
      </c>
      <c r="H44" s="35">
        <v>10.358182934132806</v>
      </c>
      <c r="I44" s="35">
        <v>13.85428655427981</v>
      </c>
      <c r="J44" s="35">
        <v>8.0679314311084678</v>
      </c>
      <c r="K44" s="35">
        <v>17.706073173002562</v>
      </c>
      <c r="L44" s="35">
        <v>11.156300882156438</v>
      </c>
      <c r="M44" s="35">
        <v>13.967064090413583</v>
      </c>
      <c r="N44" s="35">
        <v>15.259668158408379</v>
      </c>
      <c r="O44" s="35">
        <v>10.271430983260672</v>
      </c>
      <c r="P44" s="35">
        <v>16.222614813089066</v>
      </c>
      <c r="Q44" s="35">
        <v>12.873989509424694</v>
      </c>
      <c r="R44" s="35">
        <v>14.288046308640482</v>
      </c>
      <c r="S44" s="36">
        <f t="shared" si="3"/>
        <v>13.750184213233249</v>
      </c>
      <c r="T44" s="37">
        <f t="shared" si="4"/>
        <v>3.9116719242902329</v>
      </c>
      <c r="U44" s="38">
        <f t="shared" si="5"/>
        <v>11</v>
      </c>
      <c r="V44" s="36">
        <v>6.2027644873575847</v>
      </c>
      <c r="W44" s="36">
        <v>8.6838702823006173</v>
      </c>
      <c r="X44" s="41">
        <v>17.601970831955999</v>
      </c>
      <c r="Y44" s="41">
        <v>15.372445694542156</v>
      </c>
      <c r="Z44" s="41">
        <v>6.7406265827648166</v>
      </c>
      <c r="AA44" s="41">
        <v>11.086899321458732</v>
      </c>
      <c r="AB44" s="41">
        <v>8.536391965817991</v>
      </c>
      <c r="AC44" s="41">
        <v>9.1436556219229281</v>
      </c>
      <c r="AD44" s="41">
        <v>15.979709350647092</v>
      </c>
      <c r="AE44" s="41">
        <v>9.7769448632895077</v>
      </c>
      <c r="AF44" s="41">
        <v>7.2524630929104061</v>
      </c>
      <c r="AG44" s="41">
        <v>13.576680311488978</v>
      </c>
      <c r="AH44" s="41">
        <v>11.13895049198201</v>
      </c>
      <c r="AI44" s="35">
        <f t="shared" si="6"/>
        <v>12.500956120674518</v>
      </c>
      <c r="AJ44" s="40">
        <f t="shared" si="7"/>
        <v>14.29562803608607</v>
      </c>
      <c r="AK44" s="39">
        <f>RANK(R44,(D44:R44,V44:AH44),1)</f>
        <v>21</v>
      </c>
    </row>
    <row r="45" spans="1:37" ht="12.75" customHeight="1" x14ac:dyDescent="0.25">
      <c r="A45">
        <v>2012</v>
      </c>
      <c r="B45" s="34" t="s">
        <v>184</v>
      </c>
      <c r="C45" s="42" t="s">
        <v>100</v>
      </c>
      <c r="D45" s="35">
        <v>13.006859023455618</v>
      </c>
      <c r="E45" s="35">
        <v>14.437449080397007</v>
      </c>
      <c r="F45" s="35">
        <v>11.337837290357331</v>
      </c>
      <c r="G45" s="35">
        <v>11.650265003942232</v>
      </c>
      <c r="H45" s="35">
        <v>9.4797145727208143</v>
      </c>
      <c r="I45" s="35">
        <v>13.516609503515193</v>
      </c>
      <c r="J45" s="35">
        <v>7.9093542228598643</v>
      </c>
      <c r="K45" s="35">
        <v>18.145472733733598</v>
      </c>
      <c r="L45" s="35">
        <v>11.214510561310661</v>
      </c>
      <c r="M45" s="35">
        <v>13.54127484932453</v>
      </c>
      <c r="N45" s="35">
        <v>15.004752034011698</v>
      </c>
      <c r="O45" s="35">
        <v>10.326558112174625</v>
      </c>
      <c r="P45" s="35">
        <v>16.08180546768596</v>
      </c>
      <c r="Q45" s="35">
        <v>12.020245191082248</v>
      </c>
      <c r="R45" s="35">
        <v>14.289457005541003</v>
      </c>
      <c r="S45" s="36">
        <f t="shared" si="3"/>
        <v>13.006859023455618</v>
      </c>
      <c r="T45" s="37">
        <f t="shared" si="4"/>
        <v>9.8609355246523478</v>
      </c>
      <c r="U45" s="38">
        <f t="shared" si="5"/>
        <v>11</v>
      </c>
      <c r="V45" s="36">
        <v>5.8210216110028936</v>
      </c>
      <c r="W45" s="36">
        <v>8.7068670706950062</v>
      </c>
      <c r="X45" s="41">
        <v>19.238969731280754</v>
      </c>
      <c r="Y45" s="41">
        <v>14.725211448172576</v>
      </c>
      <c r="Z45" s="41">
        <v>6.5198730756006986</v>
      </c>
      <c r="AA45" s="41">
        <v>10.227896728937289</v>
      </c>
      <c r="AB45" s="41">
        <v>8.9041898371696799</v>
      </c>
      <c r="AC45" s="41">
        <v>8.7644195442501189</v>
      </c>
      <c r="AD45" s="41">
        <v>15.062304507566809</v>
      </c>
      <c r="AE45" s="41">
        <v>9.6852591211319332</v>
      </c>
      <c r="AF45" s="41">
        <v>6.7583047517575965</v>
      </c>
      <c r="AG45" s="41">
        <v>13.097298624756512</v>
      </c>
      <c r="AH45" s="41">
        <v>10.902082847725758</v>
      </c>
      <c r="AI45" s="35">
        <f t="shared" si="6"/>
        <v>11.494051147149783</v>
      </c>
      <c r="AJ45" s="40">
        <f t="shared" si="7"/>
        <v>24.320457796852644</v>
      </c>
      <c r="AK45" s="39">
        <f>RANK(R45,(D45:R45,V45:AH45),1)</f>
        <v>21</v>
      </c>
    </row>
    <row r="46" spans="1:37" ht="12.75" customHeight="1" x14ac:dyDescent="0.25">
      <c r="A46">
        <v>2012</v>
      </c>
      <c r="B46" s="34" t="s">
        <v>168</v>
      </c>
      <c r="C46" s="42" t="s">
        <v>100</v>
      </c>
      <c r="D46" s="35">
        <v>12.439043888400352</v>
      </c>
      <c r="E46" s="35">
        <v>14.893276840674716</v>
      </c>
      <c r="F46" s="35">
        <v>10.448477096490528</v>
      </c>
      <c r="G46" s="35">
        <v>11.455751858661765</v>
      </c>
      <c r="H46" s="35">
        <v>10.096730354145016</v>
      </c>
      <c r="I46" s="35">
        <v>13.126548884802943</v>
      </c>
      <c r="J46" s="35">
        <v>7.7064513550243827</v>
      </c>
      <c r="K46" s="35">
        <v>18.626588856023666</v>
      </c>
      <c r="L46" s="35">
        <v>11.519705811815495</v>
      </c>
      <c r="M46" s="35">
        <v>13.238468302821968</v>
      </c>
      <c r="N46" s="35">
        <v>15.125109920856985</v>
      </c>
      <c r="O46" s="35">
        <v>10.520425293788472</v>
      </c>
      <c r="P46" s="35">
        <v>15.812614917259573</v>
      </c>
      <c r="Q46" s="35">
        <v>11.903429530737871</v>
      </c>
      <c r="R46" s="35">
        <v>14.973219282116876</v>
      </c>
      <c r="S46" s="36">
        <f t="shared" si="3"/>
        <v>12.439043888400352</v>
      </c>
      <c r="T46" s="37">
        <f t="shared" si="4"/>
        <v>20.372750642673516</v>
      </c>
      <c r="U46" s="38">
        <f t="shared" si="5"/>
        <v>12</v>
      </c>
      <c r="V46" s="36">
        <v>6.3394356063634181</v>
      </c>
      <c r="W46" s="36">
        <v>9.5211447757614511</v>
      </c>
      <c r="X46" s="41">
        <v>19.20217443440723</v>
      </c>
      <c r="Y46" s="41">
        <v>14.349668238868016</v>
      </c>
      <c r="Z46" s="41">
        <v>6.4833320009593107</v>
      </c>
      <c r="AA46" s="41">
        <v>10.280597969461988</v>
      </c>
      <c r="AB46" s="41">
        <v>6.6272283955552016</v>
      </c>
      <c r="AC46" s="41">
        <v>8.5298585018786479</v>
      </c>
      <c r="AD46" s="41">
        <v>14.781357422655688</v>
      </c>
      <c r="AE46" s="41">
        <v>9.8489087856743147</v>
      </c>
      <c r="AF46" s="41">
        <v>6.1715564793348801</v>
      </c>
      <c r="AG46" s="41">
        <v>12.766807898313214</v>
      </c>
      <c r="AH46" s="41">
        <v>10.744264129826526</v>
      </c>
      <c r="AI46" s="35">
        <f t="shared" si="6"/>
        <v>11.487728835238631</v>
      </c>
      <c r="AJ46" s="40">
        <f t="shared" si="7"/>
        <v>30.340988169798162</v>
      </c>
      <c r="AK46" s="39">
        <f>RANK(R46,(D46:R46,V46:AH46),1)</f>
        <v>24</v>
      </c>
    </row>
    <row r="47" spans="1:37" ht="12.75" customHeight="1" x14ac:dyDescent="0.25">
      <c r="A47">
        <v>2013</v>
      </c>
      <c r="B47" s="34" t="s">
        <v>185</v>
      </c>
      <c r="C47" s="42" t="s">
        <v>100</v>
      </c>
      <c r="D47" s="35">
        <v>13.553986216285201</v>
      </c>
      <c r="E47" s="35">
        <v>14.821747638900707</v>
      </c>
      <c r="F47" s="35">
        <v>11.120564962137328</v>
      </c>
      <c r="G47" s="35">
        <v>12.328767123287671</v>
      </c>
      <c r="H47" s="35">
        <v>10.686633200034032</v>
      </c>
      <c r="I47" s="35">
        <v>14.481409001956946</v>
      </c>
      <c r="J47" s="35">
        <v>9.2742278567174328</v>
      </c>
      <c r="K47" s="35">
        <v>19.714115544967242</v>
      </c>
      <c r="L47" s="35">
        <v>11.750191440483281</v>
      </c>
      <c r="M47" s="35">
        <v>13.826257125840211</v>
      </c>
      <c r="N47" s="35">
        <v>15.851272015655576</v>
      </c>
      <c r="O47" s="35">
        <v>11.12907342806092</v>
      </c>
      <c r="P47" s="35">
        <v>16.276695311835276</v>
      </c>
      <c r="Q47" s="35">
        <v>13.034969794945972</v>
      </c>
      <c r="R47" s="35">
        <v>15.349272526163531</v>
      </c>
      <c r="S47" s="36">
        <f t="shared" si="3"/>
        <v>13.553986216285201</v>
      </c>
      <c r="T47" s="37">
        <f t="shared" si="4"/>
        <v>13.245448838669189</v>
      </c>
      <c r="U47" s="38">
        <f t="shared" si="5"/>
        <v>12</v>
      </c>
      <c r="V47" s="36">
        <v>6.6195864885561129</v>
      </c>
      <c r="W47" s="36">
        <v>10.108057517229643</v>
      </c>
      <c r="X47" s="41">
        <v>19.254658385093169</v>
      </c>
      <c r="Y47" s="41">
        <v>15.230154003233215</v>
      </c>
      <c r="Z47" s="41">
        <v>8.7467029694546081</v>
      </c>
      <c r="AA47" s="41">
        <v>9.5124649025780652</v>
      </c>
      <c r="AB47" s="41">
        <v>7.6916531949289535</v>
      </c>
      <c r="AC47" s="41">
        <v>7.4874500127626993</v>
      </c>
      <c r="AD47" s="41">
        <v>15.366289458010721</v>
      </c>
      <c r="AE47" s="41">
        <v>10.210159108312771</v>
      </c>
      <c r="AF47" s="41">
        <v>7.7427039904705177</v>
      </c>
      <c r="AG47" s="41">
        <v>13.332766102271762</v>
      </c>
      <c r="AH47" s="41">
        <v>11.222666553220453</v>
      </c>
      <c r="AI47" s="35">
        <f t="shared" si="6"/>
        <v>12.039479281885477</v>
      </c>
      <c r="AJ47" s="40">
        <f t="shared" si="7"/>
        <v>27.491166077738498</v>
      </c>
      <c r="AK47" s="39">
        <f>RANK(R47,(D47:R47,V47:AH47),1)</f>
        <v>23</v>
      </c>
    </row>
    <row r="48" spans="1:37" ht="12.75" customHeight="1" x14ac:dyDescent="0.25">
      <c r="A48">
        <v>2013</v>
      </c>
      <c r="B48" s="34" t="s">
        <v>169</v>
      </c>
      <c r="C48" s="42" t="s">
        <v>100</v>
      </c>
      <c r="D48" s="35">
        <v>13.223700940917183</v>
      </c>
      <c r="E48" s="35">
        <v>15.334407052640502</v>
      </c>
      <c r="F48" s="35">
        <v>10.553530558616597</v>
      </c>
      <c r="G48" s="35">
        <v>12.223446638976011</v>
      </c>
      <c r="H48" s="35">
        <v>11.079087903704332</v>
      </c>
      <c r="I48" s="35">
        <v>14.444350258540306</v>
      </c>
      <c r="J48" s="35">
        <v>9.688903958633551</v>
      </c>
      <c r="K48" s="35">
        <v>20.734084936848351</v>
      </c>
      <c r="L48" s="35">
        <v>11.850470458591168</v>
      </c>
      <c r="M48" s="35">
        <v>13.316944986013393</v>
      </c>
      <c r="N48" s="35">
        <v>16.309231160464524</v>
      </c>
      <c r="O48" s="35">
        <v>11.384250233110112</v>
      </c>
      <c r="P48" s="35">
        <v>17.055183521234213</v>
      </c>
      <c r="Q48" s="35">
        <v>12.435364923285581</v>
      </c>
      <c r="R48" s="35">
        <v>15.809104009493941</v>
      </c>
      <c r="S48" s="36">
        <f t="shared" si="3"/>
        <v>13.223700940917183</v>
      </c>
      <c r="T48" s="37">
        <f t="shared" si="4"/>
        <v>19.551282051282058</v>
      </c>
      <c r="U48" s="38">
        <f t="shared" si="5"/>
        <v>12</v>
      </c>
      <c r="V48" s="36">
        <v>6.1625837077223018</v>
      </c>
      <c r="W48" s="36">
        <v>9.7651945409849965</v>
      </c>
      <c r="X48" s="41">
        <v>17.106043909468511</v>
      </c>
      <c r="Y48" s="41">
        <v>14.851233364414682</v>
      </c>
      <c r="Z48" s="41">
        <v>8.6971263880647616</v>
      </c>
      <c r="AA48" s="41">
        <v>9.0022887174705435</v>
      </c>
      <c r="AB48" s="41">
        <v>6.2303975587013642</v>
      </c>
      <c r="AC48" s="41">
        <v>7.6036280410273802</v>
      </c>
      <c r="AD48" s="41">
        <v>15.732813427142492</v>
      </c>
      <c r="AE48" s="41">
        <v>9.9940662880393329</v>
      </c>
      <c r="AF48" s="41">
        <v>7.7731626684750363</v>
      </c>
      <c r="AG48" s="41">
        <v>13.206747478172417</v>
      </c>
      <c r="AH48" s="41">
        <v>11.324913113503433</v>
      </c>
      <c r="AI48" s="35">
        <f t="shared" si="6"/>
        <v>12.03695854878359</v>
      </c>
      <c r="AJ48" s="40">
        <f t="shared" si="7"/>
        <v>31.338028169014098</v>
      </c>
      <c r="AK48" s="39">
        <f>RANK(R48,(D48:R48,V48:AH48),1)</f>
        <v>24</v>
      </c>
    </row>
    <row r="49" spans="1:37" ht="12.75" customHeight="1" x14ac:dyDescent="0.25">
      <c r="A49">
        <v>2014</v>
      </c>
      <c r="B49" s="34" t="s">
        <v>186</v>
      </c>
      <c r="C49" s="42" t="s">
        <v>100</v>
      </c>
      <c r="D49" s="35">
        <v>12.548246694588158</v>
      </c>
      <c r="E49" s="35">
        <v>14.880512441488051</v>
      </c>
      <c r="F49" s="35">
        <v>10.380225014371357</v>
      </c>
      <c r="G49" s="35">
        <v>11.784511784511784</v>
      </c>
      <c r="H49" s="35">
        <v>10.150283321015028</v>
      </c>
      <c r="I49" s="35">
        <v>13.52549889135255</v>
      </c>
      <c r="J49" s="35">
        <v>9.48509485094851</v>
      </c>
      <c r="K49" s="35">
        <v>19.791410035312474</v>
      </c>
      <c r="L49" s="35">
        <v>11.768087377843477</v>
      </c>
      <c r="M49" s="35">
        <v>12.950644657961732</v>
      </c>
      <c r="N49" s="35">
        <v>15.151515151515152</v>
      </c>
      <c r="O49" s="35">
        <v>11.217869754455121</v>
      </c>
      <c r="P49" s="35">
        <v>16.728258191672825</v>
      </c>
      <c r="Q49" s="35">
        <v>11.800936191180094</v>
      </c>
      <c r="R49" s="35">
        <v>16.637923954997124</v>
      </c>
      <c r="S49" s="36">
        <f t="shared" si="3"/>
        <v>12.548246694588158</v>
      </c>
      <c r="T49" s="37">
        <f t="shared" si="4"/>
        <v>32.591623036649196</v>
      </c>
      <c r="U49" s="38">
        <f t="shared" si="5"/>
        <v>13</v>
      </c>
      <c r="V49" s="36">
        <v>5.7321179272398783</v>
      </c>
      <c r="W49" s="36">
        <v>9.0169992609016987</v>
      </c>
      <c r="X49" s="41">
        <v>15.250061591525007</v>
      </c>
      <c r="Y49" s="41">
        <v>12.416851441241686</v>
      </c>
      <c r="Z49" s="41">
        <v>8.1382935041471622</v>
      </c>
      <c r="AA49" s="41">
        <v>8.0808080808080813</v>
      </c>
      <c r="AB49" s="41">
        <v>6.6108236839944157</v>
      </c>
      <c r="AC49" s="41">
        <v>7.4731050340806435</v>
      </c>
      <c r="AD49" s="41">
        <v>13.073827707974051</v>
      </c>
      <c r="AE49" s="41">
        <v>9.4933070542826634</v>
      </c>
      <c r="AF49" s="41">
        <v>7.6619857107661975</v>
      </c>
      <c r="AG49" s="41">
        <v>11.365689414469902</v>
      </c>
      <c r="AH49" s="41">
        <v>10.78262297774493</v>
      </c>
      <c r="AI49" s="35">
        <f t="shared" si="6"/>
        <v>11.566888396156688</v>
      </c>
      <c r="AJ49" s="40">
        <f t="shared" si="7"/>
        <v>43.84096556620517</v>
      </c>
      <c r="AK49" s="39">
        <f>RANK(R49,(D49:R49,V49:AH49),1)</f>
        <v>26</v>
      </c>
    </row>
    <row r="50" spans="1:37" ht="12.75" customHeight="1" x14ac:dyDescent="0.25">
      <c r="A50">
        <v>2014</v>
      </c>
      <c r="B50" s="34" t="s">
        <v>170</v>
      </c>
      <c r="C50" s="42" t="s">
        <v>100</v>
      </c>
      <c r="D50" s="35">
        <v>11.894586894586894</v>
      </c>
      <c r="E50" s="35">
        <v>14.355808800253245</v>
      </c>
      <c r="F50" s="35">
        <v>9.7578347578347575</v>
      </c>
      <c r="G50" s="35">
        <v>11.285216840772398</v>
      </c>
      <c r="H50" s="35">
        <v>10.667932890155111</v>
      </c>
      <c r="I50" s="35">
        <v>13.034188034188036</v>
      </c>
      <c r="J50" s="35">
        <v>9.6232985121874002</v>
      </c>
      <c r="K50" s="35">
        <v>20.069642291864511</v>
      </c>
      <c r="L50" s="35">
        <v>11.245647356758468</v>
      </c>
      <c r="M50" s="35">
        <v>12.480215257993036</v>
      </c>
      <c r="N50" s="35">
        <v>14.704020259575815</v>
      </c>
      <c r="O50" s="35">
        <v>11.016144349477681</v>
      </c>
      <c r="P50" s="35">
        <v>17.141500474833808</v>
      </c>
      <c r="Q50" s="35">
        <v>11.316872427983537</v>
      </c>
      <c r="R50" s="35">
        <v>16.809116809116809</v>
      </c>
      <c r="S50" s="36">
        <f t="shared" si="3"/>
        <v>11.894586894586894</v>
      </c>
      <c r="T50" s="37">
        <f t="shared" si="4"/>
        <v>41.317365269461078</v>
      </c>
      <c r="U50" s="38">
        <f t="shared" si="5"/>
        <v>13</v>
      </c>
      <c r="V50" s="36">
        <v>5.9433364988920543</v>
      </c>
      <c r="W50" s="36">
        <v>8.6815447926559042</v>
      </c>
      <c r="X50" s="41">
        <v>15.068059512503956</v>
      </c>
      <c r="Y50" s="41">
        <v>11.886672997784109</v>
      </c>
      <c r="Z50" s="41">
        <v>7.9692940804051915</v>
      </c>
      <c r="AA50" s="41">
        <v>7.423235201012977</v>
      </c>
      <c r="AB50" s="41">
        <v>5.7771446660335544</v>
      </c>
      <c r="AC50" s="41">
        <v>7.1225071225071215</v>
      </c>
      <c r="AD50" s="41">
        <v>10.889522000633111</v>
      </c>
      <c r="AE50" s="41">
        <v>9.1880341880341874</v>
      </c>
      <c r="AF50" s="41">
        <v>7.4548907882241222</v>
      </c>
      <c r="AG50" s="41">
        <v>11.079455523899968</v>
      </c>
      <c r="AH50" s="41">
        <v>10.24849635960747</v>
      </c>
      <c r="AI50" s="35">
        <f t="shared" si="6"/>
        <v>11.047799936688826</v>
      </c>
      <c r="AJ50" s="40">
        <f t="shared" si="7"/>
        <v>52.148997134670481</v>
      </c>
      <c r="AK50" s="39">
        <f>RANK(R50,(D50:R50,V50:AH50),1)</f>
        <v>26</v>
      </c>
    </row>
    <row r="51" spans="1:37" ht="12.75" customHeight="1" x14ac:dyDescent="0.25">
      <c r="A51">
        <v>2015</v>
      </c>
      <c r="B51" s="34" t="s">
        <v>187</v>
      </c>
      <c r="C51" s="42">
        <v>2015</v>
      </c>
      <c r="D51" s="35">
        <v>10.720179862539901</v>
      </c>
      <c r="E51" s="35">
        <v>14.191057768854048</v>
      </c>
      <c r="F51" s="35">
        <v>8.1280052236470564</v>
      </c>
      <c r="G51" s="35">
        <v>10.280828228829249</v>
      </c>
      <c r="H51" s="35">
        <v>9.5632205604351839</v>
      </c>
      <c r="I51" s="35">
        <v>12.060202345357391</v>
      </c>
      <c r="J51" s="35">
        <v>9.3215771618943268</v>
      </c>
      <c r="K51" s="35">
        <v>17.49351754891245</v>
      </c>
      <c r="L51" s="35">
        <v>10.10508757534499</v>
      </c>
      <c r="M51" s="35">
        <v>10.815372716510542</v>
      </c>
      <c r="N51" s="35">
        <v>13.100001211805932</v>
      </c>
      <c r="O51" s="35">
        <v>8.999385963839849</v>
      </c>
      <c r="P51" s="35">
        <v>15.633595632870689</v>
      </c>
      <c r="Q51" s="35">
        <v>9.9293469218607289</v>
      </c>
      <c r="R51" s="35">
        <v>14.249637986682137</v>
      </c>
      <c r="S51" s="36">
        <f t="shared" si="3"/>
        <v>10.720179862539901</v>
      </c>
      <c r="T51" s="37">
        <f t="shared" si="4"/>
        <v>32.923497267759572</v>
      </c>
      <c r="U51" s="38">
        <f t="shared" si="5"/>
        <v>13</v>
      </c>
      <c r="V51" s="36">
        <v>5.8214091466661353</v>
      </c>
      <c r="W51" s="36">
        <v>8.0474574241334356</v>
      </c>
      <c r="X51" s="41">
        <v>11.415819949248434</v>
      </c>
      <c r="Y51" s="41">
        <v>10.998435897223315</v>
      </c>
      <c r="Z51" s="41">
        <v>7.1833992111691556</v>
      </c>
      <c r="AA51" s="41">
        <v>6.7294025230014825</v>
      </c>
      <c r="AB51" s="41">
        <v>7.9595870973913057</v>
      </c>
      <c r="AC51" s="41">
        <v>6.5316942878316882</v>
      </c>
      <c r="AD51" s="41">
        <v>9.9293469218607289</v>
      </c>
      <c r="AE51" s="41">
        <v>8.7797101469845238</v>
      </c>
      <c r="AF51" s="41">
        <v>6.9417558126282959</v>
      </c>
      <c r="AG51" s="41">
        <v>10.397988664485421</v>
      </c>
      <c r="AH51" s="41">
        <v>9.3215771618943268</v>
      </c>
      <c r="AI51" s="35">
        <f t="shared" si="6"/>
        <v>9.9293469218607289</v>
      </c>
      <c r="AJ51" s="40">
        <f t="shared" si="7"/>
        <v>43.510324483775804</v>
      </c>
      <c r="AK51" s="39">
        <f>RANK(R51,(D51:R51,V51:AH51),1)</f>
        <v>26</v>
      </c>
    </row>
    <row r="52" spans="1:37" ht="12.75" customHeight="1" x14ac:dyDescent="0.25">
      <c r="A52">
        <v>2015</v>
      </c>
      <c r="B52" s="34" t="s">
        <v>171</v>
      </c>
      <c r="C52" s="42">
        <v>2015</v>
      </c>
      <c r="D52" s="35">
        <v>10.376864039392157</v>
      </c>
      <c r="E52" s="35">
        <v>14.327556381712746</v>
      </c>
      <c r="F52" s="35">
        <v>7.6998921790219192</v>
      </c>
      <c r="G52" s="35">
        <v>10.002663671813522</v>
      </c>
      <c r="H52" s="35">
        <v>9.275851419401171</v>
      </c>
      <c r="I52" s="35">
        <v>11.816096222386909</v>
      </c>
      <c r="J52" s="35">
        <v>9.1751051665915391</v>
      </c>
      <c r="K52" s="35">
        <v>17.062097529402777</v>
      </c>
      <c r="L52" s="35">
        <v>10.002663671813522</v>
      </c>
      <c r="M52" s="35">
        <v>10.628729671416238</v>
      </c>
      <c r="N52" s="35">
        <v>12.578889279374126</v>
      </c>
      <c r="O52" s="35">
        <v>8.8800625690776158</v>
      </c>
      <c r="P52" s="35">
        <v>16.133792771371162</v>
      </c>
      <c r="Q52" s="35">
        <v>9.8803289362589677</v>
      </c>
      <c r="R52" s="35">
        <v>14.449891117267303</v>
      </c>
      <c r="S52" s="36">
        <f t="shared" si="3"/>
        <v>10.376864039392157</v>
      </c>
      <c r="T52" s="37">
        <f t="shared" si="4"/>
        <v>39.25104022191401</v>
      </c>
      <c r="U52" s="38">
        <f t="shared" si="5"/>
        <v>13</v>
      </c>
      <c r="V52" s="36">
        <v>5.764124892893979</v>
      </c>
      <c r="W52" s="36">
        <v>7.8006384318315511</v>
      </c>
      <c r="X52" s="41">
        <v>10.434433326711947</v>
      </c>
      <c r="Y52" s="41">
        <v>10.981341556249953</v>
      </c>
      <c r="Z52" s="41">
        <v>7.1170031449090452</v>
      </c>
      <c r="AA52" s="41">
        <v>6.7212142945854882</v>
      </c>
      <c r="AB52" s="41">
        <v>7.9229731673861066</v>
      </c>
      <c r="AC52" s="41">
        <v>6.3326216051769055</v>
      </c>
      <c r="AD52" s="41">
        <v>9.9882713499835738</v>
      </c>
      <c r="AE52" s="41">
        <v>8.4339005923492412</v>
      </c>
      <c r="AF52" s="41">
        <v>6.8939221565448587</v>
      </c>
      <c r="AG52" s="41">
        <v>10.254529303837602</v>
      </c>
      <c r="AH52" s="41">
        <v>9.146320522931644</v>
      </c>
      <c r="AI52" s="35">
        <f t="shared" si="6"/>
        <v>9.9343001431212699</v>
      </c>
      <c r="AJ52" s="40">
        <f t="shared" si="7"/>
        <v>45.454545454545467</v>
      </c>
      <c r="AK52" s="39">
        <f>RANK(R52,(D52:R52,V52:AH52),1)</f>
        <v>26</v>
      </c>
    </row>
    <row r="53" spans="1:37" ht="12.75" customHeight="1" x14ac:dyDescent="0.25">
      <c r="A53">
        <v>2016</v>
      </c>
      <c r="B53" s="34" t="s">
        <v>188</v>
      </c>
      <c r="C53" s="42">
        <v>2015</v>
      </c>
      <c r="D53" s="35">
        <v>11.390327781573015</v>
      </c>
      <c r="E53" s="35">
        <v>13.803862718201609</v>
      </c>
      <c r="F53" s="35">
        <v>8.3150171365139975</v>
      </c>
      <c r="G53" s="35">
        <v>11.047761532503149</v>
      </c>
      <c r="H53" s="35">
        <v>9.7475669053516167</v>
      </c>
      <c r="I53" s="35">
        <v>12.612666443026852</v>
      </c>
      <c r="J53" s="35">
        <v>9.3738582700026711</v>
      </c>
      <c r="K53" s="35">
        <v>17.26845319174911</v>
      </c>
      <c r="L53" s="35">
        <v>10.666267300584437</v>
      </c>
      <c r="M53" s="35">
        <v>11.468183747270711</v>
      </c>
      <c r="N53" s="35">
        <v>13.391226100003816</v>
      </c>
      <c r="O53" s="35">
        <v>10.354843437793649</v>
      </c>
      <c r="P53" s="35">
        <v>16.35753839308606</v>
      </c>
      <c r="Q53" s="35">
        <v>11.01661914622407</v>
      </c>
      <c r="R53" s="35">
        <v>13.959574649597</v>
      </c>
      <c r="S53" s="36">
        <f t="shared" si="3"/>
        <v>11.390327781573015</v>
      </c>
      <c r="T53" s="37">
        <f t="shared" si="4"/>
        <v>22.556390977443577</v>
      </c>
      <c r="U53" s="38">
        <f t="shared" si="5"/>
        <v>13</v>
      </c>
      <c r="V53" s="36">
        <v>6.2440484489552679</v>
      </c>
      <c r="W53" s="36">
        <v>8.4940858576187015</v>
      </c>
      <c r="X53" s="41">
        <v>9.194789548897969</v>
      </c>
      <c r="Y53" s="41">
        <v>12.036532296863896</v>
      </c>
      <c r="Z53" s="41">
        <v>7.4819583035486446</v>
      </c>
      <c r="AA53" s="41">
        <v>7.0771072819206218</v>
      </c>
      <c r="AB53" s="41">
        <v>8.4006586987814647</v>
      </c>
      <c r="AC53" s="41">
        <v>6.8201825951182222</v>
      </c>
      <c r="AD53" s="41">
        <v>10.502769772619272</v>
      </c>
      <c r="AE53" s="41">
        <v>8.5563706301768576</v>
      </c>
      <c r="AF53" s="41">
        <v>7.2717471961648625</v>
      </c>
      <c r="AG53" s="41">
        <v>10.051205171572631</v>
      </c>
      <c r="AH53" s="41">
        <v>9.8799220470377005</v>
      </c>
      <c r="AI53" s="35">
        <f t="shared" si="6"/>
        <v>10.20302430468314</v>
      </c>
      <c r="AJ53" s="40">
        <f t="shared" si="7"/>
        <v>36.818008393742836</v>
      </c>
      <c r="AK53" s="39">
        <f>RANK(R53,(D53:R53,V53:AH53),1)</f>
        <v>26</v>
      </c>
    </row>
    <row r="54" spans="1:37" ht="12.75" customHeight="1" x14ac:dyDescent="0.25">
      <c r="A54">
        <v>2016</v>
      </c>
      <c r="B54" s="34" t="s">
        <v>172</v>
      </c>
      <c r="C54" s="42">
        <v>2015</v>
      </c>
      <c r="D54" s="35">
        <v>12.391407458699637</v>
      </c>
      <c r="E54" s="35">
        <v>16.902842213080575</v>
      </c>
      <c r="F54" s="35">
        <v>9.6587669789031843</v>
      </c>
      <c r="G54" s="35">
        <v>12.37422104058771</v>
      </c>
      <c r="H54" s="35">
        <v>11.016494009745447</v>
      </c>
      <c r="I54" s="35">
        <v>13.912405461605209</v>
      </c>
      <c r="J54" s="35">
        <v>10.449342212051844</v>
      </c>
      <c r="K54" s="35">
        <v>19.575330229485282</v>
      </c>
      <c r="L54" s="35">
        <v>12.00471305118127</v>
      </c>
      <c r="M54" s="35">
        <v>12.65779693943451</v>
      </c>
      <c r="N54" s="35">
        <v>14.625641813250196</v>
      </c>
      <c r="O54" s="35">
        <v>11.16257856369683</v>
      </c>
      <c r="P54" s="35">
        <v>18.844907459728365</v>
      </c>
      <c r="Q54" s="35">
        <v>12.606237685098728</v>
      </c>
      <c r="R54" s="35">
        <v>14.694387485697908</v>
      </c>
      <c r="S54" s="36">
        <f t="shared" si="3"/>
        <v>12.606237685098728</v>
      </c>
      <c r="T54" s="37">
        <f t="shared" si="4"/>
        <v>16.564417177914141</v>
      </c>
      <c r="U54" s="38">
        <f t="shared" si="5"/>
        <v>12</v>
      </c>
      <c r="V54" s="36">
        <v>6.7972283632672772</v>
      </c>
      <c r="W54" s="36">
        <v>9.4611231706160197</v>
      </c>
      <c r="X54" s="41">
        <v>10.97352796446563</v>
      </c>
      <c r="Y54" s="41">
        <v>13.285101200519861</v>
      </c>
      <c r="Z54" s="41">
        <v>8.4643109201242321</v>
      </c>
      <c r="AA54" s="41">
        <v>7.9143455405425556</v>
      </c>
      <c r="AB54" s="41">
        <v>9.5040892158958385</v>
      </c>
      <c r="AC54" s="41">
        <v>7.1581431436177514</v>
      </c>
      <c r="AD54" s="41">
        <v>11.927374169677599</v>
      </c>
      <c r="AE54" s="41">
        <v>9.6072077245674024</v>
      </c>
      <c r="AF54" s="41">
        <v>7.8284134499829197</v>
      </c>
      <c r="AG54" s="41">
        <v>12.528898803595057</v>
      </c>
      <c r="AH54" s="41">
        <v>10.939155128241772</v>
      </c>
      <c r="AI54" s="35">
        <f t="shared" si="6"/>
        <v>11.544976366687214</v>
      </c>
      <c r="AJ54" s="40">
        <f t="shared" si="7"/>
        <v>27.279493859322685</v>
      </c>
      <c r="AK54" s="39">
        <f>RANK(R54,(D54:R54,V54:AH54),1)</f>
        <v>25</v>
      </c>
    </row>
    <row r="55" spans="1:37" ht="12.75" customHeight="1" x14ac:dyDescent="0.25">
      <c r="A55">
        <v>2017</v>
      </c>
      <c r="B55" s="34" t="s">
        <v>189</v>
      </c>
      <c r="C55" s="42">
        <v>2015</v>
      </c>
      <c r="D55" s="35">
        <v>12.515160975151474</v>
      </c>
      <c r="E55" s="35">
        <v>17.937823570987394</v>
      </c>
      <c r="F55" s="35">
        <v>9.7349704696673438</v>
      </c>
      <c r="G55" s="35">
        <v>13.022997630951979</v>
      </c>
      <c r="H55" s="35">
        <v>10.96582880491264</v>
      </c>
      <c r="I55" s="35">
        <v>14.124744952010706</v>
      </c>
      <c r="J55" s="35">
        <v>10.079266507498193</v>
      </c>
      <c r="K55" s="35">
        <v>19.426903934605829</v>
      </c>
      <c r="L55" s="35">
        <v>13.126286442301236</v>
      </c>
      <c r="M55" s="35">
        <v>12.145042734483308</v>
      </c>
      <c r="N55" s="35">
        <v>14.150567154848021</v>
      </c>
      <c r="O55" s="35">
        <v>10.303058932088248</v>
      </c>
      <c r="P55" s="35">
        <v>19.349437326093888</v>
      </c>
      <c r="Q55" s="35">
        <v>12.592627583663415</v>
      </c>
      <c r="R55" s="35">
        <v>13.169323447030093</v>
      </c>
      <c r="S55" s="36">
        <f t="shared" si="3"/>
        <v>13.022997630951979</v>
      </c>
      <c r="T55" s="37">
        <f t="shared" si="4"/>
        <v>1.1235955056179956</v>
      </c>
      <c r="U55" s="38">
        <f t="shared" si="5"/>
        <v>10</v>
      </c>
      <c r="V55" s="36">
        <v>6.9031355585085841</v>
      </c>
      <c r="W55" s="36">
        <v>9.5283928469688313</v>
      </c>
      <c r="X55" s="41">
        <v>12.463516569476846</v>
      </c>
      <c r="Y55" s="41">
        <v>13.470582480132087</v>
      </c>
      <c r="Z55" s="41">
        <v>7.979060676729997</v>
      </c>
      <c r="AA55" s="41">
        <v>7.918808870109598</v>
      </c>
      <c r="AB55" s="41">
        <v>9.3476374271076335</v>
      </c>
      <c r="AC55" s="41">
        <v>6.8600985537797268</v>
      </c>
      <c r="AD55" s="41">
        <v>12.119220531645993</v>
      </c>
      <c r="AE55" s="41">
        <v>8.9344821817106119</v>
      </c>
      <c r="AF55" s="41">
        <v>7.5917276341702884</v>
      </c>
      <c r="AG55" s="41">
        <v>9.0549857949514099</v>
      </c>
      <c r="AH55" s="41">
        <v>10.733428979376814</v>
      </c>
      <c r="AI55" s="35">
        <f t="shared" si="6"/>
        <v>11.542524668279317</v>
      </c>
      <c r="AJ55" s="40">
        <f t="shared" si="7"/>
        <v>14.093959731543629</v>
      </c>
      <c r="AK55" s="39">
        <f>RANK(R55,(D55:R55,V55:AH55),1)</f>
        <v>22</v>
      </c>
    </row>
    <row r="56" spans="1:37" ht="12.75" customHeight="1" x14ac:dyDescent="0.25">
      <c r="A56">
        <v>2017</v>
      </c>
      <c r="B56" s="34" t="s">
        <v>173</v>
      </c>
      <c r="C56" s="42">
        <v>2015</v>
      </c>
      <c r="D56" s="35">
        <v>12.416238153019835</v>
      </c>
      <c r="E56" s="35">
        <v>17.486276449867617</v>
      </c>
      <c r="F56" s="35">
        <v>9.9169234996441666</v>
      </c>
      <c r="G56" s="35">
        <v>13.773008964852337</v>
      </c>
      <c r="H56" s="35">
        <v>11.853892356010309</v>
      </c>
      <c r="I56" s="35">
        <v>14.620990722247655</v>
      </c>
      <c r="J56" s="35">
        <v>10.711348514467147</v>
      </c>
      <c r="K56" s="35">
        <v>20.119482959674123</v>
      </c>
      <c r="L56" s="35">
        <v>14.397837628196255</v>
      </c>
      <c r="M56" s="35">
        <v>12.684021865881512</v>
      </c>
      <c r="N56" s="35">
        <v>14.772734826202608</v>
      </c>
      <c r="O56" s="35">
        <v>10.407860306557243</v>
      </c>
      <c r="P56" s="35">
        <v>18.860899509224232</v>
      </c>
      <c r="Q56" s="35">
        <v>13.353481148035709</v>
      </c>
      <c r="R56" s="35">
        <v>13.558781994562995</v>
      </c>
      <c r="S56" s="36">
        <f t="shared" si="3"/>
        <v>13.558781994562995</v>
      </c>
      <c r="T56" s="37">
        <f t="shared" si="4"/>
        <v>0</v>
      </c>
      <c r="U56" s="38">
        <f t="shared" si="5"/>
        <v>8</v>
      </c>
      <c r="V56" s="36">
        <v>7.3194214848858836</v>
      </c>
      <c r="W56" s="36">
        <v>9.77410551945127</v>
      </c>
      <c r="X56" s="41">
        <v>12.969657826267303</v>
      </c>
      <c r="Y56" s="41">
        <v>14.460320494530649</v>
      </c>
      <c r="Z56" s="41">
        <v>8.7297490392907235</v>
      </c>
      <c r="AA56" s="41">
        <v>8.2745167274258709</v>
      </c>
      <c r="AB56" s="41">
        <v>9.6669920343065989</v>
      </c>
      <c r="AC56" s="41">
        <v>7.0427116482621486</v>
      </c>
      <c r="AD56" s="41">
        <v>12.434090400543948</v>
      </c>
      <c r="AE56" s="41">
        <v>9.1582029798694098</v>
      </c>
      <c r="AF56" s="41">
        <v>8.5780049353357732</v>
      </c>
      <c r="AG56" s="41">
        <v>9.2474642174899699</v>
      </c>
      <c r="AH56" s="41">
        <v>11.184433073856113</v>
      </c>
      <c r="AI56" s="35">
        <f t="shared" si="6"/>
        <v>12.135065254515073</v>
      </c>
      <c r="AJ56" s="40">
        <f t="shared" si="7"/>
        <v>11.73225450533282</v>
      </c>
      <c r="AK56" s="39">
        <f>RANK(R56,(D56:R56,V56:AH56),1)</f>
        <v>20</v>
      </c>
    </row>
    <row r="57" spans="1:37" ht="12.75" customHeight="1" x14ac:dyDescent="0.25">
      <c r="A57">
        <v>2018</v>
      </c>
      <c r="B57" s="34" t="s">
        <v>190</v>
      </c>
      <c r="C57" s="42">
        <v>2015</v>
      </c>
      <c r="D57" s="35">
        <v>12.378414742367804</v>
      </c>
      <c r="E57" s="35">
        <v>17.982572660554222</v>
      </c>
      <c r="F57" s="35">
        <v>10.566081098495902</v>
      </c>
      <c r="G57" s="35">
        <v>13.759659315609984</v>
      </c>
      <c r="H57" s="35">
        <v>12.237650964202997</v>
      </c>
      <c r="I57" s="35">
        <v>14.551455567787027</v>
      </c>
      <c r="J57" s="35">
        <v>10.337339958978088</v>
      </c>
      <c r="K57" s="35">
        <v>19.52217648423181</v>
      </c>
      <c r="L57" s="35">
        <v>13.830041204692387</v>
      </c>
      <c r="M57" s="35">
        <v>13.812445732421786</v>
      </c>
      <c r="N57" s="35">
        <v>15.026533319093256</v>
      </c>
      <c r="O57" s="35">
        <v>9.483959553853941</v>
      </c>
      <c r="P57" s="35">
        <v>20.261186319597051</v>
      </c>
      <c r="Q57" s="35">
        <v>13.03824495251534</v>
      </c>
      <c r="R57" s="35">
        <v>13.310974772709658</v>
      </c>
      <c r="S57" s="36">
        <f t="shared" si="3"/>
        <v>13.759659315609984</v>
      </c>
      <c r="T57" s="37">
        <f t="shared" si="4"/>
        <v>-3.260869565217392</v>
      </c>
      <c r="U57" s="38">
        <f t="shared" si="5"/>
        <v>7</v>
      </c>
      <c r="V57" s="36">
        <v>7.2317391032170111</v>
      </c>
      <c r="W57" s="36">
        <v>9.7566893740482552</v>
      </c>
      <c r="X57" s="41">
        <v>13.654086481986377</v>
      </c>
      <c r="Y57" s="41">
        <v>15.11451068044626</v>
      </c>
      <c r="Z57" s="41">
        <v>9.0352750109536135</v>
      </c>
      <c r="AA57" s="41">
        <v>8.3050629117236721</v>
      </c>
      <c r="AB57" s="41">
        <v>9.483959553853941</v>
      </c>
      <c r="AC57" s="41">
        <v>6.9062228662108929</v>
      </c>
      <c r="AD57" s="41">
        <v>12.044100769226384</v>
      </c>
      <c r="AE57" s="41">
        <v>8.41063574534728</v>
      </c>
      <c r="AF57" s="41">
        <v>8.8417248159770025</v>
      </c>
      <c r="AG57" s="41">
        <v>10.170182972407378</v>
      </c>
      <c r="AH57" s="41">
        <v>11.225911308643438</v>
      </c>
      <c r="AI57" s="35">
        <f t="shared" si="6"/>
        <v>12.140875866714691</v>
      </c>
      <c r="AJ57" s="40">
        <f t="shared" si="7"/>
        <v>9.6376811594202962</v>
      </c>
      <c r="AK57" s="39">
        <f>RANK(R57,(D57:R57,V57:AH57),1)</f>
        <v>18</v>
      </c>
    </row>
    <row r="58" spans="1:37" ht="12.75" customHeight="1" x14ac:dyDescent="0.25">
      <c r="A58">
        <v>2018</v>
      </c>
      <c r="B58" s="34" t="s">
        <v>174</v>
      </c>
      <c r="C58" s="42">
        <v>2015</v>
      </c>
      <c r="D58" s="35">
        <v>13.092489772991581</v>
      </c>
      <c r="E58" s="35">
        <v>19.265171771942775</v>
      </c>
      <c r="F58" s="35">
        <v>11.616026931743887</v>
      </c>
      <c r="G58" s="35">
        <v>14.782417121407612</v>
      </c>
      <c r="H58" s="35">
        <v>12.612194631862813</v>
      </c>
      <c r="I58" s="35">
        <v>14.746839703546225</v>
      </c>
      <c r="J58" s="35">
        <v>10.513126978040793</v>
      </c>
      <c r="K58" s="35">
        <v>21.613281350794527</v>
      </c>
      <c r="L58" s="35">
        <v>15.253817908071035</v>
      </c>
      <c r="M58" s="35">
        <v>14.133129245437242</v>
      </c>
      <c r="N58" s="35">
        <v>15.529542896496807</v>
      </c>
      <c r="O58" s="35">
        <v>9.7926842663476421</v>
      </c>
      <c r="P58" s="35">
        <v>21.284190235576666</v>
      </c>
      <c r="Q58" s="35">
        <v>14.008608282922378</v>
      </c>
      <c r="R58" s="35">
        <v>13.93603120453275</v>
      </c>
      <c r="S58" s="36">
        <f t="shared" si="3"/>
        <v>14.133129245437242</v>
      </c>
      <c r="T58" s="37">
        <f t="shared" si="4"/>
        <v>-1.3945817481866165</v>
      </c>
      <c r="U58" s="38">
        <f t="shared" si="5"/>
        <v>6</v>
      </c>
      <c r="V58" s="36">
        <v>7.4356803330305432</v>
      </c>
      <c r="W58" s="36">
        <v>9.9438882922585492</v>
      </c>
      <c r="X58" s="41">
        <v>16.445661406427604</v>
      </c>
      <c r="Y58" s="41">
        <v>15.413916288447291</v>
      </c>
      <c r="Z58" s="41">
        <v>9.6059028225753451</v>
      </c>
      <c r="AA58" s="41">
        <v>7.9960246643474386</v>
      </c>
      <c r="AB58" s="41">
        <v>9.6147971770406926</v>
      </c>
      <c r="AC58" s="41">
        <v>6.9820682552978202</v>
      </c>
      <c r="AD58" s="41">
        <v>12.443201897021209</v>
      </c>
      <c r="AE58" s="41">
        <v>8.5919464135257257</v>
      </c>
      <c r="AF58" s="41">
        <v>8.671995603713853</v>
      </c>
      <c r="AG58" s="41">
        <v>9.1878681627040102</v>
      </c>
      <c r="AH58" s="41">
        <v>11.598238222813192</v>
      </c>
      <c r="AI58" s="35">
        <f t="shared" si="6"/>
        <v>12.527698264442012</v>
      </c>
      <c r="AJ58" s="40">
        <f t="shared" si="7"/>
        <v>11.241753356145868</v>
      </c>
      <c r="AK58" s="39">
        <f>RANK(R58,(D58:R58,V58:AH58),1)</f>
        <v>17</v>
      </c>
    </row>
    <row r="59" spans="1:37" ht="12.75" customHeight="1" x14ac:dyDescent="0.25">
      <c r="A59">
        <v>2019</v>
      </c>
      <c r="B59" s="34" t="s">
        <v>191</v>
      </c>
      <c r="C59" s="42">
        <v>2015</v>
      </c>
      <c r="D59" s="35">
        <v>13.347595930204816</v>
      </c>
      <c r="E59" s="35">
        <v>18.684887234756616</v>
      </c>
      <c r="F59" s="35">
        <v>11.189967530492389</v>
      </c>
      <c r="G59" s="35">
        <v>14.858809343768584</v>
      </c>
      <c r="H59" s="35">
        <v>12.089707308510123</v>
      </c>
      <c r="I59" s="35">
        <v>15.479018316965274</v>
      </c>
      <c r="J59" s="35">
        <v>10.298963090125316</v>
      </c>
      <c r="K59" s="35">
        <v>21.261811841700606</v>
      </c>
      <c r="L59" s="35">
        <v>15.050986772083053</v>
      </c>
      <c r="M59" s="35">
        <v>14.334689084729128</v>
      </c>
      <c r="N59" s="35">
        <v>16.501052822092213</v>
      </c>
      <c r="O59" s="35">
        <v>11.242379556396337</v>
      </c>
      <c r="P59" s="35">
        <v>14.317218409427813</v>
      </c>
      <c r="Q59" s="35">
        <v>13.810568825689669</v>
      </c>
      <c r="R59" s="35">
        <v>14.230007145462844</v>
      </c>
      <c r="S59" s="35">
        <f t="shared" si="3"/>
        <v>14.317218409427813</v>
      </c>
      <c r="T59" s="37">
        <f t="shared" si="4"/>
        <v>-0.60913552808233173</v>
      </c>
      <c r="U59" s="114">
        <f t="shared" si="5"/>
        <v>7</v>
      </c>
      <c r="V59" s="35">
        <v>7.2940069382990993</v>
      </c>
      <c r="W59" s="35">
        <v>9.8447255322911182</v>
      </c>
      <c r="X59" s="35">
        <v>14.352159760030442</v>
      </c>
      <c r="Y59" s="35">
        <v>14.928692044973843</v>
      </c>
      <c r="Z59" s="35">
        <v>9.2681932473477175</v>
      </c>
      <c r="AA59" s="35">
        <v>7.8705392232425009</v>
      </c>
      <c r="AB59" s="35">
        <v>10.464934505487809</v>
      </c>
      <c r="AC59" s="35">
        <v>8.4208654952339295</v>
      </c>
      <c r="AD59" s="35">
        <v>12.080971970859466</v>
      </c>
      <c r="AE59" s="35">
        <v>8.438336170535246</v>
      </c>
      <c r="AF59" s="35">
        <v>8.5955722482470822</v>
      </c>
      <c r="AG59" s="35">
        <v>10.255286401872027</v>
      </c>
      <c r="AH59" s="35">
        <v>11.320997595252253</v>
      </c>
      <c r="AI59" s="35">
        <f t="shared" si="6"/>
        <v>12.085339639684793</v>
      </c>
      <c r="AJ59" s="40">
        <f t="shared" si="7"/>
        <v>17.746025926615889</v>
      </c>
      <c r="AK59" s="39">
        <f>RANK(R59,(D59:R59,V59:AH59),1)</f>
        <v>18</v>
      </c>
    </row>
    <row r="60" spans="1:37" ht="12.75" customHeight="1" x14ac:dyDescent="0.25">
      <c r="A60">
        <v>2019</v>
      </c>
      <c r="B60" s="34" t="s">
        <v>175</v>
      </c>
      <c r="C60" s="42">
        <v>2015</v>
      </c>
      <c r="D60" s="35">
        <v>13.697671518601561</v>
      </c>
      <c r="E60" s="35">
        <v>18.924646557553121</v>
      </c>
      <c r="F60" s="35">
        <v>10.938745401920553</v>
      </c>
      <c r="G60" s="35">
        <v>15.30190331807742</v>
      </c>
      <c r="H60" s="35">
        <v>13.353907561571019</v>
      </c>
      <c r="I60" s="35">
        <v>14.288240367859157</v>
      </c>
      <c r="J60" s="35">
        <v>10.991632164540635</v>
      </c>
      <c r="K60" s="35">
        <v>22.697235624452393</v>
      </c>
      <c r="L60" s="35">
        <v>15.425305764190947</v>
      </c>
      <c r="M60" s="35">
        <v>14.464529576592767</v>
      </c>
      <c r="N60" s="35">
        <v>16.703402527509624</v>
      </c>
      <c r="O60" s="35">
        <v>11.661531157728355</v>
      </c>
      <c r="P60" s="35">
        <v>13.759372741658323</v>
      </c>
      <c r="Q60" s="35">
        <v>13.997363173448699</v>
      </c>
      <c r="R60" s="35">
        <v>14.815645820055268</v>
      </c>
      <c r="S60" s="35">
        <f t="shared" si="3"/>
        <v>14.288240367859157</v>
      </c>
      <c r="T60" s="37">
        <f t="shared" si="4"/>
        <v>3.6911854687333627</v>
      </c>
      <c r="U60" s="114">
        <f t="shared" si="5"/>
        <v>10</v>
      </c>
      <c r="V60" s="35">
        <v>7.2983732415714879</v>
      </c>
      <c r="W60" s="35">
        <v>9.8016800055887607</v>
      </c>
      <c r="X60" s="35">
        <v>14.799479073186628</v>
      </c>
      <c r="Y60" s="35">
        <v>15.187315332400573</v>
      </c>
      <c r="Z60" s="35">
        <v>9.4667305089948997</v>
      </c>
      <c r="AA60" s="35">
        <v>7.7302818029688343</v>
      </c>
      <c r="AB60" s="35">
        <v>10.60379590532669</v>
      </c>
      <c r="AC60" s="35">
        <v>8.4971398609600417</v>
      </c>
      <c r="AD60" s="35">
        <v>12.393131373972841</v>
      </c>
      <c r="AE60" s="35">
        <v>8.2327060478596259</v>
      </c>
      <c r="AF60" s="35">
        <v>9.0436364080342351</v>
      </c>
      <c r="AG60" s="35">
        <v>10.286475329606191</v>
      </c>
      <c r="AH60" s="35">
        <v>11.57338655336155</v>
      </c>
      <c r="AI60" s="35">
        <f t="shared" si="6"/>
        <v>12.87351946777193</v>
      </c>
      <c r="AJ60" s="40">
        <f t="shared" si="7"/>
        <v>15.086211328186774</v>
      </c>
      <c r="AK60" s="39">
        <f>RANK(R60,(D60:R60,V60:AH60),1)</f>
        <v>22</v>
      </c>
    </row>
    <row r="61" spans="1:37" ht="12.75" customHeight="1" x14ac:dyDescent="0.25">
      <c r="A61">
        <v>2020</v>
      </c>
      <c r="B61" s="34" t="s">
        <v>192</v>
      </c>
      <c r="C61" s="42">
        <v>2015</v>
      </c>
      <c r="D61" s="35">
        <v>13.740961444477536</v>
      </c>
      <c r="E61" s="35">
        <v>17.799399452267213</v>
      </c>
      <c r="F61" s="35">
        <v>10.076121950374363</v>
      </c>
      <c r="G61" s="35">
        <v>14.808050748249823</v>
      </c>
      <c r="H61" s="35">
        <v>13.286136495328696</v>
      </c>
      <c r="I61" s="35">
        <v>15.236635796486233</v>
      </c>
      <c r="J61" s="35">
        <v>11.650516005120359</v>
      </c>
      <c r="K61" s="35">
        <v>21.079387066321367</v>
      </c>
      <c r="L61" s="35">
        <v>14.82554401552478</v>
      </c>
      <c r="M61" s="35">
        <v>15.83140688383472</v>
      </c>
      <c r="N61" s="35">
        <v>16.915989454881959</v>
      </c>
      <c r="O61" s="35">
        <v>10.942038680484661</v>
      </c>
      <c r="P61" s="35">
        <v>12.866298080729766</v>
      </c>
      <c r="Q61" s="35">
        <v>11.939154915157124</v>
      </c>
      <c r="R61" s="35">
        <v>14.86230599173361</v>
      </c>
      <c r="S61" s="35">
        <f t="shared" si="3"/>
        <v>14.808050748249823</v>
      </c>
      <c r="T61" s="37">
        <f t="shared" si="4"/>
        <v>0.3663901779253409</v>
      </c>
      <c r="U61" s="114">
        <f t="shared" si="5"/>
        <v>10</v>
      </c>
      <c r="V61" s="35">
        <v>7.4171453245811287</v>
      </c>
      <c r="W61" s="35">
        <v>9.5863104666756094</v>
      </c>
      <c r="X61" s="35">
        <v>13.942134018139527</v>
      </c>
      <c r="Y61" s="35">
        <v>15.402821835598314</v>
      </c>
      <c r="Z61" s="35">
        <v>8.7553802711152233</v>
      </c>
      <c r="AA61" s="35">
        <v>7.128506414544364</v>
      </c>
      <c r="AB61" s="35">
        <v>10.758359374097628</v>
      </c>
      <c r="AC61" s="35">
        <v>9.8924426439873319</v>
      </c>
      <c r="AD61" s="35">
        <v>12.122834221544156</v>
      </c>
      <c r="AE61" s="35">
        <v>8.7378870038402674</v>
      </c>
      <c r="AF61" s="35">
        <v>9.1489787848017237</v>
      </c>
      <c r="AG61" s="35">
        <v>11.012011749584483</v>
      </c>
      <c r="AH61" s="35">
        <v>10.224814722211486</v>
      </c>
      <c r="AI61" s="35">
        <f t="shared" si="6"/>
        <v>12.030994568350639</v>
      </c>
      <c r="AJ61" s="40">
        <f t="shared" si="7"/>
        <v>23.533477696275966</v>
      </c>
      <c r="AK61" s="39">
        <f>RANK(R61,(D61:R61,V61:AH61),1)</f>
        <v>22</v>
      </c>
    </row>
    <row r="62" spans="1:37" ht="12.75" customHeight="1" x14ac:dyDescent="0.25">
      <c r="A62">
        <v>2020</v>
      </c>
      <c r="B62" s="34" t="s">
        <v>176</v>
      </c>
      <c r="C62" s="42">
        <v>2015</v>
      </c>
      <c r="D62" s="35">
        <v>14.42110279892507</v>
      </c>
      <c r="E62" s="35">
        <v>17.956307309507956</v>
      </c>
      <c r="F62" s="35">
        <v>10.05408546232268</v>
      </c>
      <c r="G62" s="35">
        <v>15.686904925476487</v>
      </c>
      <c r="H62" s="35">
        <v>14.357812692597498</v>
      </c>
      <c r="I62" s="35">
        <v>15.578407600343509</v>
      </c>
      <c r="J62" s="35">
        <v>12.1517004148936</v>
      </c>
      <c r="K62" s="35">
        <v>22.856769828014155</v>
      </c>
      <c r="L62" s="35">
        <v>15.099211081006187</v>
      </c>
      <c r="M62" s="35">
        <v>16.346930320035437</v>
      </c>
      <c r="N62" s="35">
        <v>17.52231800897604</v>
      </c>
      <c r="O62" s="35">
        <v>11.374136251440586</v>
      </c>
      <c r="P62" s="35">
        <v>14.213149592420194</v>
      </c>
      <c r="Q62" s="35">
        <v>12.893098803302289</v>
      </c>
      <c r="R62" s="35">
        <v>13.708249847387238</v>
      </c>
      <c r="S62" s="35">
        <f t="shared" si="3"/>
        <v>14.42110279892507</v>
      </c>
      <c r="T62" s="37">
        <f t="shared" si="4"/>
        <v>-4.9431237088953184</v>
      </c>
      <c r="U62" s="114">
        <f t="shared" si="5"/>
        <v>5</v>
      </c>
      <c r="V62" s="35">
        <v>7.6852271969193167</v>
      </c>
      <c r="W62" s="35">
        <v>9.9455881371897021</v>
      </c>
      <c r="X62" s="35">
        <v>11.699628226839522</v>
      </c>
      <c r="Y62" s="35">
        <v>15.921982463264605</v>
      </c>
      <c r="Z62" s="35">
        <v>9.6020132742686037</v>
      </c>
      <c r="AA62" s="35">
        <v>7.2421964526263203</v>
      </c>
      <c r="AB62" s="35">
        <v>11.111934382369222</v>
      </c>
      <c r="AC62" s="35">
        <v>8.9419878797096501</v>
      </c>
      <c r="AD62" s="35">
        <v>12.784601478169307</v>
      </c>
      <c r="AE62" s="35">
        <v>9.3850186240026474</v>
      </c>
      <c r="AF62" s="35">
        <v>9.4573501740912995</v>
      </c>
      <c r="AG62" s="35">
        <v>11.690586783078441</v>
      </c>
      <c r="AH62" s="35">
        <v>12.251156296265499</v>
      </c>
      <c r="AI62" s="35">
        <f t="shared" si="6"/>
        <v>12.517878887217403</v>
      </c>
      <c r="AJ62" s="40">
        <f t="shared" si="7"/>
        <v>9.509366330308394</v>
      </c>
      <c r="AK62" s="39">
        <f>RANK(R62,(D62:R62,V62:AH62),1)</f>
        <v>17</v>
      </c>
    </row>
    <row r="63" spans="1:37" ht="12.75" customHeight="1" x14ac:dyDescent="0.25">
      <c r="A63">
        <v>2021</v>
      </c>
      <c r="B63" s="34" t="s">
        <v>193</v>
      </c>
      <c r="C63" s="42">
        <v>2015</v>
      </c>
      <c r="D63" s="35">
        <v>13.990493695376724</v>
      </c>
      <c r="E63" s="35">
        <v>16.786855563726384</v>
      </c>
      <c r="F63" s="35">
        <v>10.638333194808496</v>
      </c>
      <c r="G63" s="35">
        <v>14.937088240873969</v>
      </c>
      <c r="H63" s="35">
        <v>13.530222953070723</v>
      </c>
      <c r="I63" s="35">
        <v>15.866314079114385</v>
      </c>
      <c r="J63" s="35">
        <v>11.862827056415025</v>
      </c>
      <c r="K63" s="35">
        <v>22.362210593168879</v>
      </c>
      <c r="L63" s="35">
        <v>15.336568507781065</v>
      </c>
      <c r="M63" s="35">
        <v>15.510255580349366</v>
      </c>
      <c r="N63" s="35">
        <v>16.743433795584313</v>
      </c>
      <c r="O63" s="35">
        <v>11.003076047201931</v>
      </c>
      <c r="P63" s="35">
        <v>14.311814779628085</v>
      </c>
      <c r="Q63" s="35">
        <v>13.547591660327555</v>
      </c>
      <c r="R63" s="35">
        <v>14.016749675678057</v>
      </c>
      <c r="S63" s="35">
        <f t="shared" ref="S63" si="8">MEDIAN(D63:R63)</f>
        <v>14.311814779628085</v>
      </c>
      <c r="T63" s="37">
        <f t="shared" ref="T63" si="9">(R63-S63)/S63*100</f>
        <v>-2.0616889506565848</v>
      </c>
      <c r="U63" s="114">
        <f t="shared" ref="U63" si="10">RANK(R63,D63:R63,1)</f>
        <v>7</v>
      </c>
      <c r="V63" s="35">
        <v>7.5553876567211358</v>
      </c>
      <c r="W63" s="35">
        <v>9.3443645041746475</v>
      </c>
      <c r="X63" s="35">
        <v>12.097304604382234</v>
      </c>
      <c r="Y63" s="35">
        <v>15.4147276904368</v>
      </c>
      <c r="Z63" s="35">
        <v>9.6483168811691744</v>
      </c>
      <c r="AA63" s="35">
        <v>6.9214298418468339</v>
      </c>
      <c r="AB63" s="35">
        <v>10.482014829497025</v>
      </c>
      <c r="AC63" s="35">
        <v>8.9101468227538909</v>
      </c>
      <c r="AD63" s="35">
        <v>12.079935897125402</v>
      </c>
      <c r="AE63" s="35">
        <v>8.7364597501855901</v>
      </c>
      <c r="AF63" s="35">
        <v>9.8133196001090628</v>
      </c>
      <c r="AG63" s="35">
        <v>10.820704621005213</v>
      </c>
      <c r="AH63" s="35">
        <v>11.645718215704647</v>
      </c>
      <c r="AI63" s="35">
        <f t="shared" ref="AI63" si="11">MEDIAN(D63:R63,V63:AH63)</f>
        <v>12.088620250753818</v>
      </c>
      <c r="AJ63" s="40">
        <f t="shared" ref="AJ63" si="12">(R63-AI63)/AI63*100</f>
        <v>15.949954460716926</v>
      </c>
      <c r="AK63" s="39">
        <f>RANK(R63,(D63:R63,V63:AH63),1)</f>
        <v>19</v>
      </c>
    </row>
    <row r="64" spans="1:37" ht="12.75" customHeight="1" x14ac:dyDescent="0.25">
      <c r="A64">
        <v>2021</v>
      </c>
      <c r="B64" s="34" t="s">
        <v>177</v>
      </c>
      <c r="C64" s="42">
        <v>2015</v>
      </c>
      <c r="D64" s="35">
        <v>14.487828965217558</v>
      </c>
      <c r="E64" s="35">
        <v>18.346139677294897</v>
      </c>
      <c r="F64" s="35">
        <v>14.300449637037202</v>
      </c>
      <c r="G64" s="35">
        <v>15.152173856038823</v>
      </c>
      <c r="H64" s="35">
        <v>14.181208246376977</v>
      </c>
      <c r="I64" s="35">
        <v>15.986863590660411</v>
      </c>
      <c r="J64" s="35">
        <v>13.857553043156361</v>
      </c>
      <c r="K64" s="35">
        <v>25.176967913687893</v>
      </c>
      <c r="L64" s="35">
        <v>17.954346536554151</v>
      </c>
      <c r="M64" s="35">
        <v>15.220311793558952</v>
      </c>
      <c r="N64" s="35">
        <v>17.741415481803749</v>
      </c>
      <c r="O64" s="35">
        <v>11.166104511111239</v>
      </c>
      <c r="P64" s="35">
        <v>17.792518934943846</v>
      </c>
      <c r="Q64" s="35">
        <v>16.600105028341577</v>
      </c>
      <c r="R64" s="35">
        <v>15.09165201402104</v>
      </c>
      <c r="S64" s="35">
        <f t="shared" ref="S64:S69" si="13">MEDIAN(D64:R64)</f>
        <v>15.220311793558952</v>
      </c>
      <c r="T64" s="37">
        <f t="shared" ref="T64:T69" si="14">(R64-S64)/S64*100</f>
        <v>-0.84531631994792333</v>
      </c>
      <c r="U64" s="114">
        <f t="shared" ref="U64:U69" si="15">RANK(R64,D64:R64,1)</f>
        <v>6</v>
      </c>
      <c r="V64" s="35">
        <v>7.8358628148149059</v>
      </c>
      <c r="W64" s="35">
        <v>9.3604491668278058</v>
      </c>
      <c r="X64" s="35">
        <v>13.286897816425276</v>
      </c>
      <c r="Y64" s="35">
        <v>16.404208457971205</v>
      </c>
      <c r="Z64" s="35">
        <v>12.62255292560401</v>
      </c>
      <c r="AA64" s="35">
        <v>6.7882420254429112</v>
      </c>
      <c r="AB64" s="35">
        <v>12.068932183252958</v>
      </c>
      <c r="AC64" s="35">
        <v>9.7266905809985023</v>
      </c>
      <c r="AD64" s="35">
        <v>12.22224254267325</v>
      </c>
      <c r="AE64" s="35">
        <v>8.236173197745666</v>
      </c>
      <c r="AF64" s="35">
        <v>10.127000963929264</v>
      </c>
      <c r="AG64" s="35">
        <v>10.195138901449393</v>
      </c>
      <c r="AH64" s="35">
        <v>11.685656284702228</v>
      </c>
      <c r="AI64" s="35">
        <f t="shared" ref="AI64:AI69" si="16">MEDIAN(D64:R64,V64:AH64)</f>
        <v>14.01938064476667</v>
      </c>
      <c r="AJ64" s="40">
        <f t="shared" ref="AJ64:AJ69" si="17">(R64-AI64)/AI64*100</f>
        <v>7.6484931568973469</v>
      </c>
      <c r="AK64" s="39">
        <f>RANK(R64,(D64:R64,V64:AH64),1)</f>
        <v>18</v>
      </c>
    </row>
    <row r="65" spans="1:37" x14ac:dyDescent="0.25">
      <c r="A65">
        <v>2022</v>
      </c>
      <c r="B65" s="34" t="s">
        <v>194</v>
      </c>
      <c r="C65" s="42">
        <v>2015</v>
      </c>
      <c r="D65" s="35">
        <v>15.04548108075422</v>
      </c>
      <c r="E65" s="35">
        <v>23.616437846399325</v>
      </c>
      <c r="F65" s="35">
        <v>21.570521840454564</v>
      </c>
      <c r="G65" s="35">
        <v>15.803227749622648</v>
      </c>
      <c r="H65" s="35">
        <v>15.937938268532589</v>
      </c>
      <c r="I65" s="35">
        <v>18.421663460934656</v>
      </c>
      <c r="J65" s="35">
        <v>25.746547926662792</v>
      </c>
      <c r="K65" s="35">
        <v>27.977690896108715</v>
      </c>
      <c r="L65" s="35">
        <v>25.241383480750507</v>
      </c>
      <c r="M65" s="35">
        <v>16.805137234015348</v>
      </c>
      <c r="N65" s="35">
        <v>24.273151626085294</v>
      </c>
      <c r="O65" s="35">
        <v>15.99687412055569</v>
      </c>
      <c r="P65" s="35">
        <v>25.300319332773601</v>
      </c>
      <c r="Q65" s="35">
        <v>17.562883902883776</v>
      </c>
      <c r="R65" s="35">
        <v>22.067521587533484</v>
      </c>
      <c r="S65" s="35">
        <f t="shared" si="13"/>
        <v>21.570521840454564</v>
      </c>
      <c r="T65" s="37">
        <f t="shared" si="14"/>
        <v>2.304069186433956</v>
      </c>
      <c r="U65" s="114">
        <f t="shared" si="15"/>
        <v>9</v>
      </c>
      <c r="V65" s="35">
        <v>7.7795324670491883</v>
      </c>
      <c r="W65" s="35">
        <v>9.7328349912433563</v>
      </c>
      <c r="X65" s="35">
        <v>15.04548108075422</v>
      </c>
      <c r="Y65" s="35">
        <v>18.4974381278215</v>
      </c>
      <c r="Z65" s="35">
        <v>14.127765670680237</v>
      </c>
      <c r="AA65" s="35">
        <v>6.2387809070167197</v>
      </c>
      <c r="AB65" s="35">
        <v>15.382257378029077</v>
      </c>
      <c r="AC65" s="35">
        <v>10.364290548633713</v>
      </c>
      <c r="AD65" s="35">
        <v>11.888203293802439</v>
      </c>
      <c r="AE65" s="35">
        <v>8.343632764984573</v>
      </c>
      <c r="AF65" s="35">
        <v>14.809737672661822</v>
      </c>
      <c r="AG65" s="35">
        <v>11.879783886370568</v>
      </c>
      <c r="AH65" s="35">
        <v>10.019094843926984</v>
      </c>
      <c r="AI65" s="35">
        <f t="shared" si="16"/>
        <v>15.870583009077619</v>
      </c>
      <c r="AJ65" s="40">
        <f t="shared" si="17"/>
        <v>39.04669774835213</v>
      </c>
      <c r="AK65" s="39">
        <f>RANK(R65,(D65:R65,V65:AH65),1)</f>
        <v>22</v>
      </c>
    </row>
    <row r="66" spans="1:37" x14ac:dyDescent="0.25">
      <c r="A66">
        <v>2022</v>
      </c>
      <c r="B66" s="34" t="s">
        <v>178</v>
      </c>
      <c r="C66" s="42">
        <v>2015</v>
      </c>
      <c r="D66" s="35">
        <v>20.370275878085458</v>
      </c>
      <c r="E66" s="35">
        <v>33.593692253181615</v>
      </c>
      <c r="F66" s="35">
        <v>32.929068845294928</v>
      </c>
      <c r="G66" s="35">
        <v>21.034899285972148</v>
      </c>
      <c r="H66" s="35">
        <v>17.685887828049619</v>
      </c>
      <c r="I66" s="35">
        <v>22.761193851911589</v>
      </c>
      <c r="J66" s="35">
        <v>40.749183229000622</v>
      </c>
      <c r="K66" s="35">
        <v>40.110454239603023</v>
      </c>
      <c r="L66" s="35">
        <v>31.418561100097914</v>
      </c>
      <c r="M66" s="35">
        <v>17.435575115988403</v>
      </c>
      <c r="N66" s="35">
        <v>32.514758149469458</v>
      </c>
      <c r="O66" s="35">
        <v>20.068174329046055</v>
      </c>
      <c r="P66" s="35">
        <v>29.390164985119068</v>
      </c>
      <c r="Q66" s="35">
        <v>23.624341134881316</v>
      </c>
      <c r="R66" s="35">
        <v>36.843427665188592</v>
      </c>
      <c r="S66" s="35">
        <f t="shared" si="13"/>
        <v>29.390164985119068</v>
      </c>
      <c r="T66" s="37">
        <f t="shared" si="14"/>
        <v>25.359717047669818</v>
      </c>
      <c r="U66" s="114">
        <f t="shared" si="15"/>
        <v>13</v>
      </c>
      <c r="V66" s="35">
        <v>8.2516880251905516</v>
      </c>
      <c r="W66" s="35">
        <v>10.910181656737299</v>
      </c>
      <c r="X66" s="35">
        <v>23.210030439055846</v>
      </c>
      <c r="Y66" s="35">
        <v>21.319737889352155</v>
      </c>
      <c r="Z66" s="35">
        <v>17.435575115988403</v>
      </c>
      <c r="AA66" s="35">
        <v>6.6807599701856555</v>
      </c>
      <c r="AB66" s="35">
        <v>21.259317579544273</v>
      </c>
      <c r="AC66" s="35">
        <v>19.369025029840582</v>
      </c>
      <c r="AD66" s="35">
        <v>12.36890056495613</v>
      </c>
      <c r="AE66" s="35">
        <v>9.4341998028590712</v>
      </c>
      <c r="AF66" s="35">
        <v>23.434448732627978</v>
      </c>
      <c r="AG66" s="35">
        <v>12.947209244545842</v>
      </c>
      <c r="AH66" s="35">
        <v>15.277706908564095</v>
      </c>
      <c r="AI66" s="35">
        <f t="shared" si="16"/>
        <v>21.147108432758209</v>
      </c>
      <c r="AJ66" s="40">
        <f t="shared" si="17"/>
        <v>74.224423080537065</v>
      </c>
      <c r="AK66" s="39">
        <f>RANK(R66,(D66:R66,V66:AH66),1)</f>
        <v>26</v>
      </c>
    </row>
    <row r="67" spans="1:37" x14ac:dyDescent="0.25">
      <c r="A67">
        <v>2023</v>
      </c>
      <c r="B67" s="34" t="s">
        <v>195</v>
      </c>
      <c r="C67" s="42">
        <v>2015</v>
      </c>
      <c r="D67" s="35">
        <v>26.437831185588482</v>
      </c>
      <c r="E67" s="35">
        <v>33.306053421260607</v>
      </c>
      <c r="F67" s="35">
        <v>28.025504524869017</v>
      </c>
      <c r="G67" s="35">
        <v>22.192340046296906</v>
      </c>
      <c r="H67" s="35">
        <v>19.806444199422295</v>
      </c>
      <c r="I67" s="35">
        <v>28.964073846985126</v>
      </c>
      <c r="J67" s="35">
        <v>17.227571482579886</v>
      </c>
      <c r="K67" s="35">
        <v>46.551284041777727</v>
      </c>
      <c r="L67" s="35">
        <v>31.911356951947884</v>
      </c>
      <c r="M67" s="35">
        <v>30.306140260852093</v>
      </c>
      <c r="N67" s="35">
        <v>45.402194497878561</v>
      </c>
      <c r="O67" s="35">
        <v>26.832556601431712</v>
      </c>
      <c r="P67" s="35">
        <v>22.306371833096062</v>
      </c>
      <c r="Q67" s="35">
        <v>17.850360472021421</v>
      </c>
      <c r="R67" s="35">
        <v>33.850412728031642</v>
      </c>
      <c r="S67" s="35">
        <f t="shared" si="13"/>
        <v>28.025504524869017</v>
      </c>
      <c r="T67" s="37">
        <f t="shared" si="14"/>
        <v>20.784311654385277</v>
      </c>
      <c r="U67" s="114">
        <f t="shared" si="15"/>
        <v>13</v>
      </c>
      <c r="V67" s="35">
        <v>8.3769504917840099</v>
      </c>
      <c r="W67" s="35">
        <v>11.157571754501843</v>
      </c>
      <c r="X67" s="35">
        <v>21.481834297779098</v>
      </c>
      <c r="Y67" s="35">
        <v>26.8939583327851</v>
      </c>
      <c r="Z67" s="35">
        <v>16.71004260402988</v>
      </c>
      <c r="AA67" s="108">
        <v>6.719103745242462</v>
      </c>
      <c r="AB67" s="35">
        <v>23.499319756533367</v>
      </c>
      <c r="AC67" s="35">
        <v>22.078308259497746</v>
      </c>
      <c r="AD67" s="35">
        <v>11.973337613911177</v>
      </c>
      <c r="AE67" s="35">
        <v>8.9558811016874067</v>
      </c>
      <c r="AF67" s="35">
        <v>10.841791421827264</v>
      </c>
      <c r="AG67" s="35">
        <v>13.28908900005526</v>
      </c>
      <c r="AH67" s="35">
        <v>15.973221827789196</v>
      </c>
      <c r="AI67" s="35">
        <f t="shared" si="16"/>
        <v>22.135324152897326</v>
      </c>
      <c r="AJ67" s="40">
        <f t="shared" si="17"/>
        <v>52.924856641870818</v>
      </c>
      <c r="AK67" s="39">
        <f>RANK(R67,(D67:R67,V67:AH67),1)</f>
        <v>26</v>
      </c>
    </row>
    <row r="68" spans="1:37" x14ac:dyDescent="0.25">
      <c r="A68">
        <v>2023</v>
      </c>
      <c r="B68" s="34" t="s">
        <v>196</v>
      </c>
      <c r="C68" s="109">
        <v>2015</v>
      </c>
      <c r="D68" s="35">
        <v>28.563607994701741</v>
      </c>
      <c r="E68" s="35">
        <v>26.715780875334705</v>
      </c>
      <c r="F68" s="35">
        <v>17.64070469563956</v>
      </c>
      <c r="G68" s="35">
        <v>19.333107104031804</v>
      </c>
      <c r="H68" s="35">
        <v>22.268907200222429</v>
      </c>
      <c r="I68" s="35">
        <v>27.924639738472017</v>
      </c>
      <c r="J68" s="35">
        <v>18.072440003902887</v>
      </c>
      <c r="K68" s="35">
        <v>46.636047998604631</v>
      </c>
      <c r="L68" s="35">
        <v>24.574373746348599</v>
      </c>
      <c r="M68" s="35">
        <v>28.252758572752146</v>
      </c>
      <c r="N68" s="35">
        <v>29.668850383855862</v>
      </c>
      <c r="O68" s="35">
        <v>20.300194194541657</v>
      </c>
      <c r="P68" s="35">
        <v>21.120491280241978</v>
      </c>
      <c r="Q68" s="35">
        <v>13.815529864426479</v>
      </c>
      <c r="R68" s="108">
        <v>27.124516899727269</v>
      </c>
      <c r="S68" s="35">
        <f t="shared" si="13"/>
        <v>24.574373746348599</v>
      </c>
      <c r="T68" s="37">
        <f t="shared" si="14"/>
        <v>10.377245742661438</v>
      </c>
      <c r="U68" s="114">
        <f t="shared" si="15"/>
        <v>10</v>
      </c>
      <c r="V68" s="35">
        <v>8.5742632221096819</v>
      </c>
      <c r="W68" s="35">
        <v>10.922903299062185</v>
      </c>
      <c r="X68" s="35">
        <v>19.419454165684467</v>
      </c>
      <c r="Y68" s="35">
        <v>26.06817791293971</v>
      </c>
      <c r="Z68" s="35">
        <v>17.580261752482691</v>
      </c>
      <c r="AA68" s="35">
        <v>6.5105684486109778</v>
      </c>
      <c r="AB68" s="35">
        <v>24.755702575819196</v>
      </c>
      <c r="AC68" s="35">
        <v>17.398932923012097</v>
      </c>
      <c r="AD68" s="35">
        <v>12.010876275885769</v>
      </c>
      <c r="AE68" s="35">
        <v>9.6190626681069347</v>
      </c>
      <c r="AF68" s="35">
        <v>10.612053877112587</v>
      </c>
      <c r="AG68" s="35">
        <v>12.3130909916701</v>
      </c>
      <c r="AH68" s="35">
        <v>15.654722277628252</v>
      </c>
      <c r="AI68" s="35">
        <f t="shared" si="16"/>
        <v>19.376280634858134</v>
      </c>
      <c r="AJ68" s="40">
        <f t="shared" si="17"/>
        <v>39.98825373601359</v>
      </c>
      <c r="AK68" s="39">
        <f>RANK(R68,(D68:R68,V68:AH68),1)</f>
        <v>23</v>
      </c>
    </row>
    <row r="69" spans="1:37" x14ac:dyDescent="0.25">
      <c r="A69">
        <v>2024</v>
      </c>
      <c r="B69" s="34" t="s">
        <v>203</v>
      </c>
      <c r="C69" s="109">
        <v>2015</v>
      </c>
      <c r="D69" s="35">
        <v>28.078122996709258</v>
      </c>
      <c r="E69" s="35">
        <v>23.231762041112866</v>
      </c>
      <c r="F69" s="35">
        <v>17.898200777811017</v>
      </c>
      <c r="G69" s="108">
        <v>22.530877387922558</v>
      </c>
      <c r="H69" s="108">
        <v>21.898371725287401</v>
      </c>
      <c r="I69" s="35">
        <v>27.223385614769864</v>
      </c>
      <c r="J69" s="108">
        <v>18.40249583315526</v>
      </c>
      <c r="K69" s="35">
        <v>38.57429804692508</v>
      </c>
      <c r="L69" s="35">
        <v>23.830078208470447</v>
      </c>
      <c r="M69" s="35">
        <v>29.291850079063209</v>
      </c>
      <c r="N69" s="35">
        <v>33.027052438138384</v>
      </c>
      <c r="O69" s="35">
        <v>17.205863498440106</v>
      </c>
      <c r="P69" s="35">
        <v>19.077738364887388</v>
      </c>
      <c r="Q69" s="35">
        <v>15.16304115560494</v>
      </c>
      <c r="R69" s="108">
        <v>26.715840609865282</v>
      </c>
      <c r="S69" s="35">
        <f t="shared" si="13"/>
        <v>23.231762041112866</v>
      </c>
      <c r="T69" s="40">
        <f t="shared" si="14"/>
        <v>14.997048276349851</v>
      </c>
      <c r="U69" s="114">
        <f t="shared" si="15"/>
        <v>10</v>
      </c>
      <c r="V69" s="35">
        <v>8.4960895764776261</v>
      </c>
      <c r="W69" s="35">
        <v>10.914996367366127</v>
      </c>
      <c r="X69" s="35">
        <v>19.291422710372238</v>
      </c>
      <c r="Y69" s="35">
        <v>26.163511261165006</v>
      </c>
      <c r="Z69" s="35">
        <v>16.846873798025555</v>
      </c>
      <c r="AA69" s="35">
        <v>6.1968460190606427</v>
      </c>
      <c r="AB69" s="35">
        <v>21.616308389247404</v>
      </c>
      <c r="AC69" s="35">
        <v>17.658874310867986</v>
      </c>
      <c r="AD69" s="108">
        <v>11.761186375486131</v>
      </c>
      <c r="AE69" s="108">
        <v>8.5730159408521729</v>
      </c>
      <c r="AF69" s="35">
        <v>10.419248685841275</v>
      </c>
      <c r="AG69" s="35">
        <v>12.103081328261892</v>
      </c>
      <c r="AH69" s="35">
        <v>16.171631266293431</v>
      </c>
      <c r="AI69" s="108">
        <f t="shared" si="16"/>
        <v>18.740117099021326</v>
      </c>
      <c r="AJ69" s="40">
        <f t="shared" si="17"/>
        <v>42.559624727534256</v>
      </c>
      <c r="AK69" s="115">
        <f>RANK(R69,(D69:R69,V69:AH69),1)</f>
        <v>23</v>
      </c>
    </row>
    <row r="70" spans="1:37" x14ac:dyDescent="0.25">
      <c r="A70">
        <v>2024</v>
      </c>
      <c r="B70" s="34" t="s">
        <v>207</v>
      </c>
      <c r="C70" s="109">
        <v>2015</v>
      </c>
      <c r="D70" s="35">
        <v>24.686835924393247</v>
      </c>
      <c r="E70" s="35">
        <v>23.42858740633039</v>
      </c>
      <c r="F70" s="35">
        <v>17.942623867576334</v>
      </c>
      <c r="G70" s="35">
        <v>20.970808634380944</v>
      </c>
      <c r="H70" s="35">
        <v>21.708981098311149</v>
      </c>
      <c r="I70" s="35">
        <v>26.775528464377587</v>
      </c>
      <c r="J70" s="35">
        <v>18.362040040263956</v>
      </c>
      <c r="K70" s="35">
        <v>38.728889385974725</v>
      </c>
      <c r="L70" s="35">
        <v>22.858181411475229</v>
      </c>
      <c r="M70" s="35">
        <v>28.696454535286886</v>
      </c>
      <c r="N70" s="35">
        <v>29.879208142265966</v>
      </c>
      <c r="O70" s="35">
        <v>15.669388211609439</v>
      </c>
      <c r="P70" s="35">
        <v>19.075047533832905</v>
      </c>
      <c r="Q70" s="35">
        <v>14.53696454535287</v>
      </c>
      <c r="R70" s="35">
        <v>23.970899543003785</v>
      </c>
      <c r="S70" s="35">
        <f>MEDIAN(D70:R70)</f>
        <v>22.858181411475229</v>
      </c>
      <c r="T70" s="40">
        <f>(R70-S70)/S70*100</f>
        <v>4.8679206429342239</v>
      </c>
      <c r="U70" s="114">
        <f>RANK(R70,D70:R70,1)</f>
        <v>10</v>
      </c>
      <c r="V70" s="35">
        <v>8.5560899228274234</v>
      </c>
      <c r="W70" s="35">
        <v>10.669947433173025</v>
      </c>
      <c r="X70" s="35">
        <v>18.823397830220333</v>
      </c>
      <c r="Y70" s="35">
        <v>25.190135331618389</v>
      </c>
      <c r="Z70" s="35">
        <v>16.281735823733364</v>
      </c>
      <c r="AA70" s="35">
        <v>5.7879431830891406</v>
      </c>
      <c r="AB70" s="35">
        <v>17.003131640756067</v>
      </c>
      <c r="AC70" s="35">
        <v>16.743093613689744</v>
      </c>
      <c r="AD70" s="35">
        <v>11.575886366178281</v>
      </c>
      <c r="AE70" s="35">
        <v>12.205010625209708</v>
      </c>
      <c r="AF70" s="35">
        <v>10.225366290124148</v>
      </c>
      <c r="AG70" s="35">
        <v>11.626216306900796</v>
      </c>
      <c r="AH70" s="35">
        <v>15.694553181970697</v>
      </c>
      <c r="AI70" s="35">
        <f>MEDIAN(D70:R70,V70:AH70)</f>
        <v>18.152331953920147</v>
      </c>
      <c r="AJ70" s="40">
        <f>(R70-AI70)/AI70*100</f>
        <v>32.054105245839068</v>
      </c>
      <c r="AK70" s="115">
        <f>RANK(R70,(D70:R70,V70:AH70),1)</f>
        <v>22</v>
      </c>
    </row>
  </sheetData>
  <phoneticPr fontId="20"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2CD6-699A-4201-8E7C-8FFE057BE4F9}">
  <sheetPr>
    <tabColor theme="4"/>
  </sheetPr>
  <dimension ref="A1:AK70"/>
  <sheetViews>
    <sheetView showGridLines="0" zoomScaleNormal="100" workbookViewId="0">
      <pane ySplit="14" topLeftCell="A60"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7" t="s">
        <v>105</v>
      </c>
    </row>
    <row r="2" spans="1:37" ht="15.5" x14ac:dyDescent="0.35">
      <c r="A2" s="43" t="s">
        <v>103</v>
      </c>
    </row>
    <row r="3" spans="1:37" ht="15.5" x14ac:dyDescent="0.35">
      <c r="A3" s="43" t="s">
        <v>110</v>
      </c>
    </row>
    <row r="4" spans="1:37" ht="15.5" x14ac:dyDescent="0.35">
      <c r="A4" s="43" t="s">
        <v>111</v>
      </c>
    </row>
    <row r="5" spans="1:37" ht="15.5" x14ac:dyDescent="0.35">
      <c r="A5" s="43" t="s">
        <v>118</v>
      </c>
    </row>
    <row r="6" spans="1:37" ht="15.5" x14ac:dyDescent="0.35">
      <c r="A6" s="43" t="s">
        <v>113</v>
      </c>
    </row>
    <row r="7" spans="1:37" ht="15.5" x14ac:dyDescent="0.35">
      <c r="A7" s="43" t="s">
        <v>154</v>
      </c>
    </row>
    <row r="8" spans="1:37" ht="15.5" x14ac:dyDescent="0.35">
      <c r="A8" s="43" t="s">
        <v>114</v>
      </c>
    </row>
    <row r="9" spans="1:37" ht="15.5" x14ac:dyDescent="0.35">
      <c r="A9" s="43" t="s">
        <v>115</v>
      </c>
    </row>
    <row r="10" spans="1:37" ht="15.5" x14ac:dyDescent="0.25">
      <c r="A10" s="44" t="s">
        <v>116</v>
      </c>
    </row>
    <row r="11" spans="1:37" ht="15.5" x14ac:dyDescent="0.35">
      <c r="A11" s="45" t="s">
        <v>117</v>
      </c>
    </row>
    <row r="12" spans="1:37" ht="15.5" x14ac:dyDescent="0.35">
      <c r="A12" s="45" t="s">
        <v>121</v>
      </c>
    </row>
    <row r="13" spans="1:37" ht="15.5" x14ac:dyDescent="0.35">
      <c r="A13" s="43" t="s">
        <v>64</v>
      </c>
    </row>
    <row r="14" spans="1:37" ht="64" customHeight="1" x14ac:dyDescent="0.25">
      <c r="A14" s="99" t="s">
        <v>97</v>
      </c>
      <c r="B14" s="99" t="s">
        <v>98</v>
      </c>
      <c r="C14" s="100" t="s">
        <v>62</v>
      </c>
      <c r="D14" s="101" t="s">
        <v>0</v>
      </c>
      <c r="E14" s="101" t="s">
        <v>1</v>
      </c>
      <c r="F14" s="101" t="s">
        <v>2</v>
      </c>
      <c r="G14" s="101" t="s">
        <v>3</v>
      </c>
      <c r="H14" s="101" t="s">
        <v>4</v>
      </c>
      <c r="I14" s="101" t="s">
        <v>5</v>
      </c>
      <c r="J14" s="101" t="s">
        <v>6</v>
      </c>
      <c r="K14" s="101" t="s">
        <v>7</v>
      </c>
      <c r="L14" s="101" t="s">
        <v>8</v>
      </c>
      <c r="M14" s="101" t="s">
        <v>9</v>
      </c>
      <c r="N14" s="101" t="s">
        <v>10</v>
      </c>
      <c r="O14" s="101" t="s">
        <v>11</v>
      </c>
      <c r="P14" s="101" t="s">
        <v>12</v>
      </c>
      <c r="Q14" s="101" t="s">
        <v>13</v>
      </c>
      <c r="R14" s="101" t="s">
        <v>148</v>
      </c>
      <c r="S14" s="101" t="s">
        <v>126</v>
      </c>
      <c r="T14" s="101" t="s">
        <v>101</v>
      </c>
      <c r="U14" s="101" t="s">
        <v>149</v>
      </c>
      <c r="V14" s="101" t="s">
        <v>28</v>
      </c>
      <c r="W14" s="101" t="s">
        <v>47</v>
      </c>
      <c r="X14" s="102" t="s">
        <v>17</v>
      </c>
      <c r="Y14" s="102" t="s">
        <v>18</v>
      </c>
      <c r="Z14" s="102" t="s">
        <v>19</v>
      </c>
      <c r="AA14" s="103" t="s">
        <v>20</v>
      </c>
      <c r="AB14" s="103" t="s">
        <v>21</v>
      </c>
      <c r="AC14" s="103" t="s">
        <v>22</v>
      </c>
      <c r="AD14" s="103" t="s">
        <v>23</v>
      </c>
      <c r="AE14" s="103" t="s">
        <v>24</v>
      </c>
      <c r="AF14" s="103" t="s">
        <v>29</v>
      </c>
      <c r="AG14" s="103" t="s">
        <v>25</v>
      </c>
      <c r="AH14" s="103" t="s">
        <v>26</v>
      </c>
      <c r="AI14" s="101" t="s">
        <v>128</v>
      </c>
      <c r="AJ14" s="101" t="s">
        <v>102</v>
      </c>
      <c r="AK14" s="101" t="s">
        <v>150</v>
      </c>
    </row>
    <row r="15" spans="1:37" ht="12.75" customHeight="1" x14ac:dyDescent="0.25">
      <c r="A15">
        <v>1998</v>
      </c>
      <c r="B15" s="34">
        <v>35796</v>
      </c>
      <c r="C15" s="42" t="s">
        <v>99</v>
      </c>
      <c r="D15" s="35">
        <v>9.8564593301435401</v>
      </c>
      <c r="E15" s="35">
        <v>13.085332028063304</v>
      </c>
      <c r="F15" s="35">
        <v>10.750699231177093</v>
      </c>
      <c r="G15" s="35">
        <v>7.9545297931494652</v>
      </c>
      <c r="H15" s="35">
        <v>10.216901861456199</v>
      </c>
      <c r="I15" s="35">
        <v>10.993726354762707</v>
      </c>
      <c r="J15" s="35">
        <v>5.7755354025631203</v>
      </c>
      <c r="K15" s="35">
        <v>8.5196144741291846</v>
      </c>
      <c r="L15" s="35">
        <v>4.5890393638850888</v>
      </c>
      <c r="M15" s="35">
        <v>11.209006363191385</v>
      </c>
      <c r="N15" s="35">
        <v>9.408602150537634</v>
      </c>
      <c r="O15" s="35">
        <v>10.144116872861279</v>
      </c>
      <c r="P15" s="35">
        <v>9.8125645302199977</v>
      </c>
      <c r="Q15" s="35">
        <v>9.8359820747520974</v>
      </c>
      <c r="R15" s="35">
        <v>9.9580000000000002</v>
      </c>
      <c r="S15" s="36">
        <f t="shared" ref="S15:S33" si="0">MEDIAN(D15:R15)</f>
        <v>9.8564593301435401</v>
      </c>
      <c r="T15" s="37">
        <f t="shared" ref="T15:T33" si="1">(R15-S15)/S15*100</f>
        <v>1.0301941747572887</v>
      </c>
      <c r="U15" s="38">
        <f t="shared" ref="U15:U33" si="2">RANK(R15,D15:R15,1)</f>
        <v>9</v>
      </c>
      <c r="V15" s="36"/>
      <c r="W15" s="36"/>
      <c r="X15" s="41"/>
      <c r="Y15" s="41"/>
      <c r="Z15" s="41"/>
      <c r="AA15" s="41"/>
      <c r="AB15" s="41"/>
      <c r="AC15" s="41"/>
      <c r="AD15" s="41"/>
      <c r="AE15" s="41"/>
      <c r="AF15" s="41"/>
      <c r="AG15" s="41"/>
      <c r="AH15" s="41"/>
      <c r="AI15" s="35"/>
      <c r="AJ15" s="40"/>
      <c r="AK15" s="39"/>
    </row>
    <row r="16" spans="1:37" ht="12.75" customHeight="1" x14ac:dyDescent="0.25">
      <c r="A16">
        <v>1998</v>
      </c>
      <c r="B16" s="34">
        <v>35977</v>
      </c>
      <c r="C16" s="42" t="s">
        <v>99</v>
      </c>
      <c r="D16" s="35">
        <v>9.9010276679841898</v>
      </c>
      <c r="E16" s="35">
        <v>13.252333423253305</v>
      </c>
      <c r="F16" s="35">
        <v>10.836724519048314</v>
      </c>
      <c r="G16" s="35">
        <v>7.8108845950810704</v>
      </c>
      <c r="H16" s="35">
        <v>10.11680615428104</v>
      </c>
      <c r="I16" s="35">
        <v>11.149687610020312</v>
      </c>
      <c r="J16" s="35">
        <v>5.5075258764607682</v>
      </c>
      <c r="K16" s="35">
        <v>8.5570055865921795</v>
      </c>
      <c r="L16" s="35">
        <v>4.6063683831101958</v>
      </c>
      <c r="M16" s="35">
        <v>11.267763690315618</v>
      </c>
      <c r="N16" s="35">
        <v>9.4484459792797235</v>
      </c>
      <c r="O16" s="35">
        <v>10.192843936922239</v>
      </c>
      <c r="P16" s="35">
        <v>9.8544366899302105</v>
      </c>
      <c r="Q16" s="35">
        <v>9.853494883003755</v>
      </c>
      <c r="R16" s="35">
        <v>9.3170000000000002</v>
      </c>
      <c r="S16" s="36">
        <f t="shared" si="0"/>
        <v>9.8544366899302105</v>
      </c>
      <c r="T16" s="37">
        <f t="shared" si="1"/>
        <v>-5.4537535410764963</v>
      </c>
      <c r="U16" s="38">
        <f t="shared" si="2"/>
        <v>5</v>
      </c>
      <c r="V16" s="36"/>
      <c r="W16" s="36"/>
      <c r="X16" s="41"/>
      <c r="Y16" s="41"/>
      <c r="Z16" s="41"/>
      <c r="AA16" s="41"/>
      <c r="AB16" s="41"/>
      <c r="AC16" s="41"/>
      <c r="AD16" s="41"/>
      <c r="AE16" s="41"/>
      <c r="AF16" s="41"/>
      <c r="AG16" s="41"/>
      <c r="AH16" s="41"/>
      <c r="AI16" s="35"/>
      <c r="AJ16" s="40"/>
      <c r="AK16" s="39"/>
    </row>
    <row r="17" spans="1:37" ht="12.75" customHeight="1" x14ac:dyDescent="0.25">
      <c r="A17">
        <v>1999</v>
      </c>
      <c r="B17" s="34">
        <v>36161</v>
      </c>
      <c r="C17" s="42" t="s">
        <v>99</v>
      </c>
      <c r="D17" s="35">
        <v>10.479422687005369</v>
      </c>
      <c r="E17" s="35">
        <v>13.829979747099024</v>
      </c>
      <c r="F17" s="35">
        <v>11.773956955645158</v>
      </c>
      <c r="G17" s="35">
        <v>7.91</v>
      </c>
      <c r="H17" s="35">
        <v>10.520964026605403</v>
      </c>
      <c r="I17" s="35">
        <v>11.788</v>
      </c>
      <c r="J17" s="35">
        <v>5.5604224914569746</v>
      </c>
      <c r="K17" s="35">
        <v>8.956605431431603</v>
      </c>
      <c r="L17" s="35">
        <v>4.851</v>
      </c>
      <c r="M17" s="35">
        <v>11.973257246547462</v>
      </c>
      <c r="N17" s="35">
        <v>10.22820607067173</v>
      </c>
      <c r="O17" s="35">
        <v>10.258277551101843</v>
      </c>
      <c r="P17" s="35">
        <v>10.139074200954408</v>
      </c>
      <c r="Q17" s="35">
        <v>9.8011796736700916</v>
      </c>
      <c r="R17" s="35">
        <v>9.3170000000000002</v>
      </c>
      <c r="S17" s="36">
        <f t="shared" si="0"/>
        <v>10.22820607067173</v>
      </c>
      <c r="T17" s="37">
        <f t="shared" si="1"/>
        <v>-8.9087574534161398</v>
      </c>
      <c r="U17" s="38">
        <f t="shared" si="2"/>
        <v>5</v>
      </c>
      <c r="V17" s="36"/>
      <c r="W17" s="36"/>
      <c r="X17" s="41"/>
      <c r="Y17" s="41"/>
      <c r="Z17" s="41"/>
      <c r="AA17" s="41"/>
      <c r="AB17" s="41"/>
      <c r="AC17" s="41"/>
      <c r="AD17" s="41"/>
      <c r="AE17" s="41"/>
      <c r="AF17" s="41"/>
      <c r="AG17" s="41"/>
      <c r="AH17" s="41"/>
      <c r="AI17" s="35"/>
      <c r="AJ17" s="40"/>
      <c r="AK17" s="39"/>
    </row>
    <row r="18" spans="1:37" ht="12.75" customHeight="1" x14ac:dyDescent="0.25">
      <c r="A18">
        <v>1999</v>
      </c>
      <c r="B18" s="34">
        <v>36342</v>
      </c>
      <c r="C18" s="42" t="s">
        <v>99</v>
      </c>
      <c r="D18" s="35">
        <v>10.479422687005369</v>
      </c>
      <c r="E18" s="35">
        <v>13.760569560162516</v>
      </c>
      <c r="F18" s="35">
        <v>12.103288608870967</v>
      </c>
      <c r="G18" s="35">
        <v>7.7490000000000014</v>
      </c>
      <c r="H18" s="35">
        <v>10.293662541904423</v>
      </c>
      <c r="I18" s="35">
        <v>13.446999999999999</v>
      </c>
      <c r="J18" s="35">
        <v>5.4753747323340471</v>
      </c>
      <c r="K18" s="35">
        <v>8.9592718813963046</v>
      </c>
      <c r="L18" s="35">
        <v>5.0119999999999987</v>
      </c>
      <c r="M18" s="35">
        <v>11.921199606345082</v>
      </c>
      <c r="N18" s="35">
        <v>9.3610320777234737</v>
      </c>
      <c r="O18" s="35">
        <v>10.258277551101843</v>
      </c>
      <c r="P18" s="35">
        <v>9.9834120659190084</v>
      </c>
      <c r="Q18" s="35">
        <v>9.6349047688453648</v>
      </c>
      <c r="R18" s="35">
        <v>9.32</v>
      </c>
      <c r="S18" s="36">
        <f t="shared" si="0"/>
        <v>9.9834120659190084</v>
      </c>
      <c r="T18" s="37">
        <f t="shared" si="1"/>
        <v>-6.6451435795557208</v>
      </c>
      <c r="U18" s="38">
        <f t="shared" si="2"/>
        <v>5</v>
      </c>
      <c r="V18" s="36"/>
      <c r="W18" s="36"/>
      <c r="X18" s="41"/>
      <c r="Y18" s="41"/>
      <c r="Z18" s="41"/>
      <c r="AA18" s="41"/>
      <c r="AB18" s="41"/>
      <c r="AC18" s="41"/>
      <c r="AD18" s="41"/>
      <c r="AE18" s="41"/>
      <c r="AF18" s="41"/>
      <c r="AG18" s="41"/>
      <c r="AH18" s="41"/>
      <c r="AI18" s="35"/>
      <c r="AJ18" s="40"/>
      <c r="AK18" s="39"/>
    </row>
    <row r="19" spans="1:37" ht="12.75" customHeight="1" x14ac:dyDescent="0.25">
      <c r="A19">
        <v>2000</v>
      </c>
      <c r="B19" s="34">
        <v>36526</v>
      </c>
      <c r="C19" s="42" t="s">
        <v>99</v>
      </c>
      <c r="D19" s="35">
        <v>8.9663742796305304</v>
      </c>
      <c r="E19" s="35">
        <v>11.511679503419693</v>
      </c>
      <c r="F19" s="35">
        <v>11.027265</v>
      </c>
      <c r="G19" s="35">
        <v>6.8386000000000005</v>
      </c>
      <c r="H19" s="35">
        <v>9.1172439656867734</v>
      </c>
      <c r="I19" s="35">
        <v>10.571000000000002</v>
      </c>
      <c r="J19" s="35">
        <v>4.428972724801401</v>
      </c>
      <c r="K19" s="35">
        <v>7.9353550949510137</v>
      </c>
      <c r="L19" s="35">
        <v>5.0902000000000003</v>
      </c>
      <c r="M19" s="35">
        <v>10.405082808831951</v>
      </c>
      <c r="N19" s="35">
        <v>8.4443999999999999</v>
      </c>
      <c r="O19" s="35">
        <v>9.0364222224439104</v>
      </c>
      <c r="P19" s="35">
        <v>8.6561369345978623</v>
      </c>
      <c r="Q19" s="35">
        <v>8.836503442325581</v>
      </c>
      <c r="R19" s="35">
        <v>9.32</v>
      </c>
      <c r="S19" s="36">
        <f t="shared" si="0"/>
        <v>8.9663742796305304</v>
      </c>
      <c r="T19" s="37">
        <f t="shared" si="1"/>
        <v>3.9439098719403614</v>
      </c>
      <c r="U19" s="38">
        <f t="shared" si="2"/>
        <v>11</v>
      </c>
      <c r="V19" s="36"/>
      <c r="W19" s="36"/>
      <c r="X19" s="41"/>
      <c r="Y19" s="41"/>
      <c r="Z19" s="41"/>
      <c r="AA19" s="41"/>
      <c r="AB19" s="41"/>
      <c r="AC19" s="41"/>
      <c r="AD19" s="41"/>
      <c r="AE19" s="41"/>
      <c r="AF19" s="41"/>
      <c r="AG19" s="41"/>
      <c r="AH19" s="41"/>
      <c r="AI19" s="35"/>
      <c r="AJ19" s="40"/>
      <c r="AK19" s="39"/>
    </row>
    <row r="20" spans="1:37" ht="12.75" customHeight="1" x14ac:dyDescent="0.25">
      <c r="A20">
        <v>2000</v>
      </c>
      <c r="B20" s="34">
        <v>36708</v>
      </c>
      <c r="C20" s="42" t="s">
        <v>99</v>
      </c>
      <c r="D20" s="35">
        <v>9.5521173230234808</v>
      </c>
      <c r="E20" s="35">
        <v>11.004489351733644</v>
      </c>
      <c r="F20" s="35">
        <v>11.011318431635386</v>
      </c>
      <c r="G20" s="35">
        <v>6.8447999999999993</v>
      </c>
      <c r="H20" s="35">
        <v>8.9896441382590631</v>
      </c>
      <c r="I20" s="35">
        <v>10.571000000000002</v>
      </c>
      <c r="J20" s="35">
        <v>4.3528468800094995</v>
      </c>
      <c r="K20" s="35">
        <v>7.9329933821251357</v>
      </c>
      <c r="L20" s="35">
        <v>5.4249999999999998</v>
      </c>
      <c r="M20" s="35">
        <v>10.312866417616306</v>
      </c>
      <c r="N20" s="35">
        <v>9.4364000000000008</v>
      </c>
      <c r="O20" s="35">
        <v>9.0364222224439104</v>
      </c>
      <c r="P20" s="35">
        <v>8.6561369345978623</v>
      </c>
      <c r="Q20" s="35">
        <v>9.035441355529132</v>
      </c>
      <c r="R20" s="35">
        <v>9.66</v>
      </c>
      <c r="S20" s="36">
        <f t="shared" si="0"/>
        <v>9.0364222224439104</v>
      </c>
      <c r="T20" s="37">
        <f t="shared" si="1"/>
        <v>6.9007153739153466</v>
      </c>
      <c r="U20" s="38">
        <f t="shared" si="2"/>
        <v>11</v>
      </c>
      <c r="V20" s="36"/>
      <c r="W20" s="36"/>
      <c r="X20" s="41"/>
      <c r="Y20" s="41"/>
      <c r="Z20" s="41"/>
      <c r="AA20" s="41"/>
      <c r="AB20" s="41"/>
      <c r="AC20" s="41"/>
      <c r="AD20" s="41"/>
      <c r="AE20" s="41"/>
      <c r="AF20" s="41"/>
      <c r="AG20" s="41"/>
      <c r="AH20" s="41"/>
      <c r="AI20" s="35"/>
      <c r="AJ20" s="40"/>
      <c r="AK20" s="39"/>
    </row>
    <row r="21" spans="1:37" ht="12.75" customHeight="1" x14ac:dyDescent="0.25">
      <c r="A21">
        <v>2001</v>
      </c>
      <c r="B21" s="34">
        <v>36892</v>
      </c>
      <c r="C21" s="42" t="s">
        <v>99</v>
      </c>
      <c r="D21" s="35">
        <v>9.7519676169850946</v>
      </c>
      <c r="E21" s="35">
        <v>11.400623204321278</v>
      </c>
      <c r="F21" s="35">
        <v>11.480750529490615</v>
      </c>
      <c r="G21" s="35">
        <v>7.0244999999999997</v>
      </c>
      <c r="H21" s="35">
        <v>9.1336779697449675</v>
      </c>
      <c r="I21" s="35">
        <v>11.258099999999999</v>
      </c>
      <c r="J21" s="35">
        <v>4.5539690078964554</v>
      </c>
      <c r="K21" s="35">
        <v>8.0633446932566759</v>
      </c>
      <c r="L21" s="35">
        <v>6.0731999999999999</v>
      </c>
      <c r="M21" s="35">
        <v>10.494820264799861</v>
      </c>
      <c r="N21" s="35">
        <v>10.8927</v>
      </c>
      <c r="O21" s="35">
        <v>9.3110104647798799</v>
      </c>
      <c r="P21" s="35">
        <v>8.4398326782301378</v>
      </c>
      <c r="Q21" s="35">
        <v>8.9952542069662922</v>
      </c>
      <c r="R21" s="35">
        <v>9.5399999999999991</v>
      </c>
      <c r="S21" s="36">
        <f t="shared" si="0"/>
        <v>9.3110104647798799</v>
      </c>
      <c r="T21" s="37">
        <f t="shared" si="1"/>
        <v>2.4593414010896266</v>
      </c>
      <c r="U21" s="38">
        <f t="shared" si="2"/>
        <v>9</v>
      </c>
      <c r="V21" s="36"/>
      <c r="W21" s="36"/>
      <c r="X21" s="41"/>
      <c r="Y21" s="41"/>
      <c r="Z21" s="41"/>
      <c r="AA21" s="41"/>
      <c r="AB21" s="41"/>
      <c r="AC21" s="41"/>
      <c r="AD21" s="41"/>
      <c r="AE21" s="41"/>
      <c r="AF21" s="41"/>
      <c r="AG21" s="41"/>
      <c r="AH21" s="41"/>
      <c r="AI21" s="35"/>
      <c r="AJ21" s="40"/>
      <c r="AK21" s="39"/>
    </row>
    <row r="22" spans="1:37" ht="12.75" customHeight="1" x14ac:dyDescent="0.25">
      <c r="A22">
        <v>2001</v>
      </c>
      <c r="B22" s="34">
        <v>37073</v>
      </c>
      <c r="C22" s="42" t="s">
        <v>99</v>
      </c>
      <c r="D22" s="35">
        <v>9.7519676169850946</v>
      </c>
      <c r="E22" s="35">
        <v>11.181981115471281</v>
      </c>
      <c r="F22" s="35">
        <v>11.636099788873995</v>
      </c>
      <c r="G22" s="35">
        <v>7.3080000000000007</v>
      </c>
      <c r="H22" s="35">
        <v>9.1557678323426686</v>
      </c>
      <c r="I22" s="35">
        <v>11.258099999999999</v>
      </c>
      <c r="J22" s="35">
        <v>4.7148073383601492</v>
      </c>
      <c r="K22" s="35">
        <v>8.0633446932566759</v>
      </c>
      <c r="L22" s="35">
        <v>5.9535</v>
      </c>
      <c r="M22" s="35">
        <v>10.650993185407003</v>
      </c>
      <c r="N22" s="35">
        <v>10.691969451515853</v>
      </c>
      <c r="O22" s="35">
        <v>9.3110104647798799</v>
      </c>
      <c r="P22" s="35">
        <v>8.4398326782301378</v>
      </c>
      <c r="Q22" s="35">
        <v>9.9840823301123578</v>
      </c>
      <c r="R22" s="35">
        <v>9.49</v>
      </c>
      <c r="S22" s="36">
        <f t="shared" si="0"/>
        <v>9.49</v>
      </c>
      <c r="T22" s="37">
        <f t="shared" si="1"/>
        <v>0</v>
      </c>
      <c r="U22" s="38">
        <f t="shared" si="2"/>
        <v>8</v>
      </c>
      <c r="V22" s="36"/>
      <c r="W22" s="36"/>
      <c r="X22" s="41"/>
      <c r="Y22" s="41"/>
      <c r="Z22" s="41"/>
      <c r="AA22" s="41"/>
      <c r="AB22" s="41"/>
      <c r="AC22" s="41"/>
      <c r="AD22" s="41"/>
      <c r="AE22" s="41"/>
      <c r="AF22" s="41"/>
      <c r="AG22" s="41"/>
      <c r="AH22" s="41"/>
      <c r="AI22" s="35"/>
      <c r="AJ22" s="40"/>
      <c r="AK22" s="39"/>
    </row>
    <row r="23" spans="1:37" ht="12.75" customHeight="1" x14ac:dyDescent="0.25">
      <c r="A23">
        <v>2002</v>
      </c>
      <c r="B23" s="34">
        <v>37257</v>
      </c>
      <c r="C23" s="42" t="s">
        <v>99</v>
      </c>
      <c r="D23" s="35">
        <v>9.5541999999999998</v>
      </c>
      <c r="E23" s="35">
        <v>10.744599999999998</v>
      </c>
      <c r="F23" s="35">
        <v>16.284387617765812</v>
      </c>
      <c r="G23" s="35">
        <v>7.4647999999999985</v>
      </c>
      <c r="H23" s="35">
        <v>9.0768000000000004</v>
      </c>
      <c r="I23" s="35">
        <v>11.6684</v>
      </c>
      <c r="J23" s="35">
        <v>4.5880000000000001</v>
      </c>
      <c r="K23" s="35">
        <v>9.0830000000000002</v>
      </c>
      <c r="L23" s="35">
        <v>5.8714000000000004</v>
      </c>
      <c r="M23" s="35">
        <v>10.7012</v>
      </c>
      <c r="N23" s="35">
        <v>10.812799999999999</v>
      </c>
      <c r="O23" s="35">
        <v>9.3743999999999996</v>
      </c>
      <c r="P23" s="35">
        <v>8.3079999999999998</v>
      </c>
      <c r="Q23" s="35">
        <v>10.336468039003249</v>
      </c>
      <c r="R23" s="35">
        <v>9.49</v>
      </c>
      <c r="S23" s="36">
        <f t="shared" si="0"/>
        <v>9.49</v>
      </c>
      <c r="T23" s="37">
        <f t="shared" si="1"/>
        <v>0</v>
      </c>
      <c r="U23" s="38">
        <f t="shared" si="2"/>
        <v>8</v>
      </c>
      <c r="V23" s="36"/>
      <c r="W23" s="36"/>
      <c r="X23" s="41"/>
      <c r="Y23" s="41"/>
      <c r="Z23" s="41"/>
      <c r="AA23" s="41"/>
      <c r="AB23" s="41"/>
      <c r="AC23" s="41"/>
      <c r="AD23" s="41"/>
      <c r="AE23" s="41"/>
      <c r="AF23" s="41"/>
      <c r="AG23" s="41"/>
      <c r="AH23" s="41"/>
      <c r="AI23" s="35"/>
      <c r="AJ23" s="40"/>
      <c r="AK23" s="39"/>
    </row>
    <row r="24" spans="1:37" ht="12.75" customHeight="1" x14ac:dyDescent="0.25">
      <c r="A24">
        <v>2002</v>
      </c>
      <c r="B24" s="34">
        <v>37438</v>
      </c>
      <c r="C24" s="42" t="s">
        <v>99</v>
      </c>
      <c r="D24" s="35">
        <v>8.4715730000000011</v>
      </c>
      <c r="E24" s="35">
        <v>10.741775000000001</v>
      </c>
      <c r="F24" s="35">
        <v>16.63137988127448</v>
      </c>
      <c r="G24" s="35">
        <v>7.7853820000000002</v>
      </c>
      <c r="H24" s="35">
        <v>9.3501539999999999</v>
      </c>
      <c r="I24" s="35">
        <v>12.069266000000001</v>
      </c>
      <c r="J24" s="35">
        <v>4.7456200000000006</v>
      </c>
      <c r="K24" s="35">
        <v>9.3937624</v>
      </c>
      <c r="L24" s="35">
        <v>6.3488699999999998</v>
      </c>
      <c r="M24" s="35">
        <v>11.09449</v>
      </c>
      <c r="N24" s="35">
        <v>11.331771000000002</v>
      </c>
      <c r="O24" s="35">
        <v>9.6964559999999995</v>
      </c>
      <c r="P24" s="35">
        <v>8.5934200000000001</v>
      </c>
      <c r="Q24" s="35">
        <v>10.558546428571427</v>
      </c>
      <c r="R24" s="35">
        <v>9.5</v>
      </c>
      <c r="S24" s="36">
        <f t="shared" si="0"/>
        <v>9.5</v>
      </c>
      <c r="T24" s="37">
        <f t="shared" si="1"/>
        <v>0</v>
      </c>
      <c r="U24" s="38">
        <f t="shared" si="2"/>
        <v>8</v>
      </c>
      <c r="V24" s="36"/>
      <c r="W24" s="36"/>
      <c r="X24" s="41"/>
      <c r="Y24" s="41"/>
      <c r="Z24" s="41"/>
      <c r="AA24" s="41"/>
      <c r="AB24" s="41"/>
      <c r="AC24" s="41"/>
      <c r="AD24" s="41"/>
      <c r="AE24" s="41"/>
      <c r="AF24" s="41"/>
      <c r="AG24" s="41"/>
      <c r="AH24" s="41"/>
      <c r="AI24" s="35"/>
      <c r="AJ24" s="40"/>
      <c r="AK24" s="39"/>
    </row>
    <row r="25" spans="1:37" ht="12.75" customHeight="1" x14ac:dyDescent="0.25">
      <c r="A25">
        <v>2003</v>
      </c>
      <c r="B25" s="34">
        <v>37622</v>
      </c>
      <c r="C25" s="42" t="s">
        <v>99</v>
      </c>
      <c r="D25" s="35">
        <v>10.33632457</v>
      </c>
      <c r="E25" s="35">
        <v>11.118284280000003</v>
      </c>
      <c r="F25" s="35">
        <v>18.074756702720375</v>
      </c>
      <c r="G25" s="35">
        <v>8.5095615500000008</v>
      </c>
      <c r="H25" s="35">
        <v>9.376945430000001</v>
      </c>
      <c r="I25" s="35">
        <v>12.754485690000001</v>
      </c>
      <c r="J25" s="35">
        <v>5.0465971200000004</v>
      </c>
      <c r="K25" s="35">
        <v>11.845703943000002</v>
      </c>
      <c r="L25" s="35">
        <v>6.6433719900000003</v>
      </c>
      <c r="M25" s="35">
        <v>11.73596674</v>
      </c>
      <c r="N25" s="35">
        <v>12.13680323</v>
      </c>
      <c r="O25" s="35">
        <v>10.220016277000001</v>
      </c>
      <c r="P25" s="35">
        <v>8.9366824000000005</v>
      </c>
      <c r="Q25" s="35">
        <v>13.070046181602144</v>
      </c>
      <c r="R25" s="35">
        <v>9.51</v>
      </c>
      <c r="S25" s="36">
        <f t="shared" si="0"/>
        <v>10.33632457</v>
      </c>
      <c r="T25" s="37">
        <f t="shared" si="1"/>
        <v>-7.9943752191984476</v>
      </c>
      <c r="U25" s="38">
        <f t="shared" si="2"/>
        <v>6</v>
      </c>
      <c r="V25" s="36"/>
      <c r="W25" s="36"/>
      <c r="X25" s="41"/>
      <c r="Y25" s="41"/>
      <c r="Z25" s="41"/>
      <c r="AA25" s="41"/>
      <c r="AB25" s="41"/>
      <c r="AC25" s="41"/>
      <c r="AD25" s="41"/>
      <c r="AE25" s="41"/>
      <c r="AF25" s="41"/>
      <c r="AG25" s="41"/>
      <c r="AH25" s="41"/>
      <c r="AI25" s="35"/>
      <c r="AJ25" s="40"/>
      <c r="AK25" s="39"/>
    </row>
    <row r="26" spans="1:37" ht="12.75" customHeight="1" x14ac:dyDescent="0.25">
      <c r="A26">
        <v>2003</v>
      </c>
      <c r="B26" s="34">
        <v>37803</v>
      </c>
      <c r="C26" s="42" t="s">
        <v>99</v>
      </c>
      <c r="D26" s="35">
        <v>10.804607500000001</v>
      </c>
      <c r="E26" s="35">
        <v>11.636268749999999</v>
      </c>
      <c r="F26" s="35">
        <v>18.289873534834271</v>
      </c>
      <c r="G26" s="35">
        <v>9.7073737500000004</v>
      </c>
      <c r="H26" s="35">
        <v>9.9729462500000174</v>
      </c>
      <c r="I26" s="35">
        <v>13.67698375</v>
      </c>
      <c r="J26" s="35">
        <v>5.3673600000000086</v>
      </c>
      <c r="K26" s="35">
        <v>12.600716250000001</v>
      </c>
      <c r="L26" s="35">
        <v>6.960795000000001</v>
      </c>
      <c r="M26" s="35">
        <v>12.4819075</v>
      </c>
      <c r="N26" s="35">
        <v>13.1248725</v>
      </c>
      <c r="O26" s="35">
        <v>10.853528749999999</v>
      </c>
      <c r="P26" s="35">
        <v>9.5046999999999997</v>
      </c>
      <c r="Q26" s="35">
        <v>14.1848344115734</v>
      </c>
      <c r="R26" s="35">
        <v>9.39</v>
      </c>
      <c r="S26" s="36">
        <f t="shared" si="0"/>
        <v>10.853528749999999</v>
      </c>
      <c r="T26" s="37">
        <f t="shared" si="1"/>
        <v>-13.48435871605351</v>
      </c>
      <c r="U26" s="38">
        <f t="shared" si="2"/>
        <v>3</v>
      </c>
      <c r="V26" s="36"/>
      <c r="W26" s="36"/>
      <c r="X26" s="41"/>
      <c r="Y26" s="41"/>
      <c r="Z26" s="41"/>
      <c r="AA26" s="41"/>
      <c r="AB26" s="41"/>
      <c r="AC26" s="41"/>
      <c r="AD26" s="41"/>
      <c r="AE26" s="41"/>
      <c r="AF26" s="41"/>
      <c r="AG26" s="41"/>
      <c r="AH26" s="41"/>
      <c r="AI26" s="35"/>
      <c r="AJ26" s="40"/>
      <c r="AK26" s="39"/>
    </row>
    <row r="27" spans="1:37" ht="12.75" customHeight="1" x14ac:dyDescent="0.25">
      <c r="A27">
        <v>2004</v>
      </c>
      <c r="B27" s="34">
        <v>37987</v>
      </c>
      <c r="C27" s="42" t="s">
        <v>99</v>
      </c>
      <c r="D27" s="35">
        <v>11.4057</v>
      </c>
      <c r="E27" s="35">
        <v>12.0198</v>
      </c>
      <c r="F27" s="35">
        <v>18.429020134228185</v>
      </c>
      <c r="G27" s="35">
        <v>9.7013999999999996</v>
      </c>
      <c r="H27" s="35">
        <v>10.053299999999998</v>
      </c>
      <c r="I27" s="35">
        <v>14.545199999999996</v>
      </c>
      <c r="J27" s="35">
        <v>5.430299999999999</v>
      </c>
      <c r="K27" s="35">
        <v>13.503299999999998</v>
      </c>
      <c r="L27" s="35">
        <v>6.7826999999999993</v>
      </c>
      <c r="M27" s="35">
        <v>12.592499999999999</v>
      </c>
      <c r="N27" s="35">
        <v>13.123799999999997</v>
      </c>
      <c r="O27" s="35">
        <v>10.943399999999999</v>
      </c>
      <c r="P27" s="35">
        <v>9.5219999999999985</v>
      </c>
      <c r="Q27" s="35">
        <v>14.661367614879648</v>
      </c>
      <c r="R27" s="35">
        <v>8.44</v>
      </c>
      <c r="S27" s="36">
        <f t="shared" si="0"/>
        <v>11.4057</v>
      </c>
      <c r="T27" s="37">
        <f t="shared" si="1"/>
        <v>-26.001911325039234</v>
      </c>
      <c r="U27" s="38">
        <f t="shared" si="2"/>
        <v>3</v>
      </c>
      <c r="V27" s="36"/>
      <c r="W27" s="36"/>
      <c r="X27" s="41"/>
      <c r="Y27" s="41"/>
      <c r="Z27" s="41"/>
      <c r="AA27" s="41"/>
      <c r="AB27" s="41"/>
      <c r="AC27" s="41"/>
      <c r="AD27" s="41"/>
      <c r="AE27" s="41"/>
      <c r="AF27" s="41"/>
      <c r="AG27" s="41"/>
      <c r="AH27" s="41"/>
      <c r="AI27" s="35"/>
      <c r="AJ27" s="40"/>
      <c r="AK27" s="39"/>
    </row>
    <row r="28" spans="1:37" ht="12.75" customHeight="1" x14ac:dyDescent="0.25">
      <c r="A28">
        <v>2004</v>
      </c>
      <c r="B28" s="34">
        <v>38169</v>
      </c>
      <c r="C28" s="42" t="s">
        <v>99</v>
      </c>
      <c r="D28" s="35">
        <v>11.521799999999999</v>
      </c>
      <c r="E28" s="35">
        <v>12.504439999999999</v>
      </c>
      <c r="F28" s="35">
        <v>18.374689932885904</v>
      </c>
      <c r="G28" s="35">
        <v>9.5495999999999999</v>
      </c>
      <c r="H28" s="35">
        <v>10.08244</v>
      </c>
      <c r="I28" s="35">
        <v>14.6012</v>
      </c>
      <c r="J28" s="35">
        <v>5.44604</v>
      </c>
      <c r="K28" s="35">
        <v>13.542439999999999</v>
      </c>
      <c r="L28" s="35">
        <v>6.8300399999999994</v>
      </c>
      <c r="M28" s="35">
        <v>12.65668</v>
      </c>
      <c r="N28" s="35">
        <v>13.369439999999999</v>
      </c>
      <c r="O28" s="35">
        <v>10.975119999999999</v>
      </c>
      <c r="P28" s="35">
        <v>9.5495999999999999</v>
      </c>
      <c r="Q28" s="35">
        <v>13.967951859956235</v>
      </c>
      <c r="R28" s="35">
        <v>7.45</v>
      </c>
      <c r="S28" s="36">
        <f t="shared" si="0"/>
        <v>11.521799999999999</v>
      </c>
      <c r="T28" s="37">
        <f t="shared" si="1"/>
        <v>-35.33996424169834</v>
      </c>
      <c r="U28" s="38">
        <f t="shared" si="2"/>
        <v>3</v>
      </c>
      <c r="V28" s="36"/>
      <c r="W28" s="36"/>
      <c r="X28" s="41"/>
      <c r="Y28" s="41"/>
      <c r="Z28" s="41"/>
      <c r="AA28" s="41"/>
      <c r="AB28" s="41"/>
      <c r="AC28" s="41"/>
      <c r="AD28" s="41"/>
      <c r="AE28" s="41"/>
      <c r="AF28" s="41"/>
      <c r="AG28" s="41"/>
      <c r="AH28" s="41"/>
      <c r="AI28" s="35"/>
      <c r="AJ28" s="40"/>
      <c r="AK28" s="39"/>
    </row>
    <row r="29" spans="1:37" ht="12.75" customHeight="1" x14ac:dyDescent="0.25">
      <c r="A29">
        <v>2005</v>
      </c>
      <c r="B29" s="34">
        <v>38353</v>
      </c>
      <c r="C29" s="42" t="s">
        <v>99</v>
      </c>
      <c r="D29" s="35">
        <v>11.758616099999999</v>
      </c>
      <c r="E29" s="35">
        <v>12.673873800000001</v>
      </c>
      <c r="F29" s="35">
        <v>18.812115825549359</v>
      </c>
      <c r="G29" s="35">
        <v>9.6067125000000004</v>
      </c>
      <c r="H29" s="35">
        <v>10.4940234</v>
      </c>
      <c r="I29" s="35">
        <v>15.6152745</v>
      </c>
      <c r="J29" s="35">
        <v>5.6382668999999996</v>
      </c>
      <c r="K29" s="35">
        <v>16.1183169</v>
      </c>
      <c r="L29" s="35">
        <v>7.1264339999999997</v>
      </c>
      <c r="M29" s="35">
        <v>13.889559599999998</v>
      </c>
      <c r="N29" s="35">
        <v>14.5183626</v>
      </c>
      <c r="O29" s="35">
        <v>11.339414100000001</v>
      </c>
      <c r="P29" s="35">
        <v>9.8093267999999991</v>
      </c>
      <c r="Q29" s="35">
        <v>14.277498596312833</v>
      </c>
      <c r="R29" s="35">
        <v>8.06</v>
      </c>
      <c r="S29" s="36">
        <f t="shared" si="0"/>
        <v>11.758616099999999</v>
      </c>
      <c r="T29" s="37">
        <f t="shared" si="1"/>
        <v>-31.454518699696294</v>
      </c>
      <c r="U29" s="38">
        <f t="shared" si="2"/>
        <v>3</v>
      </c>
      <c r="V29" s="36"/>
      <c r="W29" s="36"/>
      <c r="X29" s="41">
        <v>8.2187327586206909</v>
      </c>
      <c r="Y29" s="41">
        <v>9.1315174072000271</v>
      </c>
      <c r="Z29" s="41">
        <v>5.026408293175515</v>
      </c>
      <c r="AA29" s="41">
        <v>9.2531731004153439</v>
      </c>
      <c r="AB29" s="41">
        <v>4.5701105686387136</v>
      </c>
      <c r="AC29" s="41">
        <v>6.355991514133458</v>
      </c>
      <c r="AD29" s="41">
        <v>3.4321686466340555</v>
      </c>
      <c r="AE29" s="41">
        <v>9.472438931672146</v>
      </c>
      <c r="AF29" s="41"/>
      <c r="AG29" s="41">
        <v>11.545071788901824</v>
      </c>
      <c r="AH29" s="41">
        <v>8.326660897489365</v>
      </c>
      <c r="AI29" s="35">
        <f>MEDIAN(D29:R29,V29:AH29)</f>
        <v>9.6067125000000004</v>
      </c>
      <c r="AJ29" s="40">
        <f>(R29-AI29)/AI29*100</f>
        <v>-16.100330888428271</v>
      </c>
      <c r="AK29" s="39">
        <f>RANK(R29,(D29:R29,X29:AH29),1)</f>
        <v>7</v>
      </c>
    </row>
    <row r="30" spans="1:37" ht="12.75" customHeight="1" x14ac:dyDescent="0.25">
      <c r="A30">
        <v>2005</v>
      </c>
      <c r="B30" s="34">
        <v>38534</v>
      </c>
      <c r="C30" s="42" t="s">
        <v>99</v>
      </c>
      <c r="D30" s="35">
        <v>11.333345</v>
      </c>
      <c r="E30" s="35">
        <v>12.301074999999999</v>
      </c>
      <c r="F30" s="35">
        <v>18.900690413014932</v>
      </c>
      <c r="G30" s="35">
        <v>9.2343250000000001</v>
      </c>
      <c r="H30" s="35">
        <v>10.065754999999999</v>
      </c>
      <c r="I30" s="35">
        <v>15.36101</v>
      </c>
      <c r="J30" s="35">
        <v>5.5474100000000002</v>
      </c>
      <c r="K30" s="35">
        <v>15.722204999999997</v>
      </c>
      <c r="L30" s="35">
        <v>7.03308</v>
      </c>
      <c r="M30" s="35">
        <v>14.025270000000001</v>
      </c>
      <c r="N30" s="35">
        <v>14.24335</v>
      </c>
      <c r="O30" s="35">
        <v>11.0403</v>
      </c>
      <c r="P30" s="35">
        <v>9.5682599999999987</v>
      </c>
      <c r="Q30" s="35">
        <v>13.385634917267714</v>
      </c>
      <c r="R30" s="35">
        <v>8.26</v>
      </c>
      <c r="S30" s="36">
        <f t="shared" si="0"/>
        <v>11.333345</v>
      </c>
      <c r="T30" s="37">
        <f t="shared" si="1"/>
        <v>-27.117722084697853</v>
      </c>
      <c r="U30" s="38">
        <f t="shared" si="2"/>
        <v>3</v>
      </c>
      <c r="V30" s="36"/>
      <c r="W30" s="36"/>
      <c r="X30" s="41">
        <v>8.7494507410636437</v>
      </c>
      <c r="Y30" s="41">
        <v>8.8752250750250106</v>
      </c>
      <c r="Z30" s="41">
        <v>4.9948806769521816</v>
      </c>
      <c r="AA30" s="41">
        <v>9.2225510866039588</v>
      </c>
      <c r="AB30" s="41">
        <v>4.3888250502729109</v>
      </c>
      <c r="AC30" s="41">
        <v>6.1021113299351262</v>
      </c>
      <c r="AD30" s="41">
        <v>3.4321686466340555</v>
      </c>
      <c r="AE30" s="41">
        <v>9.2163621902418438</v>
      </c>
      <c r="AF30" s="41"/>
      <c r="AG30" s="41">
        <v>11.146835443037975</v>
      </c>
      <c r="AH30" s="41">
        <v>8.1043307579870536</v>
      </c>
      <c r="AI30" s="35">
        <f>MEDIAN(D30:R30,V30:AH30)</f>
        <v>9.2343250000000001</v>
      </c>
      <c r="AJ30" s="40">
        <f>(R30-AI30)/AI30*100</f>
        <v>-10.551123119448366</v>
      </c>
      <c r="AK30" s="39">
        <f>RANK(R30,(D30:R30,X30:AH30),1)</f>
        <v>8</v>
      </c>
    </row>
    <row r="31" spans="1:37" ht="12.75" customHeight="1" x14ac:dyDescent="0.25">
      <c r="A31">
        <v>2006</v>
      </c>
      <c r="B31" s="34">
        <v>38718</v>
      </c>
      <c r="C31" s="42" t="s">
        <v>99</v>
      </c>
      <c r="D31" s="35">
        <v>10.623042</v>
      </c>
      <c r="E31" s="35">
        <v>12.460986</v>
      </c>
      <c r="F31" s="35">
        <v>19.261297879754473</v>
      </c>
      <c r="G31" s="35">
        <v>9.6560640000000006</v>
      </c>
      <c r="H31" s="35">
        <v>10.225277999999999</v>
      </c>
      <c r="I31" s="35">
        <v>15.684245999999998</v>
      </c>
      <c r="J31" s="35">
        <v>5.5824119999999997</v>
      </c>
      <c r="K31" s="35">
        <v>15.924275999999999</v>
      </c>
      <c r="L31" s="35">
        <v>7.6603859999999999</v>
      </c>
      <c r="M31" s="35">
        <v>15.032736</v>
      </c>
      <c r="N31" s="35">
        <v>15.108174</v>
      </c>
      <c r="O31" s="35">
        <v>11.247120000000001</v>
      </c>
      <c r="P31" s="35">
        <v>10.04697</v>
      </c>
      <c r="Q31" s="35">
        <v>14.186805300319181</v>
      </c>
      <c r="R31" s="35">
        <v>8.82</v>
      </c>
      <c r="S31" s="36">
        <f t="shared" si="0"/>
        <v>11.247120000000001</v>
      </c>
      <c r="T31" s="37">
        <f t="shared" si="1"/>
        <v>-21.579924460661932</v>
      </c>
      <c r="U31" s="38">
        <f t="shared" si="2"/>
        <v>3</v>
      </c>
      <c r="V31" s="36"/>
      <c r="W31" s="36"/>
      <c r="X31" s="41">
        <v>10.403591979075848</v>
      </c>
      <c r="Y31" s="41">
        <v>10.77246985876679</v>
      </c>
      <c r="Z31" s="41">
        <v>5.1939271151560087</v>
      </c>
      <c r="AA31" s="41">
        <v>8.728215600142466</v>
      </c>
      <c r="AB31" s="41">
        <v>4.4327779373743175</v>
      </c>
      <c r="AC31" s="41">
        <v>6.1632223123262291</v>
      </c>
      <c r="AD31" s="41">
        <v>3.9617610062893078</v>
      </c>
      <c r="AE31" s="41">
        <v>10.049768007241692</v>
      </c>
      <c r="AF31" s="41"/>
      <c r="AG31" s="41">
        <v>11.935618645186848</v>
      </c>
      <c r="AH31" s="41">
        <v>8.2811423799582471</v>
      </c>
      <c r="AI31" s="35">
        <f>MEDIAN(D31:R31,V31:AH31)</f>
        <v>10.225277999999999</v>
      </c>
      <c r="AJ31" s="40">
        <f>(R31-AI31)/AI31*100</f>
        <v>-13.743176469138533</v>
      </c>
      <c r="AK31" s="39">
        <f>RANK(R31,(D31:R31,X31:AH31),1)</f>
        <v>9</v>
      </c>
    </row>
    <row r="32" spans="1:37" ht="12.75" customHeight="1" x14ac:dyDescent="0.25">
      <c r="A32">
        <v>2006</v>
      </c>
      <c r="B32" s="34">
        <v>38899</v>
      </c>
      <c r="C32" s="42" t="s">
        <v>99</v>
      </c>
      <c r="D32" s="35">
        <v>11.731095000000002</v>
      </c>
      <c r="E32" s="35">
        <v>12.790008</v>
      </c>
      <c r="F32" s="35">
        <v>20.329138513513513</v>
      </c>
      <c r="G32" s="35">
        <v>9.9385560000000002</v>
      </c>
      <c r="H32" s="35">
        <v>10.208474999999998</v>
      </c>
      <c r="I32" s="35">
        <v>16.070561999999999</v>
      </c>
      <c r="J32" s="35">
        <v>5.6336940000000002</v>
      </c>
      <c r="K32" s="35">
        <v>16.070561999999999</v>
      </c>
      <c r="L32" s="35">
        <v>7.7307569999999988</v>
      </c>
      <c r="M32" s="35">
        <v>15.170832000000001</v>
      </c>
      <c r="N32" s="35">
        <v>15.503040000000002</v>
      </c>
      <c r="O32" s="35">
        <v>11.350440000000001</v>
      </c>
      <c r="P32" s="35">
        <v>10.236159000000001</v>
      </c>
      <c r="Q32" s="35">
        <v>15.224177301509986</v>
      </c>
      <c r="R32" s="35">
        <v>9.93</v>
      </c>
      <c r="S32" s="36">
        <f t="shared" si="0"/>
        <v>11.731095000000002</v>
      </c>
      <c r="T32" s="37">
        <f t="shared" si="1"/>
        <v>-15.353170356219959</v>
      </c>
      <c r="U32" s="38">
        <f t="shared" si="2"/>
        <v>3</v>
      </c>
      <c r="V32" s="36"/>
      <c r="W32" s="36"/>
      <c r="X32" s="41">
        <v>10.459737391304349</v>
      </c>
      <c r="Y32" s="41">
        <v>11.076320499771874</v>
      </c>
      <c r="Z32" s="41">
        <v>5.2991435839096033</v>
      </c>
      <c r="AA32" s="41">
        <v>7.855280042350449</v>
      </c>
      <c r="AB32" s="41">
        <v>4.7724177560695304</v>
      </c>
      <c r="AC32" s="41">
        <v>6.219839840129751</v>
      </c>
      <c r="AD32" s="41">
        <v>4.2238574423480086</v>
      </c>
      <c r="AE32" s="41">
        <v>9.6715794406353286</v>
      </c>
      <c r="AF32" s="41"/>
      <c r="AG32" s="41">
        <v>11.856837027379401</v>
      </c>
      <c r="AH32" s="41">
        <v>8.3526820514960569</v>
      </c>
      <c r="AI32" s="35">
        <f>MEDIAN(D32:R32,V32:AH32)</f>
        <v>10.236159000000001</v>
      </c>
      <c r="AJ32" s="40">
        <f>(R32-AI32)/AI32*100</f>
        <v>-2.9909558849173887</v>
      </c>
      <c r="AK32" s="39">
        <f>RANK(R32,(D32:R32,X32:AH32),1)</f>
        <v>10</v>
      </c>
    </row>
    <row r="33" spans="1:37" ht="12.75" customHeight="1" x14ac:dyDescent="0.25">
      <c r="A33">
        <v>2007</v>
      </c>
      <c r="B33" s="34">
        <v>39083</v>
      </c>
      <c r="C33" s="42" t="s">
        <v>99</v>
      </c>
      <c r="D33" s="35">
        <v>12.468160000000001</v>
      </c>
      <c r="E33" s="35">
        <v>13.469592</v>
      </c>
      <c r="F33" s="35">
        <v>20.868449649843036</v>
      </c>
      <c r="G33" s="35">
        <v>10.060744</v>
      </c>
      <c r="H33" s="35">
        <v>9.9480000000000004</v>
      </c>
      <c r="I33" s="35">
        <v>15.930064</v>
      </c>
      <c r="J33" s="35">
        <v>5.5974080000000006</v>
      </c>
      <c r="K33" s="35">
        <v>16.898336000000004</v>
      </c>
      <c r="L33" s="35">
        <v>8.7011840000000014</v>
      </c>
      <c r="M33" s="35">
        <v>15.034744</v>
      </c>
      <c r="N33" s="35">
        <v>13.19768</v>
      </c>
      <c r="O33" s="35">
        <v>11.539679999999999</v>
      </c>
      <c r="P33" s="35">
        <v>9.7291439999999998</v>
      </c>
      <c r="Q33" s="35">
        <v>15.92850850630402</v>
      </c>
      <c r="R33" s="35">
        <v>11.14</v>
      </c>
      <c r="S33" s="36">
        <f t="shared" si="0"/>
        <v>12.468160000000001</v>
      </c>
      <c r="T33" s="37">
        <f t="shared" si="1"/>
        <v>-10.652413828503967</v>
      </c>
      <c r="U33" s="38">
        <f t="shared" si="2"/>
        <v>6</v>
      </c>
      <c r="V33" s="36"/>
      <c r="W33" s="36"/>
      <c r="X33" s="41">
        <v>9.6915986653296908</v>
      </c>
      <c r="Y33" s="41">
        <v>11.533420977011495</v>
      </c>
      <c r="Z33" s="41">
        <v>5.0794752853655112</v>
      </c>
      <c r="AA33" s="41">
        <v>9.4698197573656877</v>
      </c>
      <c r="AB33" s="41">
        <v>4.5654021505376345</v>
      </c>
      <c r="AC33" s="41">
        <v>6.3482004170528281</v>
      </c>
      <c r="AD33" s="41">
        <v>3.9251372000931748</v>
      </c>
      <c r="AE33" s="41">
        <v>9.7130269364608832</v>
      </c>
      <c r="AF33" s="41"/>
      <c r="AG33" s="41">
        <v>12.122395038991684</v>
      </c>
      <c r="AH33" s="41">
        <v>8.0114560000000008</v>
      </c>
      <c r="AI33" s="35">
        <f>MEDIAN(D33:R33,V33:AH33)</f>
        <v>10.060744</v>
      </c>
      <c r="AJ33" s="40">
        <f>(R33-AI33)/AI33*100</f>
        <v>10.727397496646381</v>
      </c>
      <c r="AK33" s="39">
        <f>RANK(R33,(D33:R33,X33:AH33),1)</f>
        <v>14</v>
      </c>
    </row>
    <row r="34" spans="1:37" ht="12.75" customHeight="1" x14ac:dyDescent="0.25">
      <c r="A34">
        <v>2007</v>
      </c>
      <c r="B34" s="34">
        <v>39264</v>
      </c>
      <c r="C34" s="42" t="s">
        <v>99</v>
      </c>
      <c r="D34" s="35">
        <v>12.893516999999999</v>
      </c>
      <c r="E34" s="35">
        <v>13.730144999999998</v>
      </c>
      <c r="F34" s="35">
        <v>19.722613796718139</v>
      </c>
      <c r="G34" s="35">
        <v>10.086765</v>
      </c>
      <c r="H34" s="35">
        <v>10.1205</v>
      </c>
      <c r="I34" s="35" t="s">
        <v>130</v>
      </c>
      <c r="J34" s="35">
        <v>5.6944680000000005</v>
      </c>
      <c r="K34" s="35">
        <v>17.191356000000003</v>
      </c>
      <c r="L34" s="35">
        <v>8.7306179999999998</v>
      </c>
      <c r="M34" s="35" t="s">
        <v>130</v>
      </c>
      <c r="N34" s="35" t="s">
        <v>130</v>
      </c>
      <c r="O34" s="35">
        <v>11.73978</v>
      </c>
      <c r="P34" s="35">
        <v>10.174475999999999</v>
      </c>
      <c r="Q34" s="35"/>
      <c r="R34" s="35">
        <v>10.59</v>
      </c>
      <c r="S34" s="36" t="s">
        <v>130</v>
      </c>
      <c r="T34" s="37" t="s">
        <v>130</v>
      </c>
      <c r="U34" s="38" t="s">
        <v>130</v>
      </c>
      <c r="V34" s="36"/>
      <c r="W34" s="36"/>
      <c r="X34" s="41">
        <v>9.5943710196534955</v>
      </c>
      <c r="Y34" s="41">
        <v>11.509912197186077</v>
      </c>
      <c r="Z34" s="41">
        <v>5.1722418928073832</v>
      </c>
      <c r="AA34" s="41">
        <v>10.35773511543135</v>
      </c>
      <c r="AB34" s="41">
        <v>4.935342229875161</v>
      </c>
      <c r="AC34" s="41">
        <v>6.453364226135311</v>
      </c>
      <c r="AD34" s="41">
        <v>3.8487770789657585</v>
      </c>
      <c r="AE34" s="41">
        <v>10.226425348972985</v>
      </c>
      <c r="AF34" s="41"/>
      <c r="AG34" s="41">
        <v>12.850147032347115</v>
      </c>
      <c r="AH34" s="41">
        <v>8.5214610000000004</v>
      </c>
      <c r="AI34" s="35" t="s">
        <v>130</v>
      </c>
      <c r="AJ34" s="40"/>
      <c r="AK34" s="39"/>
    </row>
    <row r="35" spans="1:37" ht="12.75" customHeight="1" x14ac:dyDescent="0.25">
      <c r="A35">
        <v>2007</v>
      </c>
      <c r="B35" s="34" t="s">
        <v>179</v>
      </c>
      <c r="C35" s="42" t="s">
        <v>100</v>
      </c>
      <c r="D35" s="35"/>
      <c r="E35" s="35"/>
      <c r="F35" s="35"/>
      <c r="G35" s="35"/>
      <c r="H35" s="35"/>
      <c r="I35" s="35">
        <v>15.233755059999998</v>
      </c>
      <c r="J35" s="35"/>
      <c r="K35" s="35"/>
      <c r="L35" s="35"/>
      <c r="M35" s="35">
        <v>14.970638829999999</v>
      </c>
      <c r="N35" s="35">
        <v>9.7285539399999994</v>
      </c>
      <c r="O35" s="35"/>
      <c r="P35" s="35"/>
      <c r="Q35" s="35">
        <v>10.569593393262574</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5">
      <c r="A36">
        <v>2007</v>
      </c>
      <c r="B36" s="34" t="s">
        <v>163</v>
      </c>
      <c r="C36" s="42" t="s">
        <v>100</v>
      </c>
      <c r="D36" s="35">
        <v>13.9444556</v>
      </c>
      <c r="E36" s="35">
        <v>12.965288150000001</v>
      </c>
      <c r="F36" s="35">
        <v>18.5833482</v>
      </c>
      <c r="G36" s="35">
        <v>9.7222300000000015</v>
      </c>
      <c r="H36" s="35">
        <v>9.9513968500000001</v>
      </c>
      <c r="I36" s="35">
        <v>16.250013000000003</v>
      </c>
      <c r="J36" s="35">
        <v>6.4652829500000006</v>
      </c>
      <c r="K36" s="35">
        <v>15.5694569</v>
      </c>
      <c r="L36" s="35"/>
      <c r="M36" s="35">
        <v>12.777788000000001</v>
      </c>
      <c r="N36" s="35">
        <v>9.4375075499999994</v>
      </c>
      <c r="O36" s="35">
        <v>10.7777864</v>
      </c>
      <c r="P36" s="35">
        <v>11.263897900000002</v>
      </c>
      <c r="Q36" s="35">
        <v>12.041676299999999</v>
      </c>
      <c r="R36" s="35">
        <v>11.3194535</v>
      </c>
      <c r="S36" s="36">
        <f t="shared" ref="S36:S62" si="3">MEDIAN(D36:R36)</f>
        <v>11.6805649</v>
      </c>
      <c r="T36" s="37">
        <f t="shared" ref="T36:T62" si="4">(R36-S36)/S36*100</f>
        <v>-3.0915576694411451</v>
      </c>
      <c r="U36" s="38">
        <f t="shared" ref="U36:U62" si="5">RANK(R36,D36:R36,1)</f>
        <v>7</v>
      </c>
      <c r="V36" s="36">
        <v>5.0069484499999994</v>
      </c>
      <c r="W36" s="36">
        <v>7.5902838499999996</v>
      </c>
      <c r="X36" s="41">
        <v>10.7916753</v>
      </c>
      <c r="Y36" s="41">
        <v>11.236120099999999</v>
      </c>
      <c r="Z36" s="41">
        <v>5.5486155500000001</v>
      </c>
      <c r="AA36" s="41">
        <v>10.43750835</v>
      </c>
      <c r="AB36" s="41">
        <v>5.0625040500000003</v>
      </c>
      <c r="AC36" s="41">
        <v>6.2569494500000005</v>
      </c>
      <c r="AD36" s="41">
        <v>3.18750255</v>
      </c>
      <c r="AE36" s="41">
        <v>9.7777856000000014</v>
      </c>
      <c r="AF36" s="41">
        <v>8.1250065000000014</v>
      </c>
      <c r="AG36" s="41">
        <v>11.215286750000001</v>
      </c>
      <c r="AH36" s="41">
        <v>9.097229500000001</v>
      </c>
      <c r="AI36" s="35">
        <f t="shared" ref="AI36:AI62" si="6">MEDIAN(D36:R36,V36:AH36)</f>
        <v>10.43750835</v>
      </c>
      <c r="AJ36" s="40">
        <f t="shared" ref="AJ36:AJ62" si="7">(R36-AI36)/AI36*100</f>
        <v>8.4497671324018633</v>
      </c>
      <c r="AK36" s="39">
        <f>RANK(R36,(D36:R36,V36:AH36),1)</f>
        <v>20</v>
      </c>
    </row>
    <row r="37" spans="1:37" ht="12.75" customHeight="1" x14ac:dyDescent="0.25">
      <c r="A37">
        <v>2008</v>
      </c>
      <c r="B37" s="34" t="s">
        <v>180</v>
      </c>
      <c r="C37" s="42" t="s">
        <v>100</v>
      </c>
      <c r="D37" s="35">
        <v>15.544130083333336</v>
      </c>
      <c r="E37" s="35">
        <v>16.838828200000002</v>
      </c>
      <c r="F37" s="35">
        <v>22.637835333333332</v>
      </c>
      <c r="G37" s="35">
        <v>11.411949866666667</v>
      </c>
      <c r="H37" s="35">
        <v>10.939036183333334</v>
      </c>
      <c r="I37" s="35">
        <v>18.521160483333333</v>
      </c>
      <c r="J37" s="35">
        <v>7.0239310999999995</v>
      </c>
      <c r="K37" s="35">
        <v>16.179850116666668</v>
      </c>
      <c r="L37" s="35">
        <v>12.225981616666667</v>
      </c>
      <c r="M37" s="35">
        <v>14.264937333333332</v>
      </c>
      <c r="N37" s="35">
        <v>10.411853716666666</v>
      </c>
      <c r="O37" s="35">
        <v>13.14079825</v>
      </c>
      <c r="P37" s="35">
        <v>12.272497716666667</v>
      </c>
      <c r="Q37" s="35">
        <v>14.528528566666669</v>
      </c>
      <c r="R37" s="35">
        <v>11.908121599999999</v>
      </c>
      <c r="S37" s="36">
        <f t="shared" si="3"/>
        <v>13.14079825</v>
      </c>
      <c r="T37" s="37">
        <f t="shared" si="4"/>
        <v>-9.3805309734513287</v>
      </c>
      <c r="U37" s="38">
        <f t="shared" si="5"/>
        <v>5</v>
      </c>
      <c r="V37" s="36">
        <v>5.6672115166666659</v>
      </c>
      <c r="W37" s="36">
        <v>8.5279516666666666</v>
      </c>
      <c r="X37" s="41">
        <v>13.621464616666664</v>
      </c>
      <c r="Y37" s="41">
        <v>14.644818816666666</v>
      </c>
      <c r="Z37" s="41">
        <v>6.4347271666666668</v>
      </c>
      <c r="AA37" s="41">
        <v>12.466314799999999</v>
      </c>
      <c r="AB37" s="41">
        <v>6.5820281499999993</v>
      </c>
      <c r="AC37" s="41">
        <v>6.9231462166666677</v>
      </c>
      <c r="AD37" s="41">
        <v>4.7989109833333332</v>
      </c>
      <c r="AE37" s="41">
        <v>10.303316149999999</v>
      </c>
      <c r="AF37" s="41">
        <v>8.3341345833333325</v>
      </c>
      <c r="AG37" s="41">
        <v>12.962486533333331</v>
      </c>
      <c r="AH37" s="41">
        <v>10.047477599999999</v>
      </c>
      <c r="AI37" s="35">
        <f t="shared" si="6"/>
        <v>12.067051608333333</v>
      </c>
      <c r="AJ37" s="40">
        <f t="shared" si="7"/>
        <v>-1.3170575008030878</v>
      </c>
      <c r="AK37" s="39">
        <f>RANK(R37,(D37:R37,V37:AH37),1)</f>
        <v>14</v>
      </c>
    </row>
    <row r="38" spans="1:37" ht="12.75" customHeight="1" x14ac:dyDescent="0.25">
      <c r="A38">
        <v>2008</v>
      </c>
      <c r="B38" s="34" t="s">
        <v>164</v>
      </c>
      <c r="C38" s="42" t="s">
        <v>100</v>
      </c>
      <c r="D38" s="35">
        <v>16.626212833333337</v>
      </c>
      <c r="E38" s="35">
        <v>20.175537166666668</v>
      </c>
      <c r="F38" s="35">
        <v>25.106971666666666</v>
      </c>
      <c r="G38" s="35">
        <v>12.512595000000001</v>
      </c>
      <c r="H38" s="35">
        <v>11.514858666666669</v>
      </c>
      <c r="I38" s="35">
        <v>19.946548500000002</v>
      </c>
      <c r="J38" s="35">
        <v>7.6465858333333347</v>
      </c>
      <c r="K38" s="35">
        <v>19.374076833333334</v>
      </c>
      <c r="L38" s="35">
        <v>14.548958500000001</v>
      </c>
      <c r="M38" s="35">
        <v>15.284993500000002</v>
      </c>
      <c r="N38" s="35">
        <v>11.375829833333334</v>
      </c>
      <c r="O38" s="35">
        <v>14.246366333333334</v>
      </c>
      <c r="P38" s="35">
        <v>14.704343666666666</v>
      </c>
      <c r="Q38" s="35">
        <v>15.939246833333334</v>
      </c>
      <c r="R38" s="35">
        <v>13.510331333333337</v>
      </c>
      <c r="S38" s="36">
        <f t="shared" si="3"/>
        <v>14.704343666666666</v>
      </c>
      <c r="T38" s="37">
        <f t="shared" si="4"/>
        <v>-8.1201334816462492</v>
      </c>
      <c r="U38" s="38">
        <f t="shared" si="5"/>
        <v>5</v>
      </c>
      <c r="V38" s="36">
        <v>6.6079586666666676</v>
      </c>
      <c r="W38" s="36">
        <v>10.484409666666668</v>
      </c>
      <c r="X38" s="41">
        <v>15.587585666666667</v>
      </c>
      <c r="Y38" s="41">
        <v>15.751149</v>
      </c>
      <c r="Z38" s="41">
        <v>7.0741141666666678</v>
      </c>
      <c r="AA38" s="41">
        <v>12.96239416666667</v>
      </c>
      <c r="AB38" s="41">
        <v>8.2190575000000017</v>
      </c>
      <c r="AC38" s="41">
        <v>7.3112810000000001</v>
      </c>
      <c r="AD38" s="41">
        <v>10.819714500000002</v>
      </c>
      <c r="AE38" s="41">
        <v>11.498502333333334</v>
      </c>
      <c r="AF38" s="41">
        <v>8.8324200000000008</v>
      </c>
      <c r="AG38" s="41">
        <v>14.589849333333335</v>
      </c>
      <c r="AH38" s="41">
        <v>10.746110999999999</v>
      </c>
      <c r="AI38" s="35">
        <f t="shared" si="6"/>
        <v>13.236362750000003</v>
      </c>
      <c r="AJ38" s="40">
        <f t="shared" si="7"/>
        <v>2.0698177324683367</v>
      </c>
      <c r="AK38" s="39">
        <f>RANK(R38,(D38:R38,V38:AH38),1)</f>
        <v>15</v>
      </c>
    </row>
    <row r="39" spans="1:37" ht="12.75" customHeight="1" x14ac:dyDescent="0.25">
      <c r="A39">
        <v>2009</v>
      </c>
      <c r="B39" s="34" t="s">
        <v>181</v>
      </c>
      <c r="C39" s="42" t="s">
        <v>100</v>
      </c>
      <c r="D39" s="35">
        <v>18.6737799</v>
      </c>
      <c r="E39" s="35">
        <v>19.272699599999999</v>
      </c>
      <c r="F39" s="35">
        <v>26.736848099999992</v>
      </c>
      <c r="G39" s="35">
        <v>14.588611199999999</v>
      </c>
      <c r="H39" s="35">
        <v>12.487922699999999</v>
      </c>
      <c r="I39" s="35">
        <v>22.5980448</v>
      </c>
      <c r="J39" s="35">
        <v>8.6888051999999991</v>
      </c>
      <c r="K39" s="35">
        <v>20.837042099999998</v>
      </c>
      <c r="L39" s="35">
        <v>15.285861000000001</v>
      </c>
      <c r="M39" s="35">
        <v>18.343033199999997</v>
      </c>
      <c r="N39" s="35">
        <v>12.943816799999999</v>
      </c>
      <c r="O39" s="35">
        <v>15.312678299999998</v>
      </c>
      <c r="P39" s="35">
        <v>15.902658899999999</v>
      </c>
      <c r="Q39" s="35">
        <v>16.0456845</v>
      </c>
      <c r="R39" s="35">
        <v>13.703640299999996</v>
      </c>
      <c r="S39" s="36">
        <f t="shared" si="3"/>
        <v>15.902658899999999</v>
      </c>
      <c r="T39" s="37">
        <f t="shared" si="4"/>
        <v>-13.827993254637452</v>
      </c>
      <c r="U39" s="38">
        <f t="shared" si="5"/>
        <v>4</v>
      </c>
      <c r="V39" s="36">
        <v>7.4462702999999992</v>
      </c>
      <c r="W39" s="36">
        <v>11.0219103</v>
      </c>
      <c r="X39" s="41">
        <v>11.710221000000001</v>
      </c>
      <c r="Y39" s="41">
        <v>17.288219399999996</v>
      </c>
      <c r="Z39" s="41">
        <v>8.3938148999999989</v>
      </c>
      <c r="AA39" s="41">
        <v>13.712579399999999</v>
      </c>
      <c r="AB39" s="41">
        <v>9.4039331999999991</v>
      </c>
      <c r="AC39" s="41">
        <v>8.769257099999999</v>
      </c>
      <c r="AD39" s="41">
        <v>17.037924599999997</v>
      </c>
      <c r="AE39" s="41">
        <v>10.843128299999998</v>
      </c>
      <c r="AF39" s="41">
        <v>8.7603179999999981</v>
      </c>
      <c r="AG39" s="41">
        <v>15.580851299999999</v>
      </c>
      <c r="AH39" s="41">
        <v>14.186351699999999</v>
      </c>
      <c r="AI39" s="35">
        <f t="shared" si="6"/>
        <v>14.387481449999999</v>
      </c>
      <c r="AJ39" s="40">
        <f t="shared" si="7"/>
        <v>-4.7530288909599445</v>
      </c>
      <c r="AK39" s="39">
        <f>RANK(R39,(D39:R39,V39:AH39),1)</f>
        <v>12</v>
      </c>
    </row>
    <row r="40" spans="1:37" ht="12.75" customHeight="1" x14ac:dyDescent="0.25">
      <c r="A40">
        <v>2009</v>
      </c>
      <c r="B40" s="34" t="s">
        <v>165</v>
      </c>
      <c r="C40" s="42" t="s">
        <v>100</v>
      </c>
      <c r="D40" s="35">
        <v>18.648204855101408</v>
      </c>
      <c r="E40" s="35">
        <v>18.532818532818535</v>
      </c>
      <c r="F40" s="35">
        <v>25.269604579949412</v>
      </c>
      <c r="G40" s="35">
        <v>14.609683575200815</v>
      </c>
      <c r="H40" s="35">
        <v>12.541605645053922</v>
      </c>
      <c r="I40" s="35">
        <v>22.491456974215598</v>
      </c>
      <c r="J40" s="35">
        <v>8.1569253983047076</v>
      </c>
      <c r="K40" s="35">
        <v>19.083122531398395</v>
      </c>
      <c r="L40" s="35">
        <v>14.858207961656239</v>
      </c>
      <c r="M40" s="35">
        <v>18.213287178804421</v>
      </c>
      <c r="N40" s="35">
        <v>12.115563839701773</v>
      </c>
      <c r="O40" s="35">
        <v>16.038698797319487</v>
      </c>
      <c r="P40" s="35">
        <v>17.006168730306662</v>
      </c>
      <c r="Q40" s="35">
        <v>16.145209248657526</v>
      </c>
      <c r="R40" s="35">
        <v>13.659965384103318</v>
      </c>
      <c r="S40" s="36">
        <f t="shared" si="3"/>
        <v>16.145209248657526</v>
      </c>
      <c r="T40" s="37">
        <f t="shared" si="4"/>
        <v>-15.393073117097297</v>
      </c>
      <c r="U40" s="38">
        <f t="shared" si="5"/>
        <v>4</v>
      </c>
      <c r="V40" s="36">
        <v>7.2160830781520442</v>
      </c>
      <c r="W40" s="36">
        <v>10.091865264279058</v>
      </c>
      <c r="X40" s="41">
        <v>13.411440997647897</v>
      </c>
      <c r="Y40" s="41">
        <v>18.089024985576714</v>
      </c>
      <c r="Z40" s="41">
        <v>8.3255669462566022</v>
      </c>
      <c r="AA40" s="41">
        <v>15.435139573070607</v>
      </c>
      <c r="AB40" s="41">
        <v>9.3551679758576309</v>
      </c>
      <c r="AC40" s="41">
        <v>8.485332623263659</v>
      </c>
      <c r="AD40" s="41">
        <v>15.186615186615187</v>
      </c>
      <c r="AE40" s="41">
        <v>11.565259841121911</v>
      </c>
      <c r="AF40" s="41">
        <v>8.6806017840500598</v>
      </c>
      <c r="AG40" s="41">
        <v>15.115608219056497</v>
      </c>
      <c r="AH40" s="41">
        <v>14.157014157014158</v>
      </c>
      <c r="AI40" s="35">
        <f t="shared" si="6"/>
        <v>14.733945768428526</v>
      </c>
      <c r="AJ40" s="40">
        <f t="shared" si="7"/>
        <v>-7.2891566265060019</v>
      </c>
      <c r="AK40" s="39">
        <f>RANK(R40,(D40:R40,V40:AH40),1)</f>
        <v>12</v>
      </c>
    </row>
    <row r="41" spans="1:37" ht="12.75" customHeight="1" x14ac:dyDescent="0.25">
      <c r="A41">
        <v>2010</v>
      </c>
      <c r="B41" s="34" t="s">
        <v>182</v>
      </c>
      <c r="C41" s="42" t="s">
        <v>100</v>
      </c>
      <c r="D41" s="35">
        <v>18.896815729946059</v>
      </c>
      <c r="E41" s="35">
        <v>19.201322429093441</v>
      </c>
      <c r="F41" s="35">
        <v>25.865669044718985</v>
      </c>
      <c r="G41" s="35">
        <v>14.625021750478512</v>
      </c>
      <c r="H41" s="35">
        <v>12.754480598573171</v>
      </c>
      <c r="I41" s="35">
        <v>22.811901861840962</v>
      </c>
      <c r="J41" s="35">
        <v>8.9350965721245874</v>
      </c>
      <c r="K41" s="35">
        <v>18.331303288672352</v>
      </c>
      <c r="L41" s="35">
        <v>14.146511223246911</v>
      </c>
      <c r="M41" s="35">
        <v>16.582564816425961</v>
      </c>
      <c r="N41" s="35">
        <v>10.457630067861494</v>
      </c>
      <c r="O41" s="35">
        <v>15.642944144771183</v>
      </c>
      <c r="P41" s="35">
        <v>17.208978597529146</v>
      </c>
      <c r="Q41" s="35">
        <v>17.330781277188098</v>
      </c>
      <c r="R41" s="35">
        <v>12.911084043848966</v>
      </c>
      <c r="S41" s="36">
        <f t="shared" si="3"/>
        <v>16.582564816425961</v>
      </c>
      <c r="T41" s="37">
        <f t="shared" si="4"/>
        <v>-22.140608604407124</v>
      </c>
      <c r="U41" s="38">
        <f t="shared" si="5"/>
        <v>4</v>
      </c>
      <c r="V41" s="36">
        <v>7.0732556116234555</v>
      </c>
      <c r="W41" s="36">
        <v>9.8660170523751525</v>
      </c>
      <c r="X41" s="41">
        <v>16.095354097790153</v>
      </c>
      <c r="Y41" s="41">
        <v>17.382982425613363</v>
      </c>
      <c r="Z41" s="41">
        <v>8.6044892987645731</v>
      </c>
      <c r="AA41" s="41">
        <v>15.38193840264486</v>
      </c>
      <c r="AB41" s="41">
        <v>9.1265007830172262</v>
      </c>
      <c r="AC41" s="41">
        <v>10.283626239777275</v>
      </c>
      <c r="AD41" s="41">
        <v>16.573864625021749</v>
      </c>
      <c r="AE41" s="41">
        <v>12.493474856446843</v>
      </c>
      <c r="AF41" s="41">
        <v>9.0046981033582725</v>
      </c>
      <c r="AG41" s="41">
        <v>14.91212806681747</v>
      </c>
      <c r="AH41" s="41">
        <v>14.546720027840612</v>
      </c>
      <c r="AI41" s="35">
        <f t="shared" si="6"/>
        <v>14.768574908647992</v>
      </c>
      <c r="AJ41" s="40">
        <f t="shared" si="7"/>
        <v>-12.577319587628866</v>
      </c>
      <c r="AK41" s="39">
        <f>RANK(R41,(D41:R41,V41:AH41),1)</f>
        <v>11</v>
      </c>
    </row>
    <row r="42" spans="1:37" ht="12.75" customHeight="1" x14ac:dyDescent="0.25">
      <c r="A42">
        <v>2010</v>
      </c>
      <c r="B42" s="34" t="s">
        <v>166</v>
      </c>
      <c r="C42" s="42" t="s">
        <v>100</v>
      </c>
      <c r="D42" s="35">
        <v>17.897231918938768</v>
      </c>
      <c r="E42" s="35">
        <v>18.565733725840026</v>
      </c>
      <c r="F42" s="35">
        <v>25.470765047756828</v>
      </c>
      <c r="G42" s="35">
        <v>14.75781204095944</v>
      </c>
      <c r="H42" s="35">
        <v>13.048478306857486</v>
      </c>
      <c r="I42" s="35">
        <v>22.805219868340419</v>
      </c>
      <c r="J42" s="35">
        <v>8.9105367426205788</v>
      </c>
      <c r="K42" s="35">
        <v>18.565733725840026</v>
      </c>
      <c r="L42" s="35">
        <v>13.708518065570122</v>
      </c>
      <c r="M42" s="35">
        <v>16.340215052232036</v>
      </c>
      <c r="N42" s="35">
        <v>10.586022283968036</v>
      </c>
      <c r="O42" s="35">
        <v>15.790181919971507</v>
      </c>
      <c r="P42" s="35">
        <v>17.643370473280061</v>
      </c>
      <c r="Q42" s="35">
        <v>17.931080111693266</v>
      </c>
      <c r="R42" s="35">
        <v>13.268491559761697</v>
      </c>
      <c r="S42" s="36">
        <f t="shared" si="3"/>
        <v>16.340215052232036</v>
      </c>
      <c r="T42" s="37">
        <f t="shared" si="4"/>
        <v>-18.798549974106667</v>
      </c>
      <c r="U42" s="38">
        <f t="shared" si="5"/>
        <v>4</v>
      </c>
      <c r="V42" s="36">
        <v>7.040424092934777</v>
      </c>
      <c r="W42" s="36">
        <v>9.5451903567673426</v>
      </c>
      <c r="X42" s="41">
        <v>17.008716859133301</v>
      </c>
      <c r="Y42" s="41">
        <v>17.499515654073463</v>
      </c>
      <c r="Z42" s="41">
        <v>8.6312891523960023</v>
      </c>
      <c r="AA42" s="41">
        <v>14.055462041303684</v>
      </c>
      <c r="AB42" s="41">
        <v>8.8682265016774622</v>
      </c>
      <c r="AC42" s="41">
        <v>10.484477705704554</v>
      </c>
      <c r="AD42" s="41">
        <v>16.306366859477546</v>
      </c>
      <c r="AE42" s="41">
        <v>12.583065656483191</v>
      </c>
      <c r="AF42" s="41">
        <v>8.9697710799409425</v>
      </c>
      <c r="AG42" s="41">
        <v>15.578630715255922</v>
      </c>
      <c r="AH42" s="41">
        <v>14.385481920660004</v>
      </c>
      <c r="AI42" s="35">
        <f t="shared" si="6"/>
        <v>14.571646980809721</v>
      </c>
      <c r="AJ42" s="40">
        <f t="shared" si="7"/>
        <v>-8.9430894308943056</v>
      </c>
      <c r="AK42" s="39">
        <f>RANK(R42,(D42:R42,V42:AH42),1)</f>
        <v>11</v>
      </c>
    </row>
    <row r="43" spans="1:37" ht="12.75" customHeight="1" x14ac:dyDescent="0.25">
      <c r="A43">
        <v>2011</v>
      </c>
      <c r="B43" s="34" t="s">
        <v>183</v>
      </c>
      <c r="C43" s="42" t="s">
        <v>100</v>
      </c>
      <c r="D43" s="35">
        <v>19.185463230668429</v>
      </c>
      <c r="E43" s="35">
        <v>20.565774838666744</v>
      </c>
      <c r="F43" s="35">
        <v>27.910074337827602</v>
      </c>
      <c r="G43" s="35">
        <v>16.746044602696557</v>
      </c>
      <c r="H43" s="35">
        <v>13.525317517367153</v>
      </c>
      <c r="I43" s="35">
        <v>24.081662896775661</v>
      </c>
      <c r="J43" s="35">
        <v>9.3583390781269529</v>
      </c>
      <c r="K43" s="35">
        <v>20.426875557358741</v>
      </c>
      <c r="L43" s="35">
        <v>14.193770308661938</v>
      </c>
      <c r="M43" s="35">
        <v>16.173085067301031</v>
      </c>
      <c r="N43" s="35">
        <v>11.129304914804038</v>
      </c>
      <c r="O43" s="35">
        <v>16.164403862219281</v>
      </c>
      <c r="P43" s="35">
        <v>19.037882744278669</v>
      </c>
      <c r="Q43" s="35">
        <v>19.810509996554458</v>
      </c>
      <c r="R43" s="35">
        <v>13.290924980159893</v>
      </c>
      <c r="S43" s="36">
        <f t="shared" si="3"/>
        <v>16.746044602696557</v>
      </c>
      <c r="T43" s="37">
        <f t="shared" si="4"/>
        <v>-20.632452047693089</v>
      </c>
      <c r="U43" s="38">
        <f t="shared" si="5"/>
        <v>3</v>
      </c>
      <c r="V43" s="36">
        <v>7.1967190127710978</v>
      </c>
      <c r="W43" s="36">
        <v>9.7055872813969692</v>
      </c>
      <c r="X43" s="41">
        <v>17.77042680234311</v>
      </c>
      <c r="Y43" s="41">
        <v>18.968433103624669</v>
      </c>
      <c r="Z43" s="41">
        <v>8.6377990563416684</v>
      </c>
      <c r="AA43" s="41">
        <v>15.001122381264725</v>
      </c>
      <c r="AB43" s="41">
        <v>10.130966330402739</v>
      </c>
      <c r="AC43" s="41">
        <v>10.860187557269773</v>
      </c>
      <c r="AD43" s="41">
        <v>16.502970860407547</v>
      </c>
      <c r="AE43" s="41">
        <v>13.777072464737916</v>
      </c>
      <c r="AF43" s="41">
        <v>9.549325589925461</v>
      </c>
      <c r="AG43" s="41">
        <v>16.407477604508294</v>
      </c>
      <c r="AH43" s="41">
        <v>14.523656101768454</v>
      </c>
      <c r="AI43" s="35">
        <f t="shared" si="6"/>
        <v>15.582763121742003</v>
      </c>
      <c r="AJ43" s="40">
        <f t="shared" si="7"/>
        <v>-14.707520891364897</v>
      </c>
      <c r="AK43" s="39">
        <f>RANK(R43,(D43:R43,V43:AH43),1)</f>
        <v>9</v>
      </c>
    </row>
    <row r="44" spans="1:37" ht="12.75" customHeight="1" x14ac:dyDescent="0.25">
      <c r="A44">
        <v>2011</v>
      </c>
      <c r="B44" s="34" t="s">
        <v>167</v>
      </c>
      <c r="C44" s="42" t="s">
        <v>100</v>
      </c>
      <c r="D44" s="35">
        <v>19.094104386956705</v>
      </c>
      <c r="E44" s="35">
        <v>20.525511576346918</v>
      </c>
      <c r="F44" s="35">
        <v>28.480665471321608</v>
      </c>
      <c r="G44" s="35">
        <v>17.133510297246477</v>
      </c>
      <c r="H44" s="35">
        <v>13.958388895326369</v>
      </c>
      <c r="I44" s="35">
        <v>24.091016757191628</v>
      </c>
      <c r="J44" s="35">
        <v>9.6468169369813062</v>
      </c>
      <c r="K44" s="35">
        <v>21.714013303295157</v>
      </c>
      <c r="L44" s="35">
        <v>15.016762695966404</v>
      </c>
      <c r="M44" s="35">
        <v>16.023085326083162</v>
      </c>
      <c r="N44" s="35">
        <v>11.043523346022665</v>
      </c>
      <c r="O44" s="35">
        <v>18.339362414369141</v>
      </c>
      <c r="P44" s="35">
        <v>20.117777407247885</v>
      </c>
      <c r="Q44" s="35">
        <v>19.302309069049826</v>
      </c>
      <c r="R44" s="35">
        <v>14.990737110704766</v>
      </c>
      <c r="S44" s="36">
        <f t="shared" si="3"/>
        <v>18.339362414369141</v>
      </c>
      <c r="T44" s="37">
        <f t="shared" si="4"/>
        <v>-18.259224219489123</v>
      </c>
      <c r="U44" s="38">
        <f t="shared" si="5"/>
        <v>4</v>
      </c>
      <c r="V44" s="36">
        <v>7.4433173848291023</v>
      </c>
      <c r="W44" s="36">
        <v>10.748566713057409</v>
      </c>
      <c r="X44" s="41">
        <v>20.872519379835456</v>
      </c>
      <c r="Y44" s="41">
        <v>18.582267876811116</v>
      </c>
      <c r="Z44" s="41">
        <v>9.1957067924462095</v>
      </c>
      <c r="AA44" s="41">
        <v>14.409499039861467</v>
      </c>
      <c r="AB44" s="41">
        <v>10.4189092997433</v>
      </c>
      <c r="AC44" s="41">
        <v>11.060873736197092</v>
      </c>
      <c r="AD44" s="41">
        <v>16.847228859368435</v>
      </c>
      <c r="AE44" s="41">
        <v>12.526981705936159</v>
      </c>
      <c r="AF44" s="41">
        <v>9.5513897910219594</v>
      </c>
      <c r="AG44" s="41">
        <v>16.604323396926457</v>
      </c>
      <c r="AH44" s="41">
        <v>14.765182038437215</v>
      </c>
      <c r="AI44" s="35">
        <f t="shared" si="6"/>
        <v>15.519924011024784</v>
      </c>
      <c r="AJ44" s="40">
        <f t="shared" si="7"/>
        <v>-3.4097261039687035</v>
      </c>
      <c r="AK44" s="39">
        <f>RANK(R44,(D44:R44,V44:AH44),1)</f>
        <v>13</v>
      </c>
    </row>
    <row r="45" spans="1:37" ht="12.75" customHeight="1" x14ac:dyDescent="0.25">
      <c r="A45">
        <v>2012</v>
      </c>
      <c r="B45" s="34" t="s">
        <v>184</v>
      </c>
      <c r="C45" s="42" t="s">
        <v>100</v>
      </c>
      <c r="D45" s="35">
        <v>18.260577680843824</v>
      </c>
      <c r="E45" s="35">
        <v>19.132086566106967</v>
      </c>
      <c r="F45" s="35">
        <v>27.197654645759282</v>
      </c>
      <c r="G45" s="35">
        <v>16.048918339940183</v>
      </c>
      <c r="H45" s="35">
        <v>12.899975858281836</v>
      </c>
      <c r="I45" s="35">
        <v>23.382747827248913</v>
      </c>
      <c r="J45" s="35">
        <v>10.129235345699952</v>
      </c>
      <c r="K45" s="35">
        <v>21.524625109612394</v>
      </c>
      <c r="L45" s="35">
        <v>15.251405492105038</v>
      </c>
      <c r="M45" s="35">
        <v>15.506280732134828</v>
      </c>
      <c r="N45" s="35">
        <v>11.041853140645321</v>
      </c>
      <c r="O45" s="35">
        <v>18.400347973763385</v>
      </c>
      <c r="P45" s="35">
        <v>19.946042977815001</v>
      </c>
      <c r="Q45" s="35">
        <v>18.203025207288711</v>
      </c>
      <c r="R45" s="35">
        <v>14.988308470138806</v>
      </c>
      <c r="S45" s="36">
        <f t="shared" si="3"/>
        <v>18.203025207288711</v>
      </c>
      <c r="T45" s="37">
        <f t="shared" si="4"/>
        <v>-17.660343270099375</v>
      </c>
      <c r="U45" s="38">
        <f t="shared" si="5"/>
        <v>4</v>
      </c>
      <c r="V45" s="36">
        <v>6.9885146459780518</v>
      </c>
      <c r="W45" s="36">
        <v>10.893861065789315</v>
      </c>
      <c r="X45" s="41">
        <v>22.889440911062227</v>
      </c>
      <c r="Y45" s="41">
        <v>17.800157892402918</v>
      </c>
      <c r="Z45" s="41">
        <v>9.2166175507545827</v>
      </c>
      <c r="AA45" s="41">
        <v>13.393282774468524</v>
      </c>
      <c r="AB45" s="41">
        <v>10.770534336742642</v>
      </c>
      <c r="AC45" s="41">
        <v>10.606098698013747</v>
      </c>
      <c r="AD45" s="41">
        <v>15.818708445719729</v>
      </c>
      <c r="AE45" s="41">
        <v>12.382003596285818</v>
      </c>
      <c r="AF45" s="41">
        <v>8.9124116191061251</v>
      </c>
      <c r="AG45" s="41">
        <v>16.016031212194402</v>
      </c>
      <c r="AH45" s="41">
        <v>14.379896606841895</v>
      </c>
      <c r="AI45" s="35">
        <f t="shared" si="6"/>
        <v>15.378843112119933</v>
      </c>
      <c r="AJ45" s="40">
        <f t="shared" si="7"/>
        <v>-2.5394279604383874</v>
      </c>
      <c r="AK45" s="39">
        <f>RANK(R45,(D45:R45,V45:AH45),1)</f>
        <v>13</v>
      </c>
    </row>
    <row r="46" spans="1:37" ht="12.75" customHeight="1" x14ac:dyDescent="0.25">
      <c r="A46">
        <v>2012</v>
      </c>
      <c r="B46" s="34" t="s">
        <v>168</v>
      </c>
      <c r="C46" s="42" t="s">
        <v>100</v>
      </c>
      <c r="D46" s="35">
        <v>18.019026301063235</v>
      </c>
      <c r="E46" s="35">
        <v>19.473978735310578</v>
      </c>
      <c r="F46" s="35">
        <v>26.205132304740587</v>
      </c>
      <c r="G46" s="35">
        <v>15.764649452394277</v>
      </c>
      <c r="H46" s="35">
        <v>13.638180510032777</v>
      </c>
      <c r="I46" s="35">
        <v>23.399152610120716</v>
      </c>
      <c r="J46" s="35">
        <v>10.224638260452476</v>
      </c>
      <c r="K46" s="35">
        <v>22.271964185786235</v>
      </c>
      <c r="L46" s="35">
        <v>16.100407706451357</v>
      </c>
      <c r="M46" s="35">
        <v>15.149092653289634</v>
      </c>
      <c r="N46" s="35">
        <v>10.672315932528582</v>
      </c>
      <c r="O46" s="35">
        <v>18.226876648812855</v>
      </c>
      <c r="P46" s="35">
        <v>20.113518266847873</v>
      </c>
      <c r="Q46" s="35">
        <v>18.098968742505399</v>
      </c>
      <c r="R46" s="35">
        <v>15.708689743384765</v>
      </c>
      <c r="S46" s="36">
        <f t="shared" si="3"/>
        <v>18.019026301063235</v>
      </c>
      <c r="T46" s="37">
        <f t="shared" si="4"/>
        <v>-12.82165039929014</v>
      </c>
      <c r="U46" s="38">
        <f t="shared" si="5"/>
        <v>5</v>
      </c>
      <c r="V46" s="36">
        <v>7.6105204252937906</v>
      </c>
      <c r="W46" s="36">
        <v>11.967383483891599</v>
      </c>
      <c r="X46" s="41">
        <v>23.151331041650018</v>
      </c>
      <c r="Y46" s="41">
        <v>17.339515548804862</v>
      </c>
      <c r="Z46" s="41">
        <v>9.1374210568390755</v>
      </c>
      <c r="AA46" s="41">
        <v>13.470301383004237</v>
      </c>
      <c r="AB46" s="41">
        <v>9.7369893676552888</v>
      </c>
      <c r="AC46" s="41">
        <v>10.320569190183068</v>
      </c>
      <c r="AD46" s="41">
        <v>15.580781837077303</v>
      </c>
      <c r="AE46" s="41">
        <v>12.59093452714046</v>
      </c>
      <c r="AF46" s="41">
        <v>8.8256455352146457</v>
      </c>
      <c r="AG46" s="41">
        <v>15.620753057798387</v>
      </c>
      <c r="AH46" s="41">
        <v>14.149812135262611</v>
      </c>
      <c r="AI46" s="35">
        <f t="shared" si="6"/>
        <v>15.600767447437846</v>
      </c>
      <c r="AJ46" s="40">
        <f t="shared" si="7"/>
        <v>0.69177555726364715</v>
      </c>
      <c r="AK46" s="39">
        <f>RANK(R46,(D46:R46,V46:AH46),1)</f>
        <v>16</v>
      </c>
    </row>
    <row r="47" spans="1:37" ht="12.75" customHeight="1" x14ac:dyDescent="0.25">
      <c r="A47">
        <v>2013</v>
      </c>
      <c r="B47" s="34" t="s">
        <v>185</v>
      </c>
      <c r="C47" s="42" t="s">
        <v>100</v>
      </c>
      <c r="D47" s="35">
        <v>20.114013443376159</v>
      </c>
      <c r="E47" s="35">
        <v>19.935335658980684</v>
      </c>
      <c r="F47" s="35">
        <v>28.111971411554499</v>
      </c>
      <c r="G47" s="35">
        <v>17.076491108653109</v>
      </c>
      <c r="H47" s="35">
        <v>14.838764570747895</v>
      </c>
      <c r="I47" s="35">
        <v>26.96332851186931</v>
      </c>
      <c r="J47" s="35">
        <v>12.252190929975324</v>
      </c>
      <c r="K47" s="35">
        <v>23.772653790521566</v>
      </c>
      <c r="L47" s="35">
        <v>16.668084744320598</v>
      </c>
      <c r="M47" s="35">
        <v>15.783204288266825</v>
      </c>
      <c r="N47" s="35">
        <v>11.886326895260783</v>
      </c>
      <c r="O47" s="35">
        <v>19.603505487960522</v>
      </c>
      <c r="P47" s="35">
        <v>20.709606058027738</v>
      </c>
      <c r="Q47" s="35">
        <v>19.722624010890836</v>
      </c>
      <c r="R47" s="35">
        <v>16.106525993363398</v>
      </c>
      <c r="S47" s="36">
        <f t="shared" si="3"/>
        <v>19.603505487960522</v>
      </c>
      <c r="T47" s="37">
        <f t="shared" si="4"/>
        <v>-17.838541666666664</v>
      </c>
      <c r="U47" s="38">
        <f t="shared" si="5"/>
        <v>5</v>
      </c>
      <c r="V47" s="36">
        <v>7.9469071726367728</v>
      </c>
      <c r="W47" s="36">
        <v>12.711648089849401</v>
      </c>
      <c r="X47" s="41">
        <v>23.338722028418275</v>
      </c>
      <c r="Y47" s="41">
        <v>18.539947247511275</v>
      </c>
      <c r="Z47" s="41">
        <v>11.843784565642814</v>
      </c>
      <c r="AA47" s="41">
        <v>12.507444907683144</v>
      </c>
      <c r="AB47" s="41">
        <v>11.120564962137328</v>
      </c>
      <c r="AC47" s="41">
        <v>11.852293031566409</v>
      </c>
      <c r="AD47" s="41">
        <v>16.132051391134176</v>
      </c>
      <c r="AE47" s="41">
        <v>13.060495192716754</v>
      </c>
      <c r="AF47" s="41">
        <v>11.460903599081085</v>
      </c>
      <c r="AG47" s="41">
        <v>16.319237641453245</v>
      </c>
      <c r="AH47" s="41">
        <v>16.038458265974644</v>
      </c>
      <c r="AI47" s="35">
        <f t="shared" si="6"/>
        <v>16.119288692248787</v>
      </c>
      <c r="AJ47" s="40">
        <f t="shared" si="7"/>
        <v>-7.917656373712198E-2</v>
      </c>
      <c r="AK47" s="39">
        <f>RANK(R47,(D47:R47,V47:AH47),1)</f>
        <v>14</v>
      </c>
    </row>
    <row r="48" spans="1:37" ht="12.75" customHeight="1" x14ac:dyDescent="0.25">
      <c r="A48">
        <v>2013</v>
      </c>
      <c r="B48" s="34" t="s">
        <v>169</v>
      </c>
      <c r="C48" s="42" t="s">
        <v>100</v>
      </c>
      <c r="D48" s="35">
        <v>19.691446978045267</v>
      </c>
      <c r="E48" s="35">
        <v>20.344155293718742</v>
      </c>
      <c r="F48" s="35">
        <v>27.269644824955495</v>
      </c>
      <c r="G48" s="35">
        <v>16.944986013393233</v>
      </c>
      <c r="H48" s="35">
        <v>15.393744172247183</v>
      </c>
      <c r="I48" s="35">
        <v>26.922098838687802</v>
      </c>
      <c r="J48" s="35">
        <v>13.825548868356361</v>
      </c>
      <c r="K48" s="35">
        <v>25.319996609307456</v>
      </c>
      <c r="L48" s="35">
        <v>16.995846401627535</v>
      </c>
      <c r="M48" s="35">
        <v>15.232686276171908</v>
      </c>
      <c r="N48" s="35">
        <v>11.76570314486734</v>
      </c>
      <c r="O48" s="35">
        <v>19.88641179961007</v>
      </c>
      <c r="P48" s="35">
        <v>21.691955581927612</v>
      </c>
      <c r="Q48" s="35">
        <v>18.894634229041284</v>
      </c>
      <c r="R48" s="35">
        <v>16.59744002712554</v>
      </c>
      <c r="S48" s="36">
        <f t="shared" si="3"/>
        <v>18.894634229041284</v>
      </c>
      <c r="T48" s="37">
        <f t="shared" si="4"/>
        <v>-12.157918349035453</v>
      </c>
      <c r="U48" s="38">
        <f t="shared" si="5"/>
        <v>5</v>
      </c>
      <c r="V48" s="36">
        <v>7.3917097567178098</v>
      </c>
      <c r="W48" s="36">
        <v>12.418411460540815</v>
      </c>
      <c r="X48" s="41">
        <v>20.920573027040774</v>
      </c>
      <c r="Y48" s="41">
        <v>18.080868017292531</v>
      </c>
      <c r="Z48" s="41">
        <v>11.782656607612106</v>
      </c>
      <c r="AA48" s="41">
        <v>11.70636602526066</v>
      </c>
      <c r="AB48" s="41">
        <v>10.29075188607273</v>
      </c>
      <c r="AC48" s="41">
        <v>11.97762142917691</v>
      </c>
      <c r="AD48" s="41">
        <v>16.580486564380774</v>
      </c>
      <c r="AE48" s="41">
        <v>12.782910909553275</v>
      </c>
      <c r="AF48" s="41">
        <v>11.045180978214802</v>
      </c>
      <c r="AG48" s="41">
        <v>16.173603458506399</v>
      </c>
      <c r="AH48" s="41">
        <v>16.750021191828431</v>
      </c>
      <c r="AI48" s="35">
        <f t="shared" si="6"/>
        <v>16.588963295753157</v>
      </c>
      <c r="AJ48" s="40">
        <f t="shared" si="7"/>
        <v>5.1098620337252224E-2</v>
      </c>
      <c r="AK48" s="39">
        <f>RANK(R48,(D48:R48,V48:AH48),1)</f>
        <v>15</v>
      </c>
    </row>
    <row r="49" spans="1:37" ht="12.75" customHeight="1" x14ac:dyDescent="0.25">
      <c r="A49">
        <v>2014</v>
      </c>
      <c r="B49" s="34" t="s">
        <v>186</v>
      </c>
      <c r="C49" s="42" t="s">
        <v>100</v>
      </c>
      <c r="D49" s="35">
        <v>19.224768005255811</v>
      </c>
      <c r="E49" s="35">
        <v>18.436396485176974</v>
      </c>
      <c r="F49" s="35">
        <v>27.305576086063894</v>
      </c>
      <c r="G49" s="35">
        <v>16.547589718321426</v>
      </c>
      <c r="H49" s="35">
        <v>14.527387698119407</v>
      </c>
      <c r="I49" s="35">
        <v>26.508992362650897</v>
      </c>
      <c r="J49" s="35">
        <v>13.755440584708879</v>
      </c>
      <c r="K49" s="35">
        <v>24.595548985792888</v>
      </c>
      <c r="L49" s="35">
        <v>17.344173441734416</v>
      </c>
      <c r="M49" s="35">
        <v>15.545700911554569</v>
      </c>
      <c r="N49" s="35">
        <v>10.281678574361502</v>
      </c>
      <c r="O49" s="35">
        <v>19.503982918617062</v>
      </c>
      <c r="P49" s="35">
        <v>21.277818838794449</v>
      </c>
      <c r="Q49" s="35">
        <v>17.935452081793546</v>
      </c>
      <c r="R49" s="35">
        <v>17.467356491746735</v>
      </c>
      <c r="S49" s="36">
        <f t="shared" si="3"/>
        <v>17.935452081793546</v>
      </c>
      <c r="T49" s="37">
        <f t="shared" si="4"/>
        <v>-2.6098901098901197</v>
      </c>
      <c r="U49" s="38">
        <f t="shared" si="5"/>
        <v>7</v>
      </c>
      <c r="V49" s="36">
        <v>6.8818263940215161</v>
      </c>
      <c r="W49" s="36">
        <v>11.743450767841011</v>
      </c>
      <c r="X49" s="41">
        <v>18.78952122854562</v>
      </c>
      <c r="Y49" s="41">
        <v>15.143302948180997</v>
      </c>
      <c r="Z49" s="41">
        <v>11.045413484437876</v>
      </c>
      <c r="AA49" s="41">
        <v>10.257041964359036</v>
      </c>
      <c r="AB49" s="41">
        <v>10.65943992773261</v>
      </c>
      <c r="AC49" s="41">
        <v>11.094686704442802</v>
      </c>
      <c r="AD49" s="41">
        <v>13.730803974706413</v>
      </c>
      <c r="AE49" s="41">
        <v>12.154060934548738</v>
      </c>
      <c r="AF49" s="41">
        <v>10.856532807752322</v>
      </c>
      <c r="AG49" s="41">
        <v>13.952533464728587</v>
      </c>
      <c r="AH49" s="41">
        <v>16.01379650160138</v>
      </c>
      <c r="AI49" s="35">
        <f t="shared" si="6"/>
        <v>15.344501929867782</v>
      </c>
      <c r="AJ49" s="40">
        <f t="shared" si="7"/>
        <v>13.834626705913838</v>
      </c>
      <c r="AK49" s="39">
        <f>RANK(R49,(D49:R49,V49:AH49),1)</f>
        <v>19</v>
      </c>
    </row>
    <row r="50" spans="1:37" ht="12.75" customHeight="1" x14ac:dyDescent="0.25">
      <c r="A50">
        <v>2014</v>
      </c>
      <c r="B50" s="34" t="s">
        <v>170</v>
      </c>
      <c r="C50" s="42" t="s">
        <v>100</v>
      </c>
      <c r="D50" s="35">
        <v>18.289015511237732</v>
      </c>
      <c r="E50" s="35">
        <v>17.070275403608736</v>
      </c>
      <c r="F50" s="35">
        <v>26.226654004431776</v>
      </c>
      <c r="G50" s="35">
        <v>15.859449192782524</v>
      </c>
      <c r="H50" s="35">
        <v>15.02849002849003</v>
      </c>
      <c r="I50" s="35">
        <v>25.561886672997787</v>
      </c>
      <c r="J50" s="35">
        <v>14.0471668249446</v>
      </c>
      <c r="K50" s="35">
        <v>25.419436530547639</v>
      </c>
      <c r="L50" s="35">
        <v>16.611269389047166</v>
      </c>
      <c r="M50" s="35">
        <v>14.981006647673315</v>
      </c>
      <c r="N50" s="35">
        <v>9.4808483697372594</v>
      </c>
      <c r="O50" s="35">
        <v>19.151630262741374</v>
      </c>
      <c r="P50" s="35">
        <v>21.802785691674583</v>
      </c>
      <c r="Q50" s="35">
        <v>17.109844887622668</v>
      </c>
      <c r="R50" s="35">
        <v>17.64798987021209</v>
      </c>
      <c r="S50" s="36">
        <f t="shared" si="3"/>
        <v>17.109844887622668</v>
      </c>
      <c r="T50" s="37">
        <f t="shared" si="4"/>
        <v>3.1452358926919235</v>
      </c>
      <c r="U50" s="38">
        <f t="shared" si="5"/>
        <v>9</v>
      </c>
      <c r="V50" s="36">
        <v>7.1304210193099085</v>
      </c>
      <c r="W50" s="36">
        <v>11.301044634377968</v>
      </c>
      <c r="X50" s="41">
        <v>18.558088002532443</v>
      </c>
      <c r="Y50" s="41">
        <v>14.498258942703387</v>
      </c>
      <c r="Z50" s="41">
        <v>10.723330167774613</v>
      </c>
      <c r="AA50" s="41">
        <v>9.4254510921177577</v>
      </c>
      <c r="AB50" s="41">
        <v>9.10889522000633</v>
      </c>
      <c r="AC50" s="41">
        <v>10.596707818930041</v>
      </c>
      <c r="AD50" s="41">
        <v>11.435580880025324</v>
      </c>
      <c r="AE50" s="41">
        <v>11.760050648939538</v>
      </c>
      <c r="AF50" s="41">
        <v>10.232668566001898</v>
      </c>
      <c r="AG50" s="41">
        <v>13.596074707185817</v>
      </c>
      <c r="AH50" s="41">
        <v>15.289648622981957</v>
      </c>
      <c r="AI50" s="35">
        <f t="shared" si="6"/>
        <v>15.004748338081672</v>
      </c>
      <c r="AJ50" s="40">
        <f t="shared" si="7"/>
        <v>17.616033755274238</v>
      </c>
      <c r="AK50" s="39">
        <f>RANK(R50,(D50:R50,V50:AH50),1)</f>
        <v>21</v>
      </c>
    </row>
    <row r="51" spans="1:37" ht="12.75" customHeight="1" x14ac:dyDescent="0.25">
      <c r="A51">
        <v>2015</v>
      </c>
      <c r="B51" s="34" t="s">
        <v>187</v>
      </c>
      <c r="C51" s="42">
        <v>2015</v>
      </c>
      <c r="D51" s="35">
        <v>17.713193365767772</v>
      </c>
      <c r="E51" s="35">
        <v>16.468363736920928</v>
      </c>
      <c r="F51" s="35">
        <v>24.435273361540744</v>
      </c>
      <c r="G51" s="35">
        <v>14.79150500159194</v>
      </c>
      <c r="H51" s="35">
        <v>13.802963825742973</v>
      </c>
      <c r="I51" s="35">
        <v>23.519957457976886</v>
      </c>
      <c r="J51" s="35">
        <v>13.202516593005081</v>
      </c>
      <c r="K51" s="35">
        <v>22.685189353926649</v>
      </c>
      <c r="L51" s="35">
        <v>15.245501689759614</v>
      </c>
      <c r="M51" s="35">
        <v>14.088542387654895</v>
      </c>
      <c r="N51" s="35">
        <v>11.437787530933965</v>
      </c>
      <c r="O51" s="35">
        <v>18.093964781650339</v>
      </c>
      <c r="P51" s="35">
        <v>19.880661425406991</v>
      </c>
      <c r="Q51" s="35">
        <v>15.135663781331951</v>
      </c>
      <c r="R51" s="35">
        <v>17.222584041457544</v>
      </c>
      <c r="S51" s="36">
        <f t="shared" si="3"/>
        <v>16.468363736920928</v>
      </c>
      <c r="T51" s="37">
        <f t="shared" si="4"/>
        <v>4.5798132503334674</v>
      </c>
      <c r="U51" s="38">
        <f t="shared" si="5"/>
        <v>9</v>
      </c>
      <c r="V51" s="36">
        <v>6.9856909759993622</v>
      </c>
      <c r="W51" s="36">
        <v>10.478536463999042</v>
      </c>
      <c r="X51" s="41">
        <v>14.227670404996603</v>
      </c>
      <c r="Y51" s="41">
        <v>13.392902300946366</v>
      </c>
      <c r="Z51" s="41">
        <v>9.7975414317475327</v>
      </c>
      <c r="AA51" s="41">
        <v>8.545389275672175</v>
      </c>
      <c r="AB51" s="41">
        <v>12.008944654757814</v>
      </c>
      <c r="AC51" s="41">
        <v>9.3581897980368804</v>
      </c>
      <c r="AD51" s="41">
        <v>10.427278773399467</v>
      </c>
      <c r="AE51" s="41">
        <v>11.240079295764172</v>
      </c>
      <c r="AF51" s="41">
        <v>9.7389612139194455</v>
      </c>
      <c r="AG51" s="41">
        <v>12.75584243206592</v>
      </c>
      <c r="AH51" s="41">
        <v>13.912801734170637</v>
      </c>
      <c r="AI51" s="35">
        <f t="shared" si="6"/>
        <v>13.857882779956805</v>
      </c>
      <c r="AJ51" s="40">
        <f t="shared" si="7"/>
        <v>24.280052840158511</v>
      </c>
      <c r="AK51" s="39">
        <f>RANK(R51,(D51:R51,V51:AH51),1)</f>
        <v>22</v>
      </c>
    </row>
    <row r="52" spans="1:37" ht="12.75" customHeight="1" x14ac:dyDescent="0.25">
      <c r="A52">
        <v>2015</v>
      </c>
      <c r="B52" s="34" t="s">
        <v>171</v>
      </c>
      <c r="C52" s="42">
        <v>2015</v>
      </c>
      <c r="D52" s="35">
        <v>17.220413069532199</v>
      </c>
      <c r="E52" s="35">
        <v>18.191894793053656</v>
      </c>
      <c r="F52" s="35">
        <v>23.934431203202713</v>
      </c>
      <c r="G52" s="35">
        <v>14.421106473607406</v>
      </c>
      <c r="H52" s="35">
        <v>13.442428589170976</v>
      </c>
      <c r="I52" s="35">
        <v>23.078088054320837</v>
      </c>
      <c r="J52" s="35">
        <v>13.039443577932447</v>
      </c>
      <c r="K52" s="35">
        <v>22.063429365309535</v>
      </c>
      <c r="L52" s="35">
        <v>15.335018909809076</v>
      </c>
      <c r="M52" s="35">
        <v>13.845413600409506</v>
      </c>
      <c r="N52" s="35">
        <v>9.6932287524696488</v>
      </c>
      <c r="O52" s="35">
        <v>17.853675230049888</v>
      </c>
      <c r="P52" s="35">
        <v>20.523450929505152</v>
      </c>
      <c r="Q52" s="35">
        <v>15.025583990465204</v>
      </c>
      <c r="R52" s="35">
        <v>17.450690218811356</v>
      </c>
      <c r="S52" s="36">
        <f t="shared" si="3"/>
        <v>17.220413069532199</v>
      </c>
      <c r="T52" s="37">
        <f t="shared" si="4"/>
        <v>1.3372335979941317</v>
      </c>
      <c r="U52" s="38">
        <f t="shared" si="5"/>
        <v>9</v>
      </c>
      <c r="V52" s="36">
        <v>6.9155106392897805</v>
      </c>
      <c r="W52" s="36">
        <v>10.160979211942943</v>
      </c>
      <c r="X52" s="41">
        <v>13.140189830742081</v>
      </c>
      <c r="Y52" s="41">
        <v>13.37046698002124</v>
      </c>
      <c r="Z52" s="41">
        <v>9.5636978560001218</v>
      </c>
      <c r="AA52" s="41">
        <v>8.5346468451588748</v>
      </c>
      <c r="AB52" s="41">
        <v>11.924038636111513</v>
      </c>
      <c r="AC52" s="41">
        <v>9.0887512356118538</v>
      </c>
      <c r="AD52" s="41">
        <v>10.484806453116763</v>
      </c>
      <c r="AE52" s="41">
        <v>10.794241372460633</v>
      </c>
      <c r="AF52" s="41">
        <v>9.6644441088097537</v>
      </c>
      <c r="AG52" s="41">
        <v>12.578889279374126</v>
      </c>
      <c r="AH52" s="41">
        <v>14.082886910603643</v>
      </c>
      <c r="AI52" s="35">
        <f t="shared" si="6"/>
        <v>13.406447784596107</v>
      </c>
      <c r="AJ52" s="40">
        <f t="shared" si="7"/>
        <v>30.1663982823403</v>
      </c>
      <c r="AK52" s="39">
        <f>RANK(R52,(D52:R52,V52:AH52),1)</f>
        <v>22</v>
      </c>
    </row>
    <row r="53" spans="1:37" ht="12.75" customHeight="1" x14ac:dyDescent="0.25">
      <c r="A53">
        <v>2016</v>
      </c>
      <c r="B53" s="34" t="s">
        <v>188</v>
      </c>
      <c r="C53" s="42">
        <v>2015</v>
      </c>
      <c r="D53" s="35">
        <v>19.300493896458992</v>
      </c>
      <c r="E53" s="35">
        <v>21.978739116459753</v>
      </c>
      <c r="F53" s="35">
        <v>26.00389254303067</v>
      </c>
      <c r="G53" s="35">
        <v>15.874831405760339</v>
      </c>
      <c r="H53" s="35">
        <v>14.465638426632029</v>
      </c>
      <c r="I53" s="35">
        <v>25.404401607158405</v>
      </c>
      <c r="J53" s="35">
        <v>13.173229396050266</v>
      </c>
      <c r="K53" s="35">
        <v>22.041023889017914</v>
      </c>
      <c r="L53" s="35">
        <v>16.365323989655828</v>
      </c>
      <c r="M53" s="35">
        <v>14.442281636922722</v>
      </c>
      <c r="N53" s="35">
        <v>8.883365686107183</v>
      </c>
      <c r="O53" s="35">
        <v>19.899984832331256</v>
      </c>
      <c r="P53" s="35">
        <v>20.803114034424532</v>
      </c>
      <c r="Q53" s="35">
        <v>16.661176659307074</v>
      </c>
      <c r="R53" s="35">
        <v>17.291809981458417</v>
      </c>
      <c r="S53" s="36">
        <f t="shared" si="3"/>
        <v>17.291809981458417</v>
      </c>
      <c r="T53" s="37">
        <f t="shared" si="4"/>
        <v>0</v>
      </c>
      <c r="U53" s="38">
        <f t="shared" si="5"/>
        <v>8</v>
      </c>
      <c r="V53" s="36">
        <v>7.497529496688184</v>
      </c>
      <c r="W53" s="36">
        <v>11.071118322212458</v>
      </c>
      <c r="X53" s="41">
        <v>11.810749996340576</v>
      </c>
      <c r="Y53" s="41">
        <v>14.652492744306503</v>
      </c>
      <c r="Z53" s="41">
        <v>9.6619253430841496</v>
      </c>
      <c r="AA53" s="41">
        <v>8.9923640380839593</v>
      </c>
      <c r="AB53" s="41">
        <v>12.690522408724547</v>
      </c>
      <c r="AC53" s="41">
        <v>9.7397813087818452</v>
      </c>
      <c r="AD53" s="41">
        <v>11.024404742793841</v>
      </c>
      <c r="AE53" s="41">
        <v>10.962119970235683</v>
      </c>
      <c r="AF53" s="41">
        <v>10.004491592154015</v>
      </c>
      <c r="AG53" s="41">
        <v>12.363527352794222</v>
      </c>
      <c r="AH53" s="41">
        <v>15.446623594423006</v>
      </c>
      <c r="AI53" s="35">
        <f t="shared" si="6"/>
        <v>14.453960031777376</v>
      </c>
      <c r="AJ53" s="40">
        <f t="shared" si="7"/>
        <v>19.633719364395368</v>
      </c>
      <c r="AK53" s="39">
        <f>RANK(R53,(D53:R53,V53:AH53),1)</f>
        <v>21</v>
      </c>
    </row>
    <row r="54" spans="1:37" ht="12.75" customHeight="1" x14ac:dyDescent="0.25">
      <c r="A54">
        <v>2016</v>
      </c>
      <c r="B54" s="34" t="s">
        <v>172</v>
      </c>
      <c r="C54" s="42">
        <v>2015</v>
      </c>
      <c r="D54" s="35">
        <v>21.079141814278923</v>
      </c>
      <c r="E54" s="35">
        <v>26.604575237263571</v>
      </c>
      <c r="F54" s="35">
        <v>28.727097874086603</v>
      </c>
      <c r="G54" s="35">
        <v>17.744976700565012</v>
      </c>
      <c r="H54" s="35">
        <v>16.275537951995226</v>
      </c>
      <c r="I54" s="35">
        <v>28.331810257512274</v>
      </c>
      <c r="J54" s="35">
        <v>15.01233622076856</v>
      </c>
      <c r="K54" s="35">
        <v>25.599169777715826</v>
      </c>
      <c r="L54" s="35">
        <v>18.277755662034764</v>
      </c>
      <c r="M54" s="35">
        <v>15.94040279881264</v>
      </c>
      <c r="N54" s="35">
        <v>9.5986145155114393</v>
      </c>
      <c r="O54" s="35">
        <v>21.448649803685363</v>
      </c>
      <c r="P54" s="35">
        <v>23.966460057082724</v>
      </c>
      <c r="Q54" s="35">
        <v>18.862093877840294</v>
      </c>
      <c r="R54" s="35">
        <v>18.209009989587056</v>
      </c>
      <c r="S54" s="36">
        <f t="shared" si="3"/>
        <v>18.862093877840294</v>
      </c>
      <c r="T54" s="37">
        <f t="shared" si="4"/>
        <v>-3.4624145785876905</v>
      </c>
      <c r="U54" s="38">
        <f t="shared" si="5"/>
        <v>6</v>
      </c>
      <c r="V54" s="36">
        <v>8.154955394109539</v>
      </c>
      <c r="W54" s="36">
        <v>12.331254995307891</v>
      </c>
      <c r="X54" s="41">
        <v>13.88662583443732</v>
      </c>
      <c r="Y54" s="41">
        <v>16.181012652379621</v>
      </c>
      <c r="Z54" s="41">
        <v>10.896189082961955</v>
      </c>
      <c r="AA54" s="41">
        <v>10.04546138642155</v>
      </c>
      <c r="AB54" s="41">
        <v>14.281913451011647</v>
      </c>
      <c r="AC54" s="41">
        <v>10.208732358484861</v>
      </c>
      <c r="AD54" s="41">
        <v>12.52030559453909</v>
      </c>
      <c r="AE54" s="41">
        <v>12.30547536814</v>
      </c>
      <c r="AF54" s="41">
        <v>10.784477365234428</v>
      </c>
      <c r="AG54" s="41">
        <v>15.364657792063072</v>
      </c>
      <c r="AH54" s="41">
        <v>17.126265648535629</v>
      </c>
      <c r="AI54" s="35">
        <f t="shared" si="6"/>
        <v>16.060707725596131</v>
      </c>
      <c r="AJ54" s="40">
        <f t="shared" si="7"/>
        <v>13.376136971642605</v>
      </c>
      <c r="AK54" s="39">
        <f>RANK(R54,(D54:R54,V54:AH54),1)</f>
        <v>19</v>
      </c>
    </row>
    <row r="55" spans="1:37" ht="12.75" customHeight="1" x14ac:dyDescent="0.25">
      <c r="A55">
        <v>2017</v>
      </c>
      <c r="B55" s="34" t="s">
        <v>189</v>
      </c>
      <c r="C55" s="42">
        <v>2015</v>
      </c>
      <c r="D55" s="35">
        <v>20.898769496332719</v>
      </c>
      <c r="E55" s="35">
        <v>27.698616243492047</v>
      </c>
      <c r="F55" s="35">
        <v>28.309741710641816</v>
      </c>
      <c r="G55" s="35">
        <v>18.548949038137156</v>
      </c>
      <c r="H55" s="35">
        <v>16.750002240470955</v>
      </c>
      <c r="I55" s="35">
        <v>28.938081979683115</v>
      </c>
      <c r="J55" s="35">
        <v>14.684226013485841</v>
      </c>
      <c r="K55" s="35">
        <v>25.675877021235792</v>
      </c>
      <c r="L55" s="35">
        <v>18.574771240974471</v>
      </c>
      <c r="M55" s="35">
        <v>16.181913778050045</v>
      </c>
      <c r="N55" s="35">
        <v>9.1324524034633505</v>
      </c>
      <c r="O55" s="35">
        <v>21.544324567265573</v>
      </c>
      <c r="P55" s="35">
        <v>24.608559303960149</v>
      </c>
      <c r="Q55" s="35">
        <v>18.876030274076466</v>
      </c>
      <c r="R55" s="35">
        <v>17.145942683976433</v>
      </c>
      <c r="S55" s="36">
        <f t="shared" si="3"/>
        <v>18.876030274076466</v>
      </c>
      <c r="T55" s="37">
        <f t="shared" si="4"/>
        <v>-9.1655266757866052</v>
      </c>
      <c r="U55" s="38">
        <f t="shared" si="5"/>
        <v>5</v>
      </c>
      <c r="V55" s="36">
        <v>8.2803197098319909</v>
      </c>
      <c r="W55" s="36">
        <v>11.224050833285776</v>
      </c>
      <c r="X55" s="41">
        <v>16.07001756575502</v>
      </c>
      <c r="Y55" s="41">
        <v>16.422921004531645</v>
      </c>
      <c r="Z55" s="41">
        <v>10.475206951003676</v>
      </c>
      <c r="AA55" s="41">
        <v>10.062051705606653</v>
      </c>
      <c r="AB55" s="41">
        <v>14.107530150119164</v>
      </c>
      <c r="AC55" s="41">
        <v>9.7349704696673438</v>
      </c>
      <c r="AD55" s="41">
        <v>12.859457012982325</v>
      </c>
      <c r="AE55" s="41">
        <v>13.634123098101744</v>
      </c>
      <c r="AF55" s="41">
        <v>10.423562545329048</v>
      </c>
      <c r="AG55" s="41">
        <v>14.623974206865443</v>
      </c>
      <c r="AH55" s="41">
        <v>16.775824443308267</v>
      </c>
      <c r="AI55" s="35">
        <f t="shared" si="6"/>
        <v>16.302417391290845</v>
      </c>
      <c r="AJ55" s="40">
        <f t="shared" si="7"/>
        <v>5.1742344244984153</v>
      </c>
      <c r="AK55" s="39">
        <f>RANK(R55,(D55:R55,V55:AH55),1)</f>
        <v>18</v>
      </c>
    </row>
    <row r="56" spans="1:37" ht="12.75" customHeight="1" x14ac:dyDescent="0.25">
      <c r="A56">
        <v>2017</v>
      </c>
      <c r="B56" s="34" t="s">
        <v>173</v>
      </c>
      <c r="C56" s="42">
        <v>2015</v>
      </c>
      <c r="D56" s="35">
        <v>20.860351231924767</v>
      </c>
      <c r="E56" s="35">
        <v>29.188424701922976</v>
      </c>
      <c r="F56" s="35">
        <v>28.974197731633634</v>
      </c>
      <c r="G56" s="35">
        <v>19.566063286426655</v>
      </c>
      <c r="H56" s="35">
        <v>17.923656514208357</v>
      </c>
      <c r="I56" s="35">
        <v>30.000701964270064</v>
      </c>
      <c r="J56" s="35">
        <v>14.817365445012886</v>
      </c>
      <c r="K56" s="35">
        <v>26.939041513884877</v>
      </c>
      <c r="L56" s="35">
        <v>19.949886608195062</v>
      </c>
      <c r="M56" s="35">
        <v>16.861447786523701</v>
      </c>
      <c r="N56" s="35">
        <v>9.3902821976828665</v>
      </c>
      <c r="O56" s="35">
        <v>21.761889731892417</v>
      </c>
      <c r="P56" s="35">
        <v>23.984494548644353</v>
      </c>
      <c r="Q56" s="35">
        <v>19.914182113146836</v>
      </c>
      <c r="R56" s="35">
        <v>18.602041920124613</v>
      </c>
      <c r="S56" s="36">
        <f t="shared" si="3"/>
        <v>19.949886608195062</v>
      </c>
      <c r="T56" s="37">
        <f t="shared" si="4"/>
        <v>-6.7561521252796393</v>
      </c>
      <c r="U56" s="38">
        <f t="shared" si="5"/>
        <v>5</v>
      </c>
      <c r="V56" s="36">
        <v>8.78330578186306</v>
      </c>
      <c r="W56" s="36">
        <v>11.889596851058535</v>
      </c>
      <c r="X56" s="41">
        <v>16.66507306375847</v>
      </c>
      <c r="Y56" s="41">
        <v>17.629094430060512</v>
      </c>
      <c r="Z56" s="41">
        <v>12.06811932629965</v>
      </c>
      <c r="AA56" s="41">
        <v>10.506047667939859</v>
      </c>
      <c r="AB56" s="41">
        <v>14.594212350961488</v>
      </c>
      <c r="AC56" s="41">
        <v>10.024036984788838</v>
      </c>
      <c r="AD56" s="41">
        <v>13.192810920318701</v>
      </c>
      <c r="AE56" s="41">
        <v>14.183610657906915</v>
      </c>
      <c r="AF56" s="41">
        <v>11.666443757007135</v>
      </c>
      <c r="AG56" s="41">
        <v>14.995887920254006</v>
      </c>
      <c r="AH56" s="41">
        <v>17.682651172632845</v>
      </c>
      <c r="AI56" s="35">
        <f t="shared" si="6"/>
        <v>17.245271108292108</v>
      </c>
      <c r="AJ56" s="40">
        <f t="shared" si="7"/>
        <v>7.8674948240165579</v>
      </c>
      <c r="AK56" s="39">
        <f>RANK(R56,(D56:R56,V56:AH56),1)</f>
        <v>18</v>
      </c>
    </row>
    <row r="57" spans="1:37" ht="12.75" customHeight="1" x14ac:dyDescent="0.25">
      <c r="A57">
        <v>2018</v>
      </c>
      <c r="B57" s="34" t="s">
        <v>190</v>
      </c>
      <c r="C57" s="42">
        <v>2015</v>
      </c>
      <c r="D57" s="35">
        <v>20.410747833897165</v>
      </c>
      <c r="E57" s="35">
        <v>26.639545017689919</v>
      </c>
      <c r="F57" s="35">
        <v>29.58678662301558</v>
      </c>
      <c r="G57" s="35">
        <v>19.52217648423181</v>
      </c>
      <c r="H57" s="35">
        <v>17.76262925717171</v>
      </c>
      <c r="I57" s="35">
        <v>29.226079441468261</v>
      </c>
      <c r="J57" s="35">
        <v>14.94735369387555</v>
      </c>
      <c r="K57" s="35">
        <v>26.938668046290136</v>
      </c>
      <c r="L57" s="35">
        <v>19.143873830413888</v>
      </c>
      <c r="M57" s="35">
        <v>17.42831528403029</v>
      </c>
      <c r="N57" s="35">
        <v>11.111540738884532</v>
      </c>
      <c r="O57" s="35">
        <v>21.730408254192234</v>
      </c>
      <c r="P57" s="35">
        <v>25.768569140295167</v>
      </c>
      <c r="Q57" s="35">
        <v>19.724524415343723</v>
      </c>
      <c r="R57" s="35">
        <v>18.651200606837058</v>
      </c>
      <c r="S57" s="36">
        <f t="shared" si="3"/>
        <v>19.724524415343723</v>
      </c>
      <c r="T57" s="37">
        <f t="shared" si="4"/>
        <v>-5.4415700267618368</v>
      </c>
      <c r="U57" s="38">
        <f t="shared" si="5"/>
        <v>5</v>
      </c>
      <c r="V57" s="36">
        <v>8.6745678294062927</v>
      </c>
      <c r="W57" s="36">
        <v>12.422403423044306</v>
      </c>
      <c r="X57" s="41">
        <v>17.780224729442313</v>
      </c>
      <c r="Y57" s="41">
        <v>18.42245946731925</v>
      </c>
      <c r="Z57" s="41">
        <v>12.255246436473598</v>
      </c>
      <c r="AA57" s="41">
        <v>10.5484856262253</v>
      </c>
      <c r="AB57" s="41">
        <v>14.234737066916209</v>
      </c>
      <c r="AC57" s="41">
        <v>9.8006780547247576</v>
      </c>
      <c r="AD57" s="41">
        <v>12.783110604591631</v>
      </c>
      <c r="AE57" s="41">
        <v>13.346165717250861</v>
      </c>
      <c r="AF57" s="41">
        <v>11.894539254926276</v>
      </c>
      <c r="AG57" s="41">
        <v>16.038272974652813</v>
      </c>
      <c r="AH57" s="41">
        <v>17.577876798330401</v>
      </c>
      <c r="AI57" s="35">
        <f t="shared" si="6"/>
        <v>17.670253027751055</v>
      </c>
      <c r="AJ57" s="40">
        <f t="shared" si="7"/>
        <v>5.5514065222802911</v>
      </c>
      <c r="AK57" s="39">
        <f>RANK(R57,(D57:R57,V57:AH57),1)</f>
        <v>18</v>
      </c>
    </row>
    <row r="58" spans="1:37" ht="12.75" customHeight="1" x14ac:dyDescent="0.25">
      <c r="A58">
        <v>2018</v>
      </c>
      <c r="B58" s="34" t="s">
        <v>174</v>
      </c>
      <c r="C58" s="42">
        <v>2015</v>
      </c>
      <c r="D58" s="35">
        <v>21.444288615952921</v>
      </c>
      <c r="E58" s="35">
        <v>28.28404719980518</v>
      </c>
      <c r="F58" s="35">
        <v>30.187439055389554</v>
      </c>
      <c r="G58" s="35">
        <v>20.812789448913247</v>
      </c>
      <c r="H58" s="35">
        <v>18.767087921883309</v>
      </c>
      <c r="I58" s="35">
        <v>29.724932623191481</v>
      </c>
      <c r="J58" s="35">
        <v>15.164874363417557</v>
      </c>
      <c r="K58" s="35">
        <v>29.102327810617151</v>
      </c>
      <c r="L58" s="35">
        <v>20.795000739982552</v>
      </c>
      <c r="M58" s="35">
        <v>17.797603285160431</v>
      </c>
      <c r="N58" s="35">
        <v>11.020105182565603</v>
      </c>
      <c r="O58" s="35">
        <v>22.440456316071849</v>
      </c>
      <c r="P58" s="35">
        <v>27.074414992517916</v>
      </c>
      <c r="Q58" s="35">
        <v>21.061831373942976</v>
      </c>
      <c r="R58" s="35">
        <v>20.232591570077858</v>
      </c>
      <c r="S58" s="36">
        <f t="shared" si="3"/>
        <v>21.061831373942976</v>
      </c>
      <c r="T58" s="37">
        <f t="shared" si="4"/>
        <v>-3.9371685640358263</v>
      </c>
      <c r="U58" s="38">
        <f t="shared" si="5"/>
        <v>5</v>
      </c>
      <c r="V58" s="36">
        <v>8.9299318832089316</v>
      </c>
      <c r="W58" s="36">
        <v>12.656666404189551</v>
      </c>
      <c r="X58" s="41">
        <v>20.528170106022124</v>
      </c>
      <c r="Y58" s="41">
        <v>18.793770985279355</v>
      </c>
      <c r="Z58" s="41">
        <v>12.959074456011365</v>
      </c>
      <c r="AA58" s="41">
        <v>10.148458444961543</v>
      </c>
      <c r="AB58" s="41">
        <v>14.079763118645158</v>
      </c>
      <c r="AC58" s="41">
        <v>9.8994165199318118</v>
      </c>
      <c r="AD58" s="41">
        <v>13.2081163810411</v>
      </c>
      <c r="AE58" s="41">
        <v>13.643939749843129</v>
      </c>
      <c r="AF58" s="41">
        <v>11.82949143891223</v>
      </c>
      <c r="AG58" s="41">
        <v>14.960304210714561</v>
      </c>
      <c r="AH58" s="41">
        <v>18.055539564655511</v>
      </c>
      <c r="AI58" s="35">
        <f t="shared" si="6"/>
        <v>18.41131374326941</v>
      </c>
      <c r="AJ58" s="40">
        <f t="shared" si="7"/>
        <v>9.8921665895474131</v>
      </c>
      <c r="AK58" s="39">
        <f>RANK(R58,(D58:R58,V58:AH58),1)</f>
        <v>17</v>
      </c>
    </row>
    <row r="59" spans="1:37" ht="12.75" customHeight="1" x14ac:dyDescent="0.25">
      <c r="A59">
        <v>2019</v>
      </c>
      <c r="B59" s="34" t="s">
        <v>191</v>
      </c>
      <c r="C59" s="42">
        <v>2015</v>
      </c>
      <c r="D59" s="35">
        <v>21.191929140495347</v>
      </c>
      <c r="E59" s="35">
        <v>26.861163275772132</v>
      </c>
      <c r="F59" s="35">
        <v>28.215140611624062</v>
      </c>
      <c r="G59" s="35">
        <v>20.868721647421015</v>
      </c>
      <c r="H59" s="35">
        <v>18.143296300415841</v>
      </c>
      <c r="I59" s="35">
        <v>30.163120907720703</v>
      </c>
      <c r="J59" s="35">
        <v>14.090099630510714</v>
      </c>
      <c r="K59" s="35">
        <v>26.214748289623468</v>
      </c>
      <c r="L59" s="35">
        <v>21.235605828748636</v>
      </c>
      <c r="M59" s="35">
        <v>18.676151897105957</v>
      </c>
      <c r="N59" s="35">
        <v>16.081756614860648</v>
      </c>
      <c r="O59" s="35">
        <v>20.746426920311809</v>
      </c>
      <c r="P59" s="35">
        <v>26.162336263719521</v>
      </c>
      <c r="Q59" s="35">
        <v>20.85998630977036</v>
      </c>
      <c r="R59" s="35">
        <v>20.807782087472372</v>
      </c>
      <c r="S59" s="35">
        <f t="shared" si="3"/>
        <v>20.868721647421015</v>
      </c>
      <c r="T59" s="37">
        <f t="shared" si="4"/>
        <v>-0.29201386159738391</v>
      </c>
      <c r="U59" s="38">
        <f t="shared" si="5"/>
        <v>6</v>
      </c>
      <c r="V59" s="35">
        <v>8.7615436636095758</v>
      </c>
      <c r="W59" s="35">
        <v>12.517738853392347</v>
      </c>
      <c r="X59" s="35">
        <v>20.283454024826955</v>
      </c>
      <c r="Y59" s="35">
        <v>20.239777336573667</v>
      </c>
      <c r="Z59" s="35">
        <v>12.683710268754842</v>
      </c>
      <c r="AA59" s="35">
        <v>9.9932262723522989</v>
      </c>
      <c r="AB59" s="35">
        <v>15.103398797986998</v>
      </c>
      <c r="AC59" s="35">
        <v>11.155026179889759</v>
      </c>
      <c r="AD59" s="35">
        <v>12.823475671165363</v>
      </c>
      <c r="AE59" s="35">
        <v>12.596356892248265</v>
      </c>
      <c r="AF59" s="35">
        <v>11.880059204894341</v>
      </c>
      <c r="AG59" s="35">
        <v>15.994403238354074</v>
      </c>
      <c r="AH59" s="35">
        <v>17.654117391979018</v>
      </c>
      <c r="AI59" s="35">
        <f t="shared" si="6"/>
        <v>18.409724098760897</v>
      </c>
      <c r="AJ59" s="40">
        <f t="shared" si="7"/>
        <v>13.026039802915248</v>
      </c>
      <c r="AK59" s="39">
        <f>RANK(R59,(D59:R59,V59:AH59),1)</f>
        <v>19</v>
      </c>
    </row>
    <row r="60" spans="1:37" ht="12.75" customHeight="1" x14ac:dyDescent="0.25">
      <c r="A60">
        <v>2019</v>
      </c>
      <c r="B60" s="34" t="s">
        <v>175</v>
      </c>
      <c r="C60" s="42">
        <v>2015</v>
      </c>
      <c r="D60" s="35">
        <v>21.621871451177366</v>
      </c>
      <c r="E60" s="35">
        <v>27.316012893272994</v>
      </c>
      <c r="F60" s="35">
        <v>27.96828296558736</v>
      </c>
      <c r="G60" s="35">
        <v>21.692387134670813</v>
      </c>
      <c r="H60" s="35">
        <v>19.638617852924245</v>
      </c>
      <c r="I60" s="35">
        <v>28.594109656591677</v>
      </c>
      <c r="J60" s="35">
        <v>14.156023461308948</v>
      </c>
      <c r="K60" s="35">
        <v>27.933025123840636</v>
      </c>
      <c r="L60" s="35">
        <v>22.221254760871641</v>
      </c>
      <c r="M60" s="35">
        <v>18.862945334496356</v>
      </c>
      <c r="N60" s="35">
        <v>16.139277059562072</v>
      </c>
      <c r="O60" s="35">
        <v>21.29573641502019</v>
      </c>
      <c r="P60" s="35">
        <v>26.02910166951764</v>
      </c>
      <c r="Q60" s="35">
        <v>21.084189364539853</v>
      </c>
      <c r="R60" s="35">
        <v>21.690246498010719</v>
      </c>
      <c r="S60" s="35">
        <f t="shared" si="3"/>
        <v>21.690246498010719</v>
      </c>
      <c r="T60" s="37">
        <f t="shared" si="4"/>
        <v>0</v>
      </c>
      <c r="U60" s="38">
        <f t="shared" si="5"/>
        <v>8</v>
      </c>
      <c r="V60" s="35">
        <v>8.7615736740604575</v>
      </c>
      <c r="W60" s="35">
        <v>12.481275978339648</v>
      </c>
      <c r="X60" s="35">
        <v>20.819755551439435</v>
      </c>
      <c r="Y60" s="35">
        <v>20.581765119649063</v>
      </c>
      <c r="Z60" s="35">
        <v>12.939627921047038</v>
      </c>
      <c r="AA60" s="35">
        <v>9.8193089264621225</v>
      </c>
      <c r="AB60" s="35">
        <v>15.30190331807742</v>
      </c>
      <c r="AC60" s="35">
        <v>11.247251517204369</v>
      </c>
      <c r="AD60" s="35">
        <v>13.151174971527366</v>
      </c>
      <c r="AE60" s="35">
        <v>12.957256841920394</v>
      </c>
      <c r="AF60" s="35">
        <v>12.534162740959728</v>
      </c>
      <c r="AG60" s="35">
        <v>16.068761376068625</v>
      </c>
      <c r="AH60" s="35">
        <v>18.007942672138348</v>
      </c>
      <c r="AI60" s="35">
        <f t="shared" si="6"/>
        <v>19.2507815937103</v>
      </c>
      <c r="AJ60" s="40">
        <f t="shared" si="7"/>
        <v>12.672030444194801</v>
      </c>
      <c r="AK60" s="39">
        <f>RANK(R60,(D60:R60,V60:AH60),1)</f>
        <v>21</v>
      </c>
    </row>
    <row r="61" spans="1:37" ht="12.75" customHeight="1" x14ac:dyDescent="0.25">
      <c r="A61">
        <v>2020</v>
      </c>
      <c r="B61" s="34" t="s">
        <v>192</v>
      </c>
      <c r="C61" s="42">
        <v>2015</v>
      </c>
      <c r="D61" s="35">
        <v>21.962797063706617</v>
      </c>
      <c r="E61" s="35">
        <v>26.222407645158285</v>
      </c>
      <c r="F61" s="35">
        <v>26.983364771618845</v>
      </c>
      <c r="G61" s="35">
        <v>20.808241423559558</v>
      </c>
      <c r="H61" s="35">
        <v>19.592459347950154</v>
      </c>
      <c r="I61" s="35">
        <v>30.000953376548672</v>
      </c>
      <c r="J61" s="35">
        <v>14.843037282799735</v>
      </c>
      <c r="K61" s="35">
        <v>25.443957251422759</v>
      </c>
      <c r="L61" s="35">
        <v>21.499225480920302</v>
      </c>
      <c r="M61" s="35">
        <v>20.624562117172527</v>
      </c>
      <c r="N61" s="35">
        <v>5.2304869152116922</v>
      </c>
      <c r="O61" s="35">
        <v>20.467122711697925</v>
      </c>
      <c r="P61" s="35">
        <v>24.761719827699501</v>
      </c>
      <c r="Q61" s="35">
        <v>18.54286331145282</v>
      </c>
      <c r="R61" s="35">
        <v>21.430500551109894</v>
      </c>
      <c r="S61" s="35">
        <f t="shared" si="3"/>
        <v>21.430500551109894</v>
      </c>
      <c r="T61" s="37">
        <f t="shared" si="4"/>
        <v>0</v>
      </c>
      <c r="U61" s="38">
        <f t="shared" si="5"/>
        <v>8</v>
      </c>
      <c r="V61" s="35">
        <v>8.8953264093148672</v>
      </c>
      <c r="W61" s="35">
        <v>12.210300557918934</v>
      </c>
      <c r="X61" s="35">
        <v>19.671179050687453</v>
      </c>
      <c r="Y61" s="35">
        <v>20.782001522647125</v>
      </c>
      <c r="Z61" s="35">
        <v>12.052861152444335</v>
      </c>
      <c r="AA61" s="35">
        <v>9.052765814789467</v>
      </c>
      <c r="AB61" s="35">
        <v>15.875140052022108</v>
      </c>
      <c r="AC61" s="35">
        <v>12.691365407980209</v>
      </c>
      <c r="AD61" s="35">
        <v>12.866298080729766</v>
      </c>
      <c r="AE61" s="35">
        <v>13.837174414489795</v>
      </c>
      <c r="AF61" s="35">
        <v>12.787578377992464</v>
      </c>
      <c r="AG61" s="35">
        <v>16.688576980307541</v>
      </c>
      <c r="AH61" s="35">
        <v>14.571891640037926</v>
      </c>
      <c r="AI61" s="35">
        <f t="shared" si="6"/>
        <v>19.067661329701487</v>
      </c>
      <c r="AJ61" s="40">
        <f t="shared" si="7"/>
        <v>12.391866944520556</v>
      </c>
      <c r="AK61" s="39">
        <f>RANK(R61,(D61:R61,V61:AH61),1)</f>
        <v>21</v>
      </c>
    </row>
    <row r="62" spans="1:37" ht="12.75" customHeight="1" x14ac:dyDescent="0.25">
      <c r="A62">
        <v>2020</v>
      </c>
      <c r="B62" s="34" t="s">
        <v>176</v>
      </c>
      <c r="C62" s="42">
        <v>2015</v>
      </c>
      <c r="D62" s="35">
        <v>23.209386134696334</v>
      </c>
      <c r="E62" s="35">
        <v>26.563761770057585</v>
      </c>
      <c r="F62" s="35">
        <v>27.793398121564678</v>
      </c>
      <c r="G62" s="35">
        <v>21.979749783189245</v>
      </c>
      <c r="H62" s="35">
        <v>21.03943963203676</v>
      </c>
      <c r="I62" s="35">
        <v>30.225546493295614</v>
      </c>
      <c r="J62" s="35">
        <v>15.433744500166203</v>
      </c>
      <c r="K62" s="35">
        <v>28.344926190990655</v>
      </c>
      <c r="L62" s="35">
        <v>22.422780527482239</v>
      </c>
      <c r="M62" s="35">
        <v>21.301641501108126</v>
      </c>
      <c r="N62" s="35">
        <v>4.4393488866910396</v>
      </c>
      <c r="O62" s="35">
        <v>21.392055938718944</v>
      </c>
      <c r="P62" s="35">
        <v>26.193062575853244</v>
      </c>
      <c r="Q62" s="35">
        <v>19.981590711990222</v>
      </c>
      <c r="R62" s="35">
        <v>21.179633674632857</v>
      </c>
      <c r="S62" s="35">
        <f t="shared" si="3"/>
        <v>21.979749783189245</v>
      </c>
      <c r="T62" s="37">
        <f t="shared" si="4"/>
        <v>-3.6402421158057954</v>
      </c>
      <c r="U62" s="38">
        <f t="shared" si="5"/>
        <v>5</v>
      </c>
      <c r="V62" s="35">
        <v>9.2313140800642604</v>
      </c>
      <c r="W62" s="35">
        <v>12.658021265514169</v>
      </c>
      <c r="X62" s="35">
        <v>16.59104930158464</v>
      </c>
      <c r="Y62" s="35">
        <v>21.437263157524349</v>
      </c>
      <c r="Z62" s="35">
        <v>12.856933028257961</v>
      </c>
      <c r="AA62" s="35">
        <v>9.1951483050199343</v>
      </c>
      <c r="AB62" s="35">
        <v>16.40117898260193</v>
      </c>
      <c r="AC62" s="35">
        <v>12.133617527371438</v>
      </c>
      <c r="AD62" s="35">
        <v>13.56216564162232</v>
      </c>
      <c r="AE62" s="35">
        <v>14.773719105607249</v>
      </c>
      <c r="AF62" s="35">
        <v>13.173383559895816</v>
      </c>
      <c r="AG62" s="35">
        <v>17.621773890347935</v>
      </c>
      <c r="AH62" s="35">
        <v>18.76099580424421</v>
      </c>
      <c r="AI62" s="35">
        <f t="shared" si="6"/>
        <v>19.371293258117216</v>
      </c>
      <c r="AJ62" s="40">
        <f t="shared" si="7"/>
        <v>9.3351558536644745</v>
      </c>
      <c r="AK62" s="39">
        <f>RANK(R62,(D62:R62,V62:AH62),1)</f>
        <v>17</v>
      </c>
    </row>
    <row r="63" spans="1:37" ht="12.75" customHeight="1" x14ac:dyDescent="0.25">
      <c r="A63">
        <v>2021</v>
      </c>
      <c r="B63" s="34" t="s">
        <v>193</v>
      </c>
      <c r="C63" s="42">
        <v>2015</v>
      </c>
      <c r="D63" s="35">
        <v>23.013537115300014</v>
      </c>
      <c r="E63" s="35">
        <v>25.271469058687934</v>
      </c>
      <c r="F63" s="35">
        <v>27.190711210567674</v>
      </c>
      <c r="G63" s="35">
        <v>20.946660951737218</v>
      </c>
      <c r="H63" s="35">
        <v>19.817694980043253</v>
      </c>
      <c r="I63" s="35">
        <v>30.629715247420052</v>
      </c>
      <c r="J63" s="35">
        <v>15.041300484414952</v>
      </c>
      <c r="K63" s="35">
        <v>29.031794179791675</v>
      </c>
      <c r="L63" s="35">
        <v>22.214576581485826</v>
      </c>
      <c r="M63" s="35">
        <v>20.251912661464011</v>
      </c>
      <c r="N63" s="35">
        <v>3.2566326106556618</v>
      </c>
      <c r="O63" s="35">
        <v>19.921907223584238</v>
      </c>
      <c r="P63" s="35">
        <v>25.05436021797756</v>
      </c>
      <c r="Q63" s="35">
        <v>20.74692081828367</v>
      </c>
      <c r="R63" s="35">
        <v>21.455078090519574</v>
      </c>
      <c r="S63" s="35">
        <f t="shared" ref="S63" si="8">MEDIAN(D63:R63)</f>
        <v>21.455078090519574</v>
      </c>
      <c r="T63" s="37">
        <f t="shared" ref="T63" si="9">(R63-S63)/S63*100</f>
        <v>0</v>
      </c>
      <c r="U63" s="38">
        <f t="shared" ref="U63" si="10">RANK(R63,D63:R63,1)</f>
        <v>8</v>
      </c>
      <c r="V63" s="35">
        <v>9.0751495416937775</v>
      </c>
      <c r="W63" s="35">
        <v>11.923617531813932</v>
      </c>
      <c r="X63" s="35">
        <v>18.454251460382086</v>
      </c>
      <c r="Y63" s="35">
        <v>20.825080000939408</v>
      </c>
      <c r="Z63" s="35">
        <v>12.861527723682761</v>
      </c>
      <c r="AA63" s="35">
        <v>8.7972502255844951</v>
      </c>
      <c r="AB63" s="35">
        <v>14.780769875562497</v>
      </c>
      <c r="AC63" s="35">
        <v>11.95835494632759</v>
      </c>
      <c r="AD63" s="35">
        <v>12.818105955540688</v>
      </c>
      <c r="AE63" s="35">
        <v>14.780769875562497</v>
      </c>
      <c r="AF63" s="35">
        <v>13.50416989218548</v>
      </c>
      <c r="AG63" s="35">
        <v>16.456850125846611</v>
      </c>
      <c r="AH63" s="35">
        <v>18.002665071704502</v>
      </c>
      <c r="AI63" s="35">
        <f t="shared" ref="AI63" si="11">MEDIAN(D63:R63,V63:AH63)</f>
        <v>19.135973220212669</v>
      </c>
      <c r="AJ63" s="40">
        <f t="shared" ref="AJ63" si="12">(R63-AI63)/AI63*100</f>
        <v>12.119085053156923</v>
      </c>
      <c r="AK63" s="39">
        <f>RANK(R63,(D63:R63,V63:AH63),1)</f>
        <v>21</v>
      </c>
    </row>
    <row r="64" spans="1:37" ht="12.75" customHeight="1" x14ac:dyDescent="0.25">
      <c r="A64">
        <v>2021</v>
      </c>
      <c r="B64" s="34" t="s">
        <v>177</v>
      </c>
      <c r="C64" s="42">
        <v>2015</v>
      </c>
      <c r="D64" s="35">
        <v>23.737553983575154</v>
      </c>
      <c r="E64" s="35">
        <v>26.923002562641212</v>
      </c>
      <c r="F64" s="35">
        <v>31.428623681159785</v>
      </c>
      <c r="G64" s="35">
        <v>21.173864084380277</v>
      </c>
      <c r="H64" s="35">
        <v>20.424346771658854</v>
      </c>
      <c r="I64" s="35">
        <v>30.559864977778133</v>
      </c>
      <c r="J64" s="35">
        <v>17.128174044122581</v>
      </c>
      <c r="K64" s="35">
        <v>32.357003079871554</v>
      </c>
      <c r="L64" s="35">
        <v>22.766588373913304</v>
      </c>
      <c r="M64" s="35">
        <v>19.8707260293078</v>
      </c>
      <c r="N64" s="35">
        <v>4.6930004466989281</v>
      </c>
      <c r="O64" s="35">
        <v>20.236967443478495</v>
      </c>
      <c r="P64" s="35">
        <v>27.868416445733011</v>
      </c>
      <c r="Q64" s="35">
        <v>24.478554054106564</v>
      </c>
      <c r="R64" s="35">
        <v>21.954890051274027</v>
      </c>
      <c r="S64" s="35">
        <f t="shared" ref="S64:S69" si="13">MEDIAN(D64:R64)</f>
        <v>22.766588373913304</v>
      </c>
      <c r="T64" s="37">
        <f t="shared" ref="T64:T69" si="14">(R64-S64)/S64*100</f>
        <v>-3.5653050395963026</v>
      </c>
      <c r="U64" s="38">
        <f t="shared" ref="U64:U69" si="15">RANK(R64,D64:R64,1)</f>
        <v>7</v>
      </c>
      <c r="V64" s="35">
        <v>9.4030353777778863</v>
      </c>
      <c r="W64" s="35">
        <v>11.924139066022683</v>
      </c>
      <c r="X64" s="35">
        <v>20.875760607729713</v>
      </c>
      <c r="Y64" s="35">
        <v>20.756519217069481</v>
      </c>
      <c r="Z64" s="35">
        <v>16.404208457971205</v>
      </c>
      <c r="AA64" s="35">
        <v>8.6194490962963961</v>
      </c>
      <c r="AB64" s="35">
        <v>16.412725700161221</v>
      </c>
      <c r="AC64" s="35">
        <v>12.809932253784368</v>
      </c>
      <c r="AD64" s="35">
        <v>12.971759855394675</v>
      </c>
      <c r="AE64" s="35">
        <v>14.820001410628189</v>
      </c>
      <c r="AF64" s="35">
        <v>13.874587527536391</v>
      </c>
      <c r="AG64" s="35">
        <v>15.637656660869748</v>
      </c>
      <c r="AH64" s="35">
        <v>18.013967231884269</v>
      </c>
      <c r="AI64" s="35">
        <f t="shared" ref="AI64:AI69" si="16">MEDIAN(D64:R64,V64:AH64)</f>
        <v>20.053846736393147</v>
      </c>
      <c r="AJ64" s="40">
        <f t="shared" ref="AJ64:AJ69" si="17">(R64-AI64)/AI64*100</f>
        <v>9.4796940450877241</v>
      </c>
      <c r="AK64" s="39">
        <f>RANK(R64,(D64:R64,V64:AH64),1)</f>
        <v>20</v>
      </c>
    </row>
    <row r="65" spans="1:37" x14ac:dyDescent="0.25">
      <c r="A65">
        <v>2022</v>
      </c>
      <c r="B65" s="34" t="s">
        <v>194</v>
      </c>
      <c r="C65" s="42">
        <v>2015</v>
      </c>
      <c r="D65" s="35">
        <v>22.025169841775625</v>
      </c>
      <c r="E65" s="35">
        <v>30.587707199988856</v>
      </c>
      <c r="F65" s="35">
        <v>40.39631685811905</v>
      </c>
      <c r="G65" s="35">
        <v>21.949395174888782</v>
      </c>
      <c r="H65" s="35">
        <v>20.896969245904852</v>
      </c>
      <c r="I65" s="35">
        <v>30.671901274307565</v>
      </c>
      <c r="J65" s="35">
        <v>17.706013829225586</v>
      </c>
      <c r="K65" s="35">
        <v>18.682665091322669</v>
      </c>
      <c r="L65" s="35">
        <v>28.263950748792343</v>
      </c>
      <c r="M65" s="35">
        <v>19.92873739123964</v>
      </c>
      <c r="N65" s="35">
        <v>-14.363509078772635</v>
      </c>
      <c r="O65" s="35">
        <v>20.450740652015671</v>
      </c>
      <c r="P65" s="35">
        <v>30.048865124349085</v>
      </c>
      <c r="Q65" s="35">
        <v>22.033589249207495</v>
      </c>
      <c r="R65" s="35">
        <v>29.166960148701076</v>
      </c>
      <c r="S65" s="35">
        <f t="shared" si="13"/>
        <v>22.025169841775625</v>
      </c>
      <c r="T65" s="37">
        <f t="shared" si="14"/>
        <v>32.425585628763045</v>
      </c>
      <c r="U65" s="38">
        <f t="shared" si="15"/>
        <v>11</v>
      </c>
      <c r="V65" s="35">
        <v>9.3455422493772708</v>
      </c>
      <c r="W65" s="35">
        <v>12.30917366539601</v>
      </c>
      <c r="X65" s="35">
        <v>22.934465844417733</v>
      </c>
      <c r="Y65" s="35">
        <v>24.44153977472272</v>
      </c>
      <c r="Z65" s="35">
        <v>18.194339460274129</v>
      </c>
      <c r="AA65" s="35">
        <v>7.9142429859591319</v>
      </c>
      <c r="AB65" s="35">
        <v>15.138094562504806</v>
      </c>
      <c r="AC65" s="35">
        <v>12.881693370763267</v>
      </c>
      <c r="AD65" s="35">
        <v>12.61227233294338</v>
      </c>
      <c r="AE65" s="35">
        <v>13.538407150449236</v>
      </c>
      <c r="AF65" s="35">
        <v>19.701413390579113</v>
      </c>
      <c r="AG65" s="35">
        <v>16.83039545631096</v>
      </c>
      <c r="AH65" s="35">
        <v>14.228798559862692</v>
      </c>
      <c r="AI65" s="35">
        <f t="shared" si="16"/>
        <v>19.815075390909378</v>
      </c>
      <c r="AJ65" s="40">
        <f t="shared" si="17"/>
        <v>47.195807097873015</v>
      </c>
      <c r="AK65" s="39">
        <f>RANK(R65,(D65:R65,V65:AH65),1)</f>
        <v>24</v>
      </c>
    </row>
    <row r="66" spans="1:37" x14ac:dyDescent="0.25">
      <c r="A66">
        <v>2022</v>
      </c>
      <c r="B66" s="34" t="s">
        <v>178</v>
      </c>
      <c r="C66" s="42">
        <v>2015</v>
      </c>
      <c r="D66" s="35">
        <v>22.562669976828559</v>
      </c>
      <c r="E66" s="35">
        <v>39.583934396991495</v>
      </c>
      <c r="F66" s="35">
        <v>52.608826897004612</v>
      </c>
      <c r="G66" s="35">
        <v>28.086812587834785</v>
      </c>
      <c r="H66" s="35">
        <v>22.286462846278244</v>
      </c>
      <c r="I66" s="35">
        <v>32.264445437408249</v>
      </c>
      <c r="J66" s="35">
        <v>22.286462846278244</v>
      </c>
      <c r="K66" s="35">
        <v>28.242179098769331</v>
      </c>
      <c r="L66" s="35">
        <v>34.741678139531345</v>
      </c>
      <c r="M66" s="35">
        <v>20.646483008635773</v>
      </c>
      <c r="N66" s="35">
        <v>-9.3133591832433105</v>
      </c>
      <c r="O66" s="35">
        <v>21.242054633884884</v>
      </c>
      <c r="P66" s="35">
        <v>33.213907448674931</v>
      </c>
      <c r="Q66" s="35">
        <v>26.334623603406243</v>
      </c>
      <c r="R66" s="35">
        <v>44.565177833372758</v>
      </c>
      <c r="S66" s="35">
        <f t="shared" si="13"/>
        <v>28.086812587834785</v>
      </c>
      <c r="T66" s="37">
        <f t="shared" si="14"/>
        <v>58.669402923545796</v>
      </c>
      <c r="U66" s="38">
        <f t="shared" si="15"/>
        <v>14</v>
      </c>
      <c r="V66" s="35">
        <v>9.9002993356627211</v>
      </c>
      <c r="W66" s="35">
        <v>13.689515907899805</v>
      </c>
      <c r="X66" s="35">
        <v>29.148483745887543</v>
      </c>
      <c r="Y66" s="35">
        <v>8.2948453893390361</v>
      </c>
      <c r="Z66" s="35">
        <v>22.200148117981271</v>
      </c>
      <c r="AA66" s="35">
        <v>8.4847377915923747</v>
      </c>
      <c r="AB66" s="35">
        <v>26.023890581537145</v>
      </c>
      <c r="AC66" s="35">
        <v>23.443080205457676</v>
      </c>
      <c r="AD66" s="35">
        <v>13.119838701139788</v>
      </c>
      <c r="AE66" s="35">
        <v>15.251812490075004</v>
      </c>
      <c r="AF66" s="35">
        <v>29.77858126245544</v>
      </c>
      <c r="AG66" s="35">
        <v>18.177881779342364</v>
      </c>
      <c r="AH66" s="35">
        <v>20.232172312810302</v>
      </c>
      <c r="AI66" s="35">
        <f t="shared" si="16"/>
        <v>22.4245664115534</v>
      </c>
      <c r="AJ66" s="40">
        <f t="shared" si="17"/>
        <v>98.733732530107048</v>
      </c>
      <c r="AK66" s="39">
        <f>RANK(R66,(D66:R66,V66:AH66),1)</f>
        <v>27</v>
      </c>
    </row>
    <row r="67" spans="1:37" x14ac:dyDescent="0.25">
      <c r="A67">
        <v>2023</v>
      </c>
      <c r="B67" s="34" t="s">
        <v>195</v>
      </c>
      <c r="C67" s="42">
        <v>2015</v>
      </c>
      <c r="D67" s="35">
        <v>26.209767611990177</v>
      </c>
      <c r="E67" s="35">
        <v>39.990070462872566</v>
      </c>
      <c r="F67" s="35">
        <v>35.841067758564883</v>
      </c>
      <c r="G67" s="35">
        <v>28.727238597479193</v>
      </c>
      <c r="H67" s="35">
        <v>24.043163662806251</v>
      </c>
      <c r="I67" s="35">
        <v>39.788321916997141</v>
      </c>
      <c r="J67" s="35">
        <v>21.639724464116387</v>
      </c>
      <c r="K67" s="35">
        <v>16.832846066736661</v>
      </c>
      <c r="L67" s="35">
        <v>36.288423229853869</v>
      </c>
      <c r="M67" s="35">
        <v>21.762527926823168</v>
      </c>
      <c r="N67" s="35">
        <v>17.455635056178199</v>
      </c>
      <c r="O67" s="35">
        <v>19.859074254868059</v>
      </c>
      <c r="P67" s="35">
        <v>25.288741641689317</v>
      </c>
      <c r="Q67" s="35">
        <v>26.104507501098652</v>
      </c>
      <c r="R67" s="35">
        <v>40.698113557983575</v>
      </c>
      <c r="S67" s="35">
        <f t="shared" si="13"/>
        <v>26.104507501098652</v>
      </c>
      <c r="T67" s="37">
        <f t="shared" si="14"/>
        <v>55.904544670190489</v>
      </c>
      <c r="U67" s="38">
        <f t="shared" si="15"/>
        <v>15</v>
      </c>
      <c r="V67" s="35">
        <v>10.052340590140812</v>
      </c>
      <c r="W67" s="35">
        <v>13.990823072665441</v>
      </c>
      <c r="X67" s="35">
        <v>34.288481122914867</v>
      </c>
      <c r="Y67" s="35">
        <v>32.66572108000382</v>
      </c>
      <c r="Z67" s="35">
        <v>21.464290945963842</v>
      </c>
      <c r="AA67" s="35">
        <v>8.5348406581212988</v>
      </c>
      <c r="AB67" s="35">
        <v>28.481631672065632</v>
      </c>
      <c r="AC67" s="35">
        <v>25.858900575685091</v>
      </c>
      <c r="AD67" s="35">
        <v>12.710158390151863</v>
      </c>
      <c r="AE67" s="35">
        <v>17.473178407993451</v>
      </c>
      <c r="AF67" s="35">
        <v>14.534666978938326</v>
      </c>
      <c r="AG67" s="35">
        <v>18.631039627800249</v>
      </c>
      <c r="AH67" s="35">
        <v>19.63101068126975</v>
      </c>
      <c r="AI67" s="35">
        <f t="shared" si="16"/>
        <v>22.902845794814709</v>
      </c>
      <c r="AJ67" s="40">
        <f t="shared" si="17"/>
        <v>77.698937165257348</v>
      </c>
      <c r="AK67" s="39">
        <f>RANK(R67,(D67:R67,V67:AH67),1)</f>
        <v>28</v>
      </c>
    </row>
    <row r="68" spans="1:37" x14ac:dyDescent="0.25">
      <c r="A68">
        <v>2023</v>
      </c>
      <c r="B68" s="34" t="s">
        <v>196</v>
      </c>
      <c r="C68" s="109">
        <v>2015</v>
      </c>
      <c r="D68" s="35">
        <v>26.379027334889305</v>
      </c>
      <c r="E68" s="35">
        <v>35.497277045410783</v>
      </c>
      <c r="F68" s="35">
        <v>32.820518134178151</v>
      </c>
      <c r="G68" s="35">
        <v>26.387662041054572</v>
      </c>
      <c r="H68" s="35">
        <v>26.750319699995767</v>
      </c>
      <c r="I68" s="35">
        <v>38.493520084758273</v>
      </c>
      <c r="J68" s="35">
        <v>21.638573650157969</v>
      </c>
      <c r="K68" s="35">
        <v>31.542581621718703</v>
      </c>
      <c r="L68" s="35">
        <v>31.223097493603834</v>
      </c>
      <c r="M68" s="35">
        <v>21.13776069257251</v>
      </c>
      <c r="N68" s="35">
        <v>9.6795056112638012</v>
      </c>
      <c r="O68" s="35">
        <v>21.129125986407242</v>
      </c>
      <c r="P68" s="35">
        <v>23.969944314779941</v>
      </c>
      <c r="Q68" s="35">
        <v>20.904623626110315</v>
      </c>
      <c r="R68" s="108">
        <v>36.652627657038103</v>
      </c>
      <c r="S68" s="35">
        <f t="shared" si="13"/>
        <v>26.387662041054572</v>
      </c>
      <c r="T68" s="37">
        <f t="shared" si="14"/>
        <v>38.9006256030301</v>
      </c>
      <c r="U68" s="38">
        <f t="shared" si="15"/>
        <v>14</v>
      </c>
      <c r="V68" s="35">
        <v>10.292569748997726</v>
      </c>
      <c r="W68" s="35">
        <v>13.703278684278015</v>
      </c>
      <c r="X68" s="35">
        <v>31.387156910743901</v>
      </c>
      <c r="Y68" s="35">
        <v>31.818892219007232</v>
      </c>
      <c r="Z68" s="35">
        <v>22.372523674205627</v>
      </c>
      <c r="AA68" s="35">
        <v>8.2634138001600874</v>
      </c>
      <c r="AB68" s="35">
        <v>26.923013823301101</v>
      </c>
      <c r="AC68" s="35">
        <v>20.196577720558455</v>
      </c>
      <c r="AD68" s="35">
        <v>12.744826299933425</v>
      </c>
      <c r="AE68" s="35">
        <v>18.150152359390283</v>
      </c>
      <c r="AF68" s="35">
        <v>14.324977528177204</v>
      </c>
      <c r="AG68" s="35">
        <v>18.806390027950542</v>
      </c>
      <c r="AH68" s="35">
        <v>21.129125986407242</v>
      </c>
      <c r="AI68" s="35">
        <f t="shared" si="16"/>
        <v>22.005548662181798</v>
      </c>
      <c r="AJ68" s="40">
        <f t="shared" si="17"/>
        <v>66.560844356625466</v>
      </c>
      <c r="AK68" s="39">
        <f>RANK(R68,(D68:R68,V68:AH68),1)</f>
        <v>27</v>
      </c>
    </row>
    <row r="69" spans="1:37" x14ac:dyDescent="0.25">
      <c r="A69">
        <v>2024</v>
      </c>
      <c r="B69" s="34" t="s">
        <v>203</v>
      </c>
      <c r="C69" s="42">
        <v>2015</v>
      </c>
      <c r="D69" s="35">
        <v>25.736142570195302</v>
      </c>
      <c r="E69" s="35">
        <v>31.753493739048679</v>
      </c>
      <c r="F69" s="35">
        <v>33.950168810632931</v>
      </c>
      <c r="G69" s="108">
        <v>30.326082311209881</v>
      </c>
      <c r="H69" s="108">
        <v>27.898628146501984</v>
      </c>
      <c r="I69" s="35">
        <v>37.805034403179619</v>
      </c>
      <c r="J69" s="108">
        <v>21.240223941194067</v>
      </c>
      <c r="K69" s="108">
        <v>34.189495277575965</v>
      </c>
      <c r="L69" s="35">
        <v>30.573956151972308</v>
      </c>
      <c r="M69" s="35">
        <v>21.060729090986793</v>
      </c>
      <c r="N69" s="35">
        <v>16.479336723791615</v>
      </c>
      <c r="O69" s="35">
        <v>22.496687892644985</v>
      </c>
      <c r="P69" s="35">
        <v>25.154921150476518</v>
      </c>
      <c r="Q69" s="35">
        <v>22.975340826531045</v>
      </c>
      <c r="R69" s="108">
        <v>35.326905607687578</v>
      </c>
      <c r="S69" s="108">
        <f t="shared" si="13"/>
        <v>27.898628146501984</v>
      </c>
      <c r="T69" s="40">
        <f t="shared" si="14"/>
        <v>26.625959606967175</v>
      </c>
      <c r="U69" s="114">
        <f t="shared" si="15"/>
        <v>14</v>
      </c>
      <c r="V69" s="35">
        <v>10.197016966537031</v>
      </c>
      <c r="W69" s="35">
        <v>13.650155989572205</v>
      </c>
      <c r="X69" s="35">
        <v>29.33458694816018</v>
      </c>
      <c r="Y69" s="35">
        <v>33.967263558271718</v>
      </c>
      <c r="Z69" s="35">
        <v>21.761613744177101</v>
      </c>
      <c r="AA69" s="35">
        <v>7.8721312876618654</v>
      </c>
      <c r="AB69" s="35">
        <v>19.556391298773452</v>
      </c>
      <c r="AC69" s="35">
        <v>21.368434548484977</v>
      </c>
      <c r="AD69" s="108">
        <v>12.487713150134622</v>
      </c>
      <c r="AE69" s="108">
        <v>17.325526731911619</v>
      </c>
      <c r="AF69" s="35">
        <v>14.342493268943118</v>
      </c>
      <c r="AG69" s="35">
        <v>17.137484507884952</v>
      </c>
      <c r="AH69" s="35">
        <v>19.992307363562546</v>
      </c>
      <c r="AI69" s="35">
        <f t="shared" si="16"/>
        <v>22.129150818411041</v>
      </c>
      <c r="AJ69" s="40">
        <f t="shared" si="17"/>
        <v>59.639680246095352</v>
      </c>
      <c r="AK69" s="115">
        <f>RANK(R69,(D69:R69,V69:AH69),1)</f>
        <v>27</v>
      </c>
    </row>
    <row r="70" spans="1:37" x14ac:dyDescent="0.25">
      <c r="A70">
        <v>2024</v>
      </c>
      <c r="B70" s="34" t="s">
        <v>207</v>
      </c>
      <c r="C70" s="109">
        <v>2015</v>
      </c>
      <c r="D70" s="35">
        <v>22.069679006822504</v>
      </c>
      <c r="E70" s="35">
        <v>30.994855161615032</v>
      </c>
      <c r="F70" s="35">
        <v>33.788166871714573</v>
      </c>
      <c r="G70" s="35">
        <v>28.587406330388099</v>
      </c>
      <c r="H70" s="35">
        <v>28.277038362599267</v>
      </c>
      <c r="I70" s="35">
        <v>37.185437870484286</v>
      </c>
      <c r="J70" s="35">
        <v>21.490884688513589</v>
      </c>
      <c r="K70" s="35">
        <v>38.326249860194608</v>
      </c>
      <c r="L70" s="35">
        <v>30.223129403869812</v>
      </c>
      <c r="M70" s="35">
        <v>20.61849904932334</v>
      </c>
      <c r="N70" s="35">
        <v>10.317637848115425</v>
      </c>
      <c r="O70" s="35">
        <v>24.133206576445591</v>
      </c>
      <c r="P70" s="35">
        <v>24.267419751705628</v>
      </c>
      <c r="Q70" s="35">
        <v>22.08645565373001</v>
      </c>
      <c r="R70" s="35">
        <v>33.752175539980776</v>
      </c>
      <c r="S70" s="35">
        <f>MEDIAN(D70:R70)</f>
        <v>28.277038362599267</v>
      </c>
      <c r="T70" s="40">
        <f>(R70-S70)/S70*100</f>
        <v>19.362484526042937</v>
      </c>
      <c r="U70" s="114">
        <f>RANK(R70,D70:R70,1)</f>
        <v>12</v>
      </c>
      <c r="V70" s="35">
        <v>10.267307907392908</v>
      </c>
      <c r="W70" s="35">
        <v>13.34582261492003</v>
      </c>
      <c r="X70" s="35">
        <v>28.956492562353208</v>
      </c>
      <c r="Y70" s="35">
        <v>32.798344704171797</v>
      </c>
      <c r="Z70" s="35">
        <v>21.088245162733475</v>
      </c>
      <c r="AA70" s="35">
        <v>7.356559668940835</v>
      </c>
      <c r="AB70" s="35">
        <v>17.196063080192374</v>
      </c>
      <c r="AC70" s="35">
        <v>20.257801140811988</v>
      </c>
      <c r="AD70" s="35">
        <v>12.288893859747233</v>
      </c>
      <c r="AE70" s="35">
        <v>21.33989486634605</v>
      </c>
      <c r="AF70" s="35">
        <v>13.924616933228947</v>
      </c>
      <c r="AG70" s="35">
        <v>16.516608880438429</v>
      </c>
      <c r="AH70" s="35">
        <v>19.402192148529249</v>
      </c>
      <c r="AI70" s="35">
        <f>MEDIAN(D70:R70,V70:AH70)</f>
        <v>21.780281847668046</v>
      </c>
      <c r="AJ70" s="40">
        <f>(R70-AI70)/AI70*100</f>
        <v>54.966661019561258</v>
      </c>
      <c r="AK70" s="115">
        <f>RANK(R70,(D70:R70,V70:AH70),1)</f>
        <v>25</v>
      </c>
    </row>
  </sheetData>
  <phoneticPr fontId="20"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CCE9-D765-4751-A38D-03E07C9DCDCF}">
  <sheetPr>
    <tabColor theme="4"/>
  </sheetPr>
  <dimension ref="A1:AK70"/>
  <sheetViews>
    <sheetView showGridLines="0" zoomScaleNormal="100" workbookViewId="0">
      <pane ySplit="14" topLeftCell="A63" activePane="bottomLeft" state="frozen"/>
      <selection activeCell="A35" sqref="A35"/>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7" t="s">
        <v>106</v>
      </c>
    </row>
    <row r="2" spans="1:37" ht="15.5" x14ac:dyDescent="0.35">
      <c r="A2" s="43" t="s">
        <v>103</v>
      </c>
    </row>
    <row r="3" spans="1:37" ht="15.5" x14ac:dyDescent="0.35">
      <c r="A3" s="43" t="s">
        <v>110</v>
      </c>
    </row>
    <row r="4" spans="1:37" ht="15.5" x14ac:dyDescent="0.35">
      <c r="A4" s="43" t="s">
        <v>119</v>
      </c>
    </row>
    <row r="5" spans="1:37" ht="15.5" x14ac:dyDescent="0.35">
      <c r="A5" s="43" t="s">
        <v>112</v>
      </c>
    </row>
    <row r="6" spans="1:37" ht="15.5" x14ac:dyDescent="0.35">
      <c r="A6" s="43" t="s">
        <v>113</v>
      </c>
    </row>
    <row r="7" spans="1:37" ht="15.5" x14ac:dyDescent="0.35">
      <c r="A7" s="43" t="s">
        <v>154</v>
      </c>
    </row>
    <row r="8" spans="1:37" ht="15.5" x14ac:dyDescent="0.35">
      <c r="A8" s="43" t="s">
        <v>114</v>
      </c>
    </row>
    <row r="9" spans="1:37" ht="15.5" x14ac:dyDescent="0.35">
      <c r="A9" s="43" t="s">
        <v>115</v>
      </c>
    </row>
    <row r="10" spans="1:37" ht="15.5" x14ac:dyDescent="0.25">
      <c r="A10" s="44" t="s">
        <v>116</v>
      </c>
    </row>
    <row r="11" spans="1:37" ht="15.5" x14ac:dyDescent="0.35">
      <c r="A11" s="45" t="s">
        <v>117</v>
      </c>
    </row>
    <row r="12" spans="1:37" ht="15.5" x14ac:dyDescent="0.35">
      <c r="A12" s="45" t="s">
        <v>121</v>
      </c>
    </row>
    <row r="13" spans="1:37" ht="15.5" x14ac:dyDescent="0.35">
      <c r="A13" s="43" t="s">
        <v>64</v>
      </c>
    </row>
    <row r="14" spans="1:37" ht="64" customHeight="1" x14ac:dyDescent="0.25">
      <c r="A14" s="99" t="s">
        <v>97</v>
      </c>
      <c r="B14" s="99" t="s">
        <v>98</v>
      </c>
      <c r="C14" s="100" t="s">
        <v>62</v>
      </c>
      <c r="D14" s="101" t="s">
        <v>0</v>
      </c>
      <c r="E14" s="101" t="s">
        <v>1</v>
      </c>
      <c r="F14" s="101" t="s">
        <v>2</v>
      </c>
      <c r="G14" s="101" t="s">
        <v>3</v>
      </c>
      <c r="H14" s="101" t="s">
        <v>4</v>
      </c>
      <c r="I14" s="101" t="s">
        <v>5</v>
      </c>
      <c r="J14" s="101" t="s">
        <v>6</v>
      </c>
      <c r="K14" s="101" t="s">
        <v>7</v>
      </c>
      <c r="L14" s="101" t="s">
        <v>8</v>
      </c>
      <c r="M14" s="101" t="s">
        <v>9</v>
      </c>
      <c r="N14" s="101" t="s">
        <v>10</v>
      </c>
      <c r="O14" s="101" t="s">
        <v>11</v>
      </c>
      <c r="P14" s="101" t="s">
        <v>12</v>
      </c>
      <c r="Q14" s="101" t="s">
        <v>13</v>
      </c>
      <c r="R14" s="101" t="s">
        <v>148</v>
      </c>
      <c r="S14" s="101" t="s">
        <v>126</v>
      </c>
      <c r="T14" s="101" t="s">
        <v>101</v>
      </c>
      <c r="U14" s="101" t="s">
        <v>149</v>
      </c>
      <c r="V14" s="101" t="s">
        <v>28</v>
      </c>
      <c r="W14" s="101" t="s">
        <v>47</v>
      </c>
      <c r="X14" s="102" t="s">
        <v>17</v>
      </c>
      <c r="Y14" s="102" t="s">
        <v>18</v>
      </c>
      <c r="Z14" s="102" t="s">
        <v>19</v>
      </c>
      <c r="AA14" s="103" t="s">
        <v>20</v>
      </c>
      <c r="AB14" s="103" t="s">
        <v>21</v>
      </c>
      <c r="AC14" s="103" t="s">
        <v>22</v>
      </c>
      <c r="AD14" s="103" t="s">
        <v>23</v>
      </c>
      <c r="AE14" s="103" t="s">
        <v>24</v>
      </c>
      <c r="AF14" s="103" t="s">
        <v>29</v>
      </c>
      <c r="AG14" s="103" t="s">
        <v>25</v>
      </c>
      <c r="AH14" s="103" t="s">
        <v>26</v>
      </c>
      <c r="AI14" s="101" t="s">
        <v>128</v>
      </c>
      <c r="AJ14" s="101" t="s">
        <v>102</v>
      </c>
      <c r="AK14" s="101" t="s">
        <v>150</v>
      </c>
    </row>
    <row r="15" spans="1:37" ht="12.75" customHeight="1" x14ac:dyDescent="0.25">
      <c r="A15">
        <v>1998</v>
      </c>
      <c r="B15" s="34">
        <v>35796</v>
      </c>
      <c r="C15" s="42" t="s">
        <v>99</v>
      </c>
      <c r="D15" s="35">
        <v>6.4593301435406705</v>
      </c>
      <c r="E15" s="35">
        <v>7.8968836678087779</v>
      </c>
      <c r="F15" s="35">
        <v>3.3341317603393428</v>
      </c>
      <c r="G15" s="35">
        <v>4.6946933941281124</v>
      </c>
      <c r="H15" s="35">
        <v>6.3964941904876778</v>
      </c>
      <c r="I15" s="35">
        <v>8.2090878828677205</v>
      </c>
      <c r="J15" s="35">
        <v>4.1703921318176009</v>
      </c>
      <c r="K15" s="35">
        <v>5.2916807575245182</v>
      </c>
      <c r="L15" s="35">
        <v>11.191163816689469</v>
      </c>
      <c r="M15" s="35">
        <v>7.0491161527165929</v>
      </c>
      <c r="N15" s="35">
        <v>6.0394265232974913</v>
      </c>
      <c r="O15" s="35">
        <v>8.3116385891023956</v>
      </c>
      <c r="P15" s="35">
        <v>6.290207290922087</v>
      </c>
      <c r="Q15" s="35">
        <v>4.2354280244088489</v>
      </c>
      <c r="R15" s="35">
        <v>7.02</v>
      </c>
      <c r="S15" s="36">
        <f t="shared" ref="S15:S33" si="0">MEDIAN(D15:R15)</f>
        <v>6.3964941904876778</v>
      </c>
      <c r="T15" s="37">
        <f t="shared" ref="T15:T33" si="1">(R15-S15)/S15*100</f>
        <v>9.7476178504085347</v>
      </c>
      <c r="U15" s="38">
        <f t="shared" ref="U15:U33" si="2">RANK(R15,D15:R15,1)</f>
        <v>10</v>
      </c>
      <c r="V15" s="36"/>
      <c r="W15" s="36"/>
      <c r="X15" s="41"/>
      <c r="Y15" s="41"/>
      <c r="Z15" s="41"/>
      <c r="AA15" s="41"/>
      <c r="AB15" s="41"/>
      <c r="AC15" s="41"/>
      <c r="AD15" s="41"/>
      <c r="AE15" s="41"/>
      <c r="AF15" s="41"/>
      <c r="AG15" s="41"/>
      <c r="AH15" s="41"/>
      <c r="AI15" s="35"/>
      <c r="AJ15" s="40"/>
      <c r="AK15" s="39"/>
    </row>
    <row r="16" spans="1:37" ht="12.75" customHeight="1" x14ac:dyDescent="0.25">
      <c r="A16">
        <v>1998</v>
      </c>
      <c r="B16" s="34">
        <v>35977</v>
      </c>
      <c r="C16" s="42" t="s">
        <v>99</v>
      </c>
      <c r="D16" s="35">
        <v>6.4885375494071154</v>
      </c>
      <c r="E16" s="35">
        <v>7.9710817372538436</v>
      </c>
      <c r="F16" s="35">
        <v>3.3278182455116037</v>
      </c>
      <c r="G16" s="35">
        <v>4.7089228376753507</v>
      </c>
      <c r="H16" s="35">
        <v>6.2845143509030512</v>
      </c>
      <c r="I16" s="35">
        <v>8.2563304333107652</v>
      </c>
      <c r="J16" s="35">
        <v>3.9768681135225381</v>
      </c>
      <c r="K16" s="35">
        <v>5.3149050279329613</v>
      </c>
      <c r="L16" s="35">
        <v>10.52420185375901</v>
      </c>
      <c r="M16" s="35">
        <v>7.0926837503102229</v>
      </c>
      <c r="N16" s="35">
        <v>6.0590034533793782</v>
      </c>
      <c r="O16" s="35">
        <v>8.351563380097879</v>
      </c>
      <c r="P16" s="35">
        <v>6.3170488534396814</v>
      </c>
      <c r="Q16" s="35">
        <v>4.4269429210513147</v>
      </c>
      <c r="R16" s="35">
        <v>6.91</v>
      </c>
      <c r="S16" s="36">
        <f t="shared" si="0"/>
        <v>6.3170488534396814</v>
      </c>
      <c r="T16" s="37">
        <f t="shared" si="1"/>
        <v>9.3865214646464601</v>
      </c>
      <c r="U16" s="38">
        <f t="shared" si="2"/>
        <v>10</v>
      </c>
      <c r="V16" s="36"/>
      <c r="W16" s="36"/>
      <c r="X16" s="41"/>
      <c r="Y16" s="41"/>
      <c r="Z16" s="41"/>
      <c r="AA16" s="41"/>
      <c r="AB16" s="41"/>
      <c r="AC16" s="41"/>
      <c r="AD16" s="41"/>
      <c r="AE16" s="41"/>
      <c r="AF16" s="41"/>
      <c r="AG16" s="41"/>
      <c r="AH16" s="41"/>
      <c r="AI16" s="35"/>
      <c r="AJ16" s="40"/>
      <c r="AK16" s="39"/>
    </row>
    <row r="17" spans="1:37" ht="12.75" customHeight="1" x14ac:dyDescent="0.25">
      <c r="A17">
        <v>1999</v>
      </c>
      <c r="B17" s="34">
        <v>36161</v>
      </c>
      <c r="C17" s="42" t="s">
        <v>99</v>
      </c>
      <c r="D17" s="35">
        <v>6.8675828288627425</v>
      </c>
      <c r="E17" s="35">
        <v>8.2771647921784606</v>
      </c>
      <c r="F17" s="35">
        <v>3.55187691532258</v>
      </c>
      <c r="G17" s="35">
        <v>4.5920000000000014</v>
      </c>
      <c r="H17" s="35">
        <v>6.6429659261201577</v>
      </c>
      <c r="I17" s="35">
        <v>8.7289999999999992</v>
      </c>
      <c r="J17" s="35">
        <v>4.3861447654551107</v>
      </c>
      <c r="K17" s="35">
        <v>5.5631034430217738</v>
      </c>
      <c r="L17" s="35">
        <v>10.992733451429809</v>
      </c>
      <c r="M17" s="35">
        <v>7.532</v>
      </c>
      <c r="N17" s="35">
        <v>6.384687640388254</v>
      </c>
      <c r="O17" s="35">
        <v>8.407</v>
      </c>
      <c r="P17" s="35">
        <v>6.4999459089106049</v>
      </c>
      <c r="Q17" s="35">
        <v>4.3926876419311576</v>
      </c>
      <c r="R17" s="35">
        <v>6.79</v>
      </c>
      <c r="S17" s="36">
        <f t="shared" si="0"/>
        <v>6.6429659261201577</v>
      </c>
      <c r="T17" s="37">
        <f t="shared" si="1"/>
        <v>2.213379919678709</v>
      </c>
      <c r="U17" s="38">
        <f t="shared" si="2"/>
        <v>9</v>
      </c>
      <c r="V17" s="36"/>
      <c r="W17" s="36"/>
      <c r="X17" s="41"/>
      <c r="Y17" s="41"/>
      <c r="Z17" s="41"/>
      <c r="AA17" s="41"/>
      <c r="AB17" s="41"/>
      <c r="AC17" s="41"/>
      <c r="AD17" s="41"/>
      <c r="AE17" s="41"/>
      <c r="AF17" s="41"/>
      <c r="AG17" s="41"/>
      <c r="AH17" s="41"/>
      <c r="AI17" s="35"/>
      <c r="AJ17" s="40"/>
      <c r="AK17" s="39"/>
    </row>
    <row r="18" spans="1:37" ht="12.75" customHeight="1" x14ac:dyDescent="0.25">
      <c r="A18">
        <v>1999</v>
      </c>
      <c r="B18" s="34">
        <v>36342</v>
      </c>
      <c r="C18" s="42" t="s">
        <v>99</v>
      </c>
      <c r="D18" s="35">
        <v>6.8675828288627425</v>
      </c>
      <c r="E18" s="35">
        <v>8.2424596987102081</v>
      </c>
      <c r="F18" s="35">
        <v>3.5350599798387083</v>
      </c>
      <c r="G18" s="35">
        <v>4.5220000000000002</v>
      </c>
      <c r="H18" s="35">
        <v>6.4978344617101431</v>
      </c>
      <c r="I18" s="35">
        <v>9.4429999999999996</v>
      </c>
      <c r="J18" s="35">
        <v>4.3190578158458246</v>
      </c>
      <c r="K18" s="35">
        <v>5.5639922596766738</v>
      </c>
      <c r="L18" s="35">
        <v>11.04334622754058</v>
      </c>
      <c r="M18" s="35">
        <v>7.5039999999999978</v>
      </c>
      <c r="N18" s="35">
        <v>5.1553970350000675</v>
      </c>
      <c r="O18" s="35">
        <v>8.407</v>
      </c>
      <c r="P18" s="35">
        <v>6.3989758753741297</v>
      </c>
      <c r="Q18" s="35">
        <v>4.118144780232293</v>
      </c>
      <c r="R18" s="35">
        <v>6.61</v>
      </c>
      <c r="S18" s="36">
        <f t="shared" si="0"/>
        <v>6.4978344617101431</v>
      </c>
      <c r="T18" s="37">
        <f t="shared" si="1"/>
        <v>1.7261987659244975</v>
      </c>
      <c r="U18" s="38">
        <f t="shared" si="2"/>
        <v>9</v>
      </c>
      <c r="V18" s="36"/>
      <c r="W18" s="36"/>
      <c r="X18" s="41"/>
      <c r="Y18" s="41"/>
      <c r="Z18" s="41"/>
      <c r="AA18" s="41"/>
      <c r="AB18" s="41"/>
      <c r="AC18" s="41"/>
      <c r="AD18" s="41"/>
      <c r="AE18" s="41"/>
      <c r="AF18" s="41"/>
      <c r="AG18" s="41"/>
      <c r="AH18" s="41"/>
      <c r="AI18" s="35"/>
      <c r="AJ18" s="40"/>
      <c r="AK18" s="39"/>
    </row>
    <row r="19" spans="1:37" ht="12.75" customHeight="1" x14ac:dyDescent="0.25">
      <c r="A19">
        <v>2000</v>
      </c>
      <c r="B19" s="34">
        <v>36526</v>
      </c>
      <c r="C19" s="42" t="s">
        <v>99</v>
      </c>
      <c r="D19" s="35">
        <v>5.9024875911135659</v>
      </c>
      <c r="E19" s="35">
        <v>7.2543561089640773</v>
      </c>
      <c r="F19" s="35">
        <v>3.31786125</v>
      </c>
      <c r="G19" s="35">
        <v>3.9990000000000001</v>
      </c>
      <c r="H19" s="35">
        <v>5.7552248089432689</v>
      </c>
      <c r="I19" s="35">
        <v>7.148600000000001</v>
      </c>
      <c r="J19" s="35">
        <v>3.4944875706044036</v>
      </c>
      <c r="K19" s="35">
        <v>4.9281074299993399</v>
      </c>
      <c r="L19" s="35">
        <v>9.3019052095007417</v>
      </c>
      <c r="M19" s="35">
        <v>6.5472000000000001</v>
      </c>
      <c r="N19" s="35">
        <v>5.815599999999999</v>
      </c>
      <c r="O19" s="35">
        <v>7.4028</v>
      </c>
      <c r="P19" s="35">
        <v>5.5484235452502011</v>
      </c>
      <c r="Q19" s="35">
        <v>3.7383369902325585</v>
      </c>
      <c r="R19" s="35">
        <v>6.53</v>
      </c>
      <c r="S19" s="36">
        <f t="shared" si="0"/>
        <v>5.815599999999999</v>
      </c>
      <c r="T19" s="37">
        <f t="shared" si="1"/>
        <v>12.284201114244469</v>
      </c>
      <c r="U19" s="38">
        <f t="shared" si="2"/>
        <v>10</v>
      </c>
      <c r="V19" s="36"/>
      <c r="W19" s="36"/>
      <c r="X19" s="41"/>
      <c r="Y19" s="41"/>
      <c r="Z19" s="41"/>
      <c r="AA19" s="41"/>
      <c r="AB19" s="41"/>
      <c r="AC19" s="41"/>
      <c r="AD19" s="41"/>
      <c r="AE19" s="41"/>
      <c r="AF19" s="41"/>
      <c r="AG19" s="41"/>
      <c r="AH19" s="41"/>
      <c r="AI19" s="35"/>
      <c r="AJ19" s="40"/>
      <c r="AK19" s="39"/>
    </row>
    <row r="20" spans="1:37" ht="12.75" customHeight="1" x14ac:dyDescent="0.25">
      <c r="A20">
        <v>2000</v>
      </c>
      <c r="B20" s="34">
        <v>36708</v>
      </c>
      <c r="C20" s="42" t="s">
        <v>99</v>
      </c>
      <c r="D20" s="35">
        <v>5.9024875911135659</v>
      </c>
      <c r="E20" s="35">
        <v>7.2389867104281373</v>
      </c>
      <c r="F20" s="35">
        <v>3.304014490616622</v>
      </c>
      <c r="G20" s="35">
        <v>3.9928000000000003</v>
      </c>
      <c r="H20" s="35">
        <v>5.6692130734179216</v>
      </c>
      <c r="I20" s="35">
        <v>7.148600000000001</v>
      </c>
      <c r="J20" s="35">
        <v>3.4344237962358246</v>
      </c>
      <c r="K20" s="35">
        <v>4.9273201923907139</v>
      </c>
      <c r="L20" s="35">
        <v>9.9295036332742868</v>
      </c>
      <c r="M20" s="35">
        <v>6.4976000000000003</v>
      </c>
      <c r="N20" s="35">
        <v>6.665</v>
      </c>
      <c r="O20" s="35">
        <v>7.4028</v>
      </c>
      <c r="P20" s="35">
        <v>5.5484235452502011</v>
      </c>
      <c r="Q20" s="35">
        <v>3.8227940684898933</v>
      </c>
      <c r="R20" s="35">
        <v>6.36</v>
      </c>
      <c r="S20" s="36">
        <f t="shared" si="0"/>
        <v>5.9024875911135659</v>
      </c>
      <c r="T20" s="37">
        <f t="shared" si="1"/>
        <v>7.7511795124353648</v>
      </c>
      <c r="U20" s="38">
        <f t="shared" si="2"/>
        <v>9</v>
      </c>
      <c r="V20" s="36"/>
      <c r="W20" s="36"/>
      <c r="X20" s="41"/>
      <c r="Y20" s="41"/>
      <c r="Z20" s="41"/>
      <c r="AA20" s="41"/>
      <c r="AB20" s="41"/>
      <c r="AC20" s="41"/>
      <c r="AD20" s="41"/>
      <c r="AE20" s="41"/>
      <c r="AF20" s="41"/>
      <c r="AG20" s="41"/>
      <c r="AH20" s="41"/>
      <c r="AI20" s="35"/>
      <c r="AJ20" s="40"/>
      <c r="AK20" s="39"/>
    </row>
    <row r="21" spans="1:37" ht="12.75" customHeight="1" x14ac:dyDescent="0.25">
      <c r="A21">
        <v>2001</v>
      </c>
      <c r="B21" s="34">
        <v>36892</v>
      </c>
      <c r="C21" s="42" t="s">
        <v>99</v>
      </c>
      <c r="D21" s="35">
        <v>5.9519051183477094</v>
      </c>
      <c r="E21" s="35">
        <v>7.496300189142759</v>
      </c>
      <c r="F21" s="35">
        <v>3.6648588438337799</v>
      </c>
      <c r="G21" s="35">
        <v>4.0130999999999997</v>
      </c>
      <c r="H21" s="35">
        <v>5.7606519939569205</v>
      </c>
      <c r="I21" s="35">
        <v>7.3647000000000009</v>
      </c>
      <c r="J21" s="35">
        <v>3.5945496645490702</v>
      </c>
      <c r="K21" s="35">
        <v>5.0075930337090062</v>
      </c>
      <c r="L21" s="35">
        <v>9.8752395068869525</v>
      </c>
      <c r="M21" s="35">
        <v>7.056</v>
      </c>
      <c r="N21" s="35">
        <v>6.1613999999999995</v>
      </c>
      <c r="O21" s="35">
        <v>7.56</v>
      </c>
      <c r="P21" s="35">
        <v>5.410731672135876</v>
      </c>
      <c r="Q21" s="35">
        <v>3.7503115402247187</v>
      </c>
      <c r="R21" s="35">
        <v>6.32</v>
      </c>
      <c r="S21" s="36">
        <f t="shared" si="0"/>
        <v>5.9519051183477094</v>
      </c>
      <c r="T21" s="37">
        <f t="shared" si="1"/>
        <v>6.1844884004884237</v>
      </c>
      <c r="U21" s="38">
        <f t="shared" si="2"/>
        <v>10</v>
      </c>
      <c r="V21" s="36"/>
      <c r="W21" s="36"/>
      <c r="X21" s="41"/>
      <c r="Y21" s="41"/>
      <c r="Z21" s="41"/>
      <c r="AA21" s="41"/>
      <c r="AB21" s="41"/>
      <c r="AC21" s="41"/>
      <c r="AD21" s="41"/>
      <c r="AE21" s="41"/>
      <c r="AF21" s="41"/>
      <c r="AG21" s="41"/>
      <c r="AH21" s="41"/>
      <c r="AI21" s="35"/>
      <c r="AJ21" s="40"/>
      <c r="AK21" s="39"/>
    </row>
    <row r="22" spans="1:37" ht="12.75" customHeight="1" x14ac:dyDescent="0.25">
      <c r="A22">
        <v>2001</v>
      </c>
      <c r="B22" s="34">
        <v>37073</v>
      </c>
      <c r="C22" s="42" t="s">
        <v>99</v>
      </c>
      <c r="D22" s="35">
        <v>5.9519051183477094</v>
      </c>
      <c r="E22" s="35">
        <v>7.4650656050213318</v>
      </c>
      <c r="F22" s="35">
        <v>3.8145476038873989</v>
      </c>
      <c r="G22" s="35">
        <v>4.2020999999999997</v>
      </c>
      <c r="H22" s="35">
        <v>5.7587311363397298</v>
      </c>
      <c r="I22" s="35">
        <v>7.2387000000000015</v>
      </c>
      <c r="J22" s="35">
        <v>3.7198539452591577</v>
      </c>
      <c r="K22" s="35">
        <v>5.0075930337090062</v>
      </c>
      <c r="L22" s="35">
        <v>9.2114891001771451</v>
      </c>
      <c r="M22" s="35">
        <v>7.1693999999999996</v>
      </c>
      <c r="N22" s="35">
        <v>5.5881000000000007</v>
      </c>
      <c r="O22" s="35">
        <v>7.56</v>
      </c>
      <c r="P22" s="35">
        <v>5.410731672135876</v>
      </c>
      <c r="Q22" s="35">
        <v>4.2413759130337079</v>
      </c>
      <c r="R22" s="35">
        <v>6.38</v>
      </c>
      <c r="S22" s="36">
        <f t="shared" si="0"/>
        <v>5.7587311363397298</v>
      </c>
      <c r="T22" s="37">
        <f t="shared" si="1"/>
        <v>10.788294312610518</v>
      </c>
      <c r="U22" s="38">
        <f t="shared" si="2"/>
        <v>10</v>
      </c>
      <c r="V22" s="36"/>
      <c r="W22" s="36"/>
      <c r="X22" s="41"/>
      <c r="Y22" s="41"/>
      <c r="Z22" s="41"/>
      <c r="AA22" s="41"/>
      <c r="AB22" s="41"/>
      <c r="AC22" s="41"/>
      <c r="AD22" s="41"/>
      <c r="AE22" s="41"/>
      <c r="AF22" s="41"/>
      <c r="AG22" s="41"/>
      <c r="AH22" s="41"/>
      <c r="AI22" s="35"/>
      <c r="AJ22" s="40"/>
      <c r="AK22" s="39"/>
    </row>
    <row r="23" spans="1:37" ht="12.75" customHeight="1" x14ac:dyDescent="0.25">
      <c r="A23">
        <v>2002</v>
      </c>
      <c r="B23" s="34">
        <v>37257</v>
      </c>
      <c r="C23" s="42" t="s">
        <v>99</v>
      </c>
      <c r="D23" s="35">
        <v>5.7783999999999995</v>
      </c>
      <c r="E23" s="35">
        <v>7.0493999999999986</v>
      </c>
      <c r="F23" s="35">
        <v>5.3680484522207266</v>
      </c>
      <c r="G23" s="35">
        <v>4.3213999999999997</v>
      </c>
      <c r="H23" s="35">
        <v>5.7225999999999999</v>
      </c>
      <c r="I23" s="35">
        <v>7.1237999999999992</v>
      </c>
      <c r="J23" s="35">
        <v>3.5959999999999996</v>
      </c>
      <c r="K23" s="35">
        <v>5.4745999999999997</v>
      </c>
      <c r="L23" s="35">
        <v>8.6180000000000003</v>
      </c>
      <c r="M23" s="35">
        <v>7.1175999999999995</v>
      </c>
      <c r="N23" s="35">
        <v>5.6234000000000002</v>
      </c>
      <c r="O23" s="35">
        <v>7.5825999999999993</v>
      </c>
      <c r="P23" s="35">
        <v>5.3257999999999992</v>
      </c>
      <c r="Q23" s="35">
        <v>4.3447020585048755</v>
      </c>
      <c r="R23" s="35">
        <v>6.36</v>
      </c>
      <c r="S23" s="36">
        <f t="shared" si="0"/>
        <v>5.7225999999999999</v>
      </c>
      <c r="T23" s="37">
        <f t="shared" si="1"/>
        <v>11.138293782546402</v>
      </c>
      <c r="U23" s="38">
        <f t="shared" si="2"/>
        <v>10</v>
      </c>
      <c r="V23" s="36"/>
      <c r="W23" s="36"/>
      <c r="X23" s="41"/>
      <c r="Y23" s="41"/>
      <c r="Z23" s="41"/>
      <c r="AA23" s="41"/>
      <c r="AB23" s="41"/>
      <c r="AC23" s="41"/>
      <c r="AD23" s="41"/>
      <c r="AE23" s="41"/>
      <c r="AF23" s="41"/>
      <c r="AG23" s="41"/>
      <c r="AH23" s="41"/>
      <c r="AI23" s="35"/>
      <c r="AJ23" s="40"/>
      <c r="AK23" s="39"/>
    </row>
    <row r="24" spans="1:37" ht="12.75" customHeight="1" x14ac:dyDescent="0.25">
      <c r="A24">
        <v>2002</v>
      </c>
      <c r="B24" s="34">
        <v>37438</v>
      </c>
      <c r="C24" s="42" t="s">
        <v>99</v>
      </c>
      <c r="D24" s="35">
        <v>4.957249</v>
      </c>
      <c r="E24" s="35">
        <v>7.1248429999999994</v>
      </c>
      <c r="F24" s="35">
        <v>5.4099895004644027</v>
      </c>
      <c r="G24" s="35">
        <v>4.5019260000000001</v>
      </c>
      <c r="H24" s="35">
        <v>5.9191989999999999</v>
      </c>
      <c r="I24" s="35">
        <v>7.3685369999999999</v>
      </c>
      <c r="J24" s="35">
        <v>3.7195399999999998</v>
      </c>
      <c r="K24" s="35">
        <v>5.6646029000000002</v>
      </c>
      <c r="L24" s="35">
        <v>9.0936339999999998</v>
      </c>
      <c r="M24" s="35">
        <v>7.3813629999999995</v>
      </c>
      <c r="N24" s="35">
        <v>6.2975659999999998</v>
      </c>
      <c r="O24" s="35">
        <v>7.8430990000000005</v>
      </c>
      <c r="P24" s="35">
        <v>5.5087669999999997</v>
      </c>
      <c r="Q24" s="35">
        <v>4.4287178571428569</v>
      </c>
      <c r="R24" s="35">
        <v>6.22</v>
      </c>
      <c r="S24" s="36">
        <f t="shared" si="0"/>
        <v>5.9191989999999999</v>
      </c>
      <c r="T24" s="37">
        <f t="shared" si="1"/>
        <v>5.0817855591609593</v>
      </c>
      <c r="U24" s="38">
        <f t="shared" si="2"/>
        <v>9</v>
      </c>
      <c r="V24" s="36"/>
      <c r="W24" s="36"/>
      <c r="X24" s="41"/>
      <c r="Y24" s="41"/>
      <c r="Z24" s="41"/>
      <c r="AA24" s="41"/>
      <c r="AB24" s="41"/>
      <c r="AC24" s="41"/>
      <c r="AD24" s="41"/>
      <c r="AE24" s="41"/>
      <c r="AF24" s="41"/>
      <c r="AG24" s="41"/>
      <c r="AH24" s="41"/>
      <c r="AI24" s="35"/>
      <c r="AJ24" s="40"/>
      <c r="AK24" s="39"/>
    </row>
    <row r="25" spans="1:37" ht="12.75" customHeight="1" x14ac:dyDescent="0.25">
      <c r="A25">
        <v>2003</v>
      </c>
      <c r="B25" s="34">
        <v>37622</v>
      </c>
      <c r="C25" s="42" t="s">
        <v>99</v>
      </c>
      <c r="D25" s="35">
        <v>6.0848293400000006</v>
      </c>
      <c r="E25" s="35">
        <v>7.3596208000000001</v>
      </c>
      <c r="F25" s="35">
        <v>6.2197179320895053</v>
      </c>
      <c r="G25" s="35">
        <v>4.8494644200000003</v>
      </c>
      <c r="H25" s="35">
        <v>5.8482701000000006</v>
      </c>
      <c r="I25" s="35">
        <v>7.8195971000000011</v>
      </c>
      <c r="J25" s="35">
        <v>3.9820805400000001</v>
      </c>
      <c r="K25" s="35">
        <v>6.6098594310000003</v>
      </c>
      <c r="L25" s="35">
        <v>9.5215094100000002</v>
      </c>
      <c r="M25" s="35">
        <v>7.8261681900000006</v>
      </c>
      <c r="N25" s="35">
        <v>6.3411018500000011</v>
      </c>
      <c r="O25" s="35">
        <v>8.2598601300000016</v>
      </c>
      <c r="P25" s="35">
        <v>5.7299904800000006</v>
      </c>
      <c r="Q25" s="35">
        <v>5.5085309183667919</v>
      </c>
      <c r="R25" s="35">
        <v>6.3</v>
      </c>
      <c r="S25" s="36">
        <f t="shared" si="0"/>
        <v>6.3</v>
      </c>
      <c r="T25" s="37">
        <f t="shared" si="1"/>
        <v>0</v>
      </c>
      <c r="U25" s="38">
        <f t="shared" si="2"/>
        <v>8</v>
      </c>
      <c r="V25" s="36"/>
      <c r="W25" s="36"/>
      <c r="X25" s="41"/>
      <c r="Y25" s="41"/>
      <c r="Z25" s="41"/>
      <c r="AA25" s="41"/>
      <c r="AB25" s="41"/>
      <c r="AC25" s="41"/>
      <c r="AD25" s="41"/>
      <c r="AE25" s="41"/>
      <c r="AF25" s="41"/>
      <c r="AG25" s="41"/>
      <c r="AH25" s="41"/>
      <c r="AI25" s="35"/>
      <c r="AJ25" s="40"/>
      <c r="AK25" s="39"/>
    </row>
    <row r="26" spans="1:37" ht="12.75" customHeight="1" x14ac:dyDescent="0.25">
      <c r="A26">
        <v>2003</v>
      </c>
      <c r="B26" s="34">
        <v>37803</v>
      </c>
      <c r="C26" s="42" t="s">
        <v>99</v>
      </c>
      <c r="D26" s="35">
        <v>6.42266125</v>
      </c>
      <c r="E26" s="35">
        <v>7.7924562499999999</v>
      </c>
      <c r="F26" s="35">
        <v>6.0727985506466231</v>
      </c>
      <c r="G26" s="35">
        <v>5.5560562500000001</v>
      </c>
      <c r="H26" s="35">
        <v>6.2199875000000109</v>
      </c>
      <c r="I26" s="35">
        <v>8.3515562499999998</v>
      </c>
      <c r="J26" s="35">
        <v>4.2351825000000067</v>
      </c>
      <c r="K26" s="35">
        <v>7.0306825000000002</v>
      </c>
      <c r="L26" s="35">
        <v>10.28744</v>
      </c>
      <c r="M26" s="35">
        <v>8.3236012499999994</v>
      </c>
      <c r="N26" s="35">
        <v>7.5897824999999992</v>
      </c>
      <c r="O26" s="35">
        <v>8.7848587499999997</v>
      </c>
      <c r="P26" s="35">
        <v>6.0941900000000002</v>
      </c>
      <c r="Q26" s="35">
        <v>5.9986946256062375</v>
      </c>
      <c r="R26" s="35">
        <v>6.28</v>
      </c>
      <c r="S26" s="36">
        <f t="shared" si="0"/>
        <v>6.42266125</v>
      </c>
      <c r="T26" s="37">
        <f t="shared" si="1"/>
        <v>-2.2212171006216428</v>
      </c>
      <c r="U26" s="38">
        <f t="shared" si="2"/>
        <v>7</v>
      </c>
      <c r="V26" s="36"/>
      <c r="W26" s="36"/>
      <c r="X26" s="41"/>
      <c r="Y26" s="41"/>
      <c r="Z26" s="41"/>
      <c r="AA26" s="41"/>
      <c r="AB26" s="41"/>
      <c r="AC26" s="41"/>
      <c r="AD26" s="41"/>
      <c r="AE26" s="41"/>
      <c r="AF26" s="41"/>
      <c r="AG26" s="41"/>
      <c r="AH26" s="41"/>
      <c r="AI26" s="35"/>
      <c r="AJ26" s="40"/>
      <c r="AK26" s="39"/>
    </row>
    <row r="27" spans="1:37" ht="12.75" customHeight="1" x14ac:dyDescent="0.25">
      <c r="A27">
        <v>2004</v>
      </c>
      <c r="B27" s="34">
        <v>37987</v>
      </c>
      <c r="C27" s="42" t="s">
        <v>99</v>
      </c>
      <c r="D27" s="35">
        <v>6.7688999999999995</v>
      </c>
      <c r="E27" s="35">
        <v>7.9004999999999983</v>
      </c>
      <c r="F27" s="35">
        <v>6.3137315436241606</v>
      </c>
      <c r="G27" s="35">
        <v>5.5889999999999986</v>
      </c>
      <c r="H27" s="35">
        <v>6.2444999999999995</v>
      </c>
      <c r="I27" s="35">
        <v>8.6870999999999992</v>
      </c>
      <c r="J27" s="35">
        <v>4.2848999999999995</v>
      </c>
      <c r="K27" s="35">
        <v>7.2794999999999996</v>
      </c>
      <c r="L27" s="35">
        <v>9.8945999999999987</v>
      </c>
      <c r="M27" s="35">
        <v>8.3834999999999997</v>
      </c>
      <c r="N27" s="35">
        <v>7.1138999999999992</v>
      </c>
      <c r="O27" s="35">
        <v>8.8526999999999987</v>
      </c>
      <c r="P27" s="35">
        <v>6.1064999999999987</v>
      </c>
      <c r="Q27" s="35">
        <v>6.1926367614879645</v>
      </c>
      <c r="R27" s="35">
        <v>5.79</v>
      </c>
      <c r="S27" s="36">
        <f t="shared" si="0"/>
        <v>6.7688999999999995</v>
      </c>
      <c r="T27" s="37">
        <f t="shared" si="1"/>
        <v>-14.461729379958332</v>
      </c>
      <c r="U27" s="38">
        <f t="shared" si="2"/>
        <v>3</v>
      </c>
      <c r="V27" s="36"/>
      <c r="W27" s="36"/>
      <c r="X27" s="41"/>
      <c r="Y27" s="41"/>
      <c r="Z27" s="41"/>
      <c r="AA27" s="41"/>
      <c r="AB27" s="41"/>
      <c r="AC27" s="41"/>
      <c r="AD27" s="41"/>
      <c r="AE27" s="41"/>
      <c r="AF27" s="41"/>
      <c r="AG27" s="41"/>
      <c r="AH27" s="41"/>
      <c r="AI27" s="35"/>
      <c r="AJ27" s="40"/>
      <c r="AK27" s="39"/>
    </row>
    <row r="28" spans="1:37" ht="12.75" customHeight="1" x14ac:dyDescent="0.25">
      <c r="A28">
        <v>2004</v>
      </c>
      <c r="B28" s="34">
        <v>38169</v>
      </c>
      <c r="C28" s="42" t="s">
        <v>99</v>
      </c>
      <c r="D28" s="35">
        <v>6.7885200000000001</v>
      </c>
      <c r="E28" s="35">
        <v>8.2071199999999997</v>
      </c>
      <c r="F28" s="35">
        <v>6.2688697986577173</v>
      </c>
      <c r="G28" s="35">
        <v>5.4944800000000003</v>
      </c>
      <c r="H28" s="35">
        <v>6.2625999999999999</v>
      </c>
      <c r="I28" s="35">
        <v>8.8437599999999996</v>
      </c>
      <c r="J28" s="35">
        <v>4.29732</v>
      </c>
      <c r="K28" s="35">
        <v>7.3006000000000002</v>
      </c>
      <c r="L28" s="35">
        <v>9.7710399999999993</v>
      </c>
      <c r="M28" s="35">
        <v>8.42164</v>
      </c>
      <c r="N28" s="35">
        <v>7.1898800000000005</v>
      </c>
      <c r="O28" s="35">
        <v>8.8783599999999989</v>
      </c>
      <c r="P28" s="35">
        <v>6.1241999999999992</v>
      </c>
      <c r="Q28" s="35">
        <v>5.8449015317286648</v>
      </c>
      <c r="R28" s="35">
        <v>5.6</v>
      </c>
      <c r="S28" s="36">
        <f t="shared" si="0"/>
        <v>6.7885200000000001</v>
      </c>
      <c r="T28" s="37">
        <f t="shared" si="1"/>
        <v>-17.507792567452114</v>
      </c>
      <c r="U28" s="38">
        <f t="shared" si="2"/>
        <v>3</v>
      </c>
      <c r="V28" s="36"/>
      <c r="W28" s="36"/>
      <c r="X28" s="41"/>
      <c r="Y28" s="41"/>
      <c r="Z28" s="41"/>
      <c r="AA28" s="41"/>
      <c r="AB28" s="41"/>
      <c r="AC28" s="41"/>
      <c r="AD28" s="41"/>
      <c r="AE28" s="41"/>
      <c r="AF28" s="41"/>
      <c r="AG28" s="41"/>
      <c r="AH28" s="41"/>
      <c r="AI28" s="35"/>
      <c r="AJ28" s="40"/>
      <c r="AK28" s="39"/>
    </row>
    <row r="29" spans="1:37" ht="12.75" customHeight="1" x14ac:dyDescent="0.25">
      <c r="A29">
        <v>2005</v>
      </c>
      <c r="B29" s="34">
        <v>38353</v>
      </c>
      <c r="C29" s="42" t="s">
        <v>99</v>
      </c>
      <c r="D29" s="35">
        <v>6.7351787999999999</v>
      </c>
      <c r="E29" s="35">
        <v>7.7971572</v>
      </c>
      <c r="F29" s="35">
        <v>6.4763483502452788</v>
      </c>
      <c r="G29" s="35">
        <v>5.5334664</v>
      </c>
      <c r="H29" s="35">
        <v>6.3229635000000002</v>
      </c>
      <c r="I29" s="35">
        <v>9.3202578000000003</v>
      </c>
      <c r="J29" s="35">
        <v>4.4505279</v>
      </c>
      <c r="K29" s="35">
        <v>8.3630799000000007</v>
      </c>
      <c r="L29" s="35">
        <v>10.060848</v>
      </c>
      <c r="M29" s="35">
        <v>8.9988696000000008</v>
      </c>
      <c r="N29" s="35">
        <v>7.6993433999999992</v>
      </c>
      <c r="O29" s="35">
        <v>9.1735371000000008</v>
      </c>
      <c r="P29" s="35">
        <v>6.28803</v>
      </c>
      <c r="Q29" s="35">
        <v>5.9136288739555241</v>
      </c>
      <c r="R29" s="35">
        <v>5.84</v>
      </c>
      <c r="S29" s="36">
        <f t="shared" si="0"/>
        <v>6.7351787999999999</v>
      </c>
      <c r="T29" s="37">
        <f t="shared" si="1"/>
        <v>-13.291091841541016</v>
      </c>
      <c r="U29" s="38">
        <f t="shared" si="2"/>
        <v>3</v>
      </c>
      <c r="V29" s="36"/>
      <c r="W29" s="36"/>
      <c r="X29" s="41">
        <v>6.4871896551724149</v>
      </c>
      <c r="Y29" s="41">
        <v>5.1481258851816474</v>
      </c>
      <c r="Z29" s="41">
        <v>4.0726563598481462</v>
      </c>
      <c r="AA29" s="41">
        <v>6.0420657219643301</v>
      </c>
      <c r="AB29" s="41">
        <v>4.9661868179207351</v>
      </c>
      <c r="AC29" s="41">
        <v>4.3056055954587586</v>
      </c>
      <c r="AD29" s="41">
        <v>4.1200610177296797</v>
      </c>
      <c r="AE29" s="41">
        <v>5.8246566439397665</v>
      </c>
      <c r="AF29" s="41"/>
      <c r="AG29" s="41">
        <v>7.9223709740007768</v>
      </c>
      <c r="AH29" s="41">
        <v>6.0879306030527989</v>
      </c>
      <c r="AI29" s="35">
        <f>MEDIAN(D29:R29,V29:AH29)</f>
        <v>6.28803</v>
      </c>
      <c r="AJ29" s="40">
        <f>(R29-AI29)/AI29*100</f>
        <v>-7.1251250391617118</v>
      </c>
      <c r="AK29" s="39">
        <f>RANK(R29,(D29:R29,X29:AH29),1)</f>
        <v>9</v>
      </c>
    </row>
    <row r="30" spans="1:37" ht="12.75" customHeight="1" x14ac:dyDescent="0.25">
      <c r="A30">
        <v>2005</v>
      </c>
      <c r="B30" s="34">
        <v>38534</v>
      </c>
      <c r="C30" s="42" t="s">
        <v>99</v>
      </c>
      <c r="D30" s="35">
        <v>6.4674349999999992</v>
      </c>
      <c r="E30" s="35">
        <v>7.5033149999999988</v>
      </c>
      <c r="F30" s="35">
        <v>6.6158864677977007</v>
      </c>
      <c r="G30" s="35">
        <v>5.2884399999999996</v>
      </c>
      <c r="H30" s="35">
        <v>6.1675749999999994</v>
      </c>
      <c r="I30" s="35">
        <v>9.1866199999999996</v>
      </c>
      <c r="J30" s="35">
        <v>4.3411549999999997</v>
      </c>
      <c r="K30" s="35">
        <v>8.1575550000000003</v>
      </c>
      <c r="L30" s="35">
        <v>10.30428</v>
      </c>
      <c r="M30" s="35">
        <v>8.9344649999999994</v>
      </c>
      <c r="N30" s="35">
        <v>7.5442049999999998</v>
      </c>
      <c r="O30" s="35">
        <v>8.9276499999999999</v>
      </c>
      <c r="P30" s="35">
        <v>6.1334999999999997</v>
      </c>
      <c r="Q30" s="35">
        <v>5.5368218073822648</v>
      </c>
      <c r="R30" s="35">
        <v>6.06</v>
      </c>
      <c r="S30" s="36">
        <f t="shared" si="0"/>
        <v>6.6158864677977007</v>
      </c>
      <c r="T30" s="37">
        <f t="shared" si="1"/>
        <v>-8.4022975681858227</v>
      </c>
      <c r="U30" s="38">
        <f t="shared" si="2"/>
        <v>4</v>
      </c>
      <c r="V30" s="36"/>
      <c r="W30" s="36"/>
      <c r="X30" s="41">
        <v>6.973513513513514</v>
      </c>
      <c r="Y30" s="41">
        <v>5.0036345448482837</v>
      </c>
      <c r="Z30" s="41">
        <v>4.1052624851405417</v>
      </c>
      <c r="AA30" s="41">
        <v>6.1006487187804099</v>
      </c>
      <c r="AB30" s="41">
        <v>4.7691898879632291</v>
      </c>
      <c r="AC30" s="41">
        <v>4.1336248841519927</v>
      </c>
      <c r="AD30" s="41">
        <v>4.9663638481248542</v>
      </c>
      <c r="AE30" s="41">
        <v>5.6671935972957526</v>
      </c>
      <c r="AF30" s="41"/>
      <c r="AG30" s="41">
        <v>7.6911392405063301</v>
      </c>
      <c r="AH30" s="41">
        <v>5.9350469826686156</v>
      </c>
      <c r="AI30" s="35">
        <f>MEDIAN(D30:R30,V30:AH30)</f>
        <v>6.1334999999999997</v>
      </c>
      <c r="AJ30" s="40">
        <f>(R30-AI30)/AI30*100</f>
        <v>-1.1983370017119122</v>
      </c>
      <c r="AK30" s="39">
        <f>RANK(R30,(D30:R30,X30:AH30),1)</f>
        <v>11</v>
      </c>
    </row>
    <row r="31" spans="1:37" ht="12.75" customHeight="1" x14ac:dyDescent="0.25">
      <c r="A31">
        <v>2006</v>
      </c>
      <c r="B31" s="34">
        <v>38718</v>
      </c>
      <c r="C31" s="42" t="s">
        <v>99</v>
      </c>
      <c r="D31" s="35">
        <v>6.1310519999999995</v>
      </c>
      <c r="E31" s="35">
        <v>7.7015340000000005</v>
      </c>
      <c r="F31" s="35">
        <v>6.8383306081968538</v>
      </c>
      <c r="G31" s="35">
        <v>5.5481219999999993</v>
      </c>
      <c r="H31" s="35">
        <v>6.2064899999999996</v>
      </c>
      <c r="I31" s="35">
        <v>9.4228919999999992</v>
      </c>
      <c r="J31" s="35">
        <v>4.4096939999999991</v>
      </c>
      <c r="K31" s="35">
        <v>8.8125300000000006</v>
      </c>
      <c r="L31" s="35">
        <v>10.616183999999999</v>
      </c>
      <c r="M31" s="35">
        <v>9.5326199999999996</v>
      </c>
      <c r="N31" s="35">
        <v>8.2776060000000005</v>
      </c>
      <c r="O31" s="35">
        <v>9.1897199999999994</v>
      </c>
      <c r="P31" s="35">
        <v>6.4465199999999996</v>
      </c>
      <c r="Q31" s="35">
        <v>6.0147809265886449</v>
      </c>
      <c r="R31" s="35">
        <v>6.66</v>
      </c>
      <c r="S31" s="36">
        <f t="shared" si="0"/>
        <v>6.8383306081968538</v>
      </c>
      <c r="T31" s="37">
        <f t="shared" si="1"/>
        <v>-2.6078091045071052</v>
      </c>
      <c r="U31" s="38">
        <f t="shared" si="2"/>
        <v>7</v>
      </c>
      <c r="V31" s="36"/>
      <c r="W31" s="36"/>
      <c r="X31" s="41">
        <v>8.4065806451612897</v>
      </c>
      <c r="Y31" s="41">
        <v>5.6224733034791585</v>
      </c>
      <c r="Z31" s="41">
        <v>4.2515690309715843</v>
      </c>
      <c r="AA31" s="41">
        <v>6.0956381336815868</v>
      </c>
      <c r="AB31" s="41">
        <v>4.8169520252800924</v>
      </c>
      <c r="AC31" s="41">
        <v>4.1750220111214089</v>
      </c>
      <c r="AD31" s="41">
        <v>6.1982389937106923</v>
      </c>
      <c r="AE31" s="41">
        <v>6.2540561231087546</v>
      </c>
      <c r="AF31" s="41"/>
      <c r="AG31" s="41">
        <v>8.2589409745147222</v>
      </c>
      <c r="AH31" s="41">
        <v>5.9932334029227556</v>
      </c>
      <c r="AI31" s="35">
        <f>MEDIAN(D31:R31,V31:AH31)</f>
        <v>6.2540561231087546</v>
      </c>
      <c r="AJ31" s="40">
        <f>(R31-AI31)/AI31*100</f>
        <v>6.4908895747078743</v>
      </c>
      <c r="AK31" s="39">
        <f>RANK(R31,(D31:R31,X31:AH31),1)</f>
        <v>15</v>
      </c>
    </row>
    <row r="32" spans="1:37" ht="12.75" customHeight="1" x14ac:dyDescent="0.25">
      <c r="A32">
        <v>2006</v>
      </c>
      <c r="B32" s="34">
        <v>38899</v>
      </c>
      <c r="C32" s="42" t="s">
        <v>99</v>
      </c>
      <c r="D32" s="35">
        <v>6.7825800000000003</v>
      </c>
      <c r="E32" s="35">
        <v>7.8622560000000004</v>
      </c>
      <c r="F32" s="35">
        <v>7.4227799227799238</v>
      </c>
      <c r="G32" s="35">
        <v>5.7167460000000005</v>
      </c>
      <c r="H32" s="35">
        <v>6.2635049999999994</v>
      </c>
      <c r="I32" s="35">
        <v>9.7586099999999991</v>
      </c>
      <c r="J32" s="35">
        <v>4.45</v>
      </c>
      <c r="K32" s="35">
        <v>8.89</v>
      </c>
      <c r="L32" s="35">
        <v>10.713708</v>
      </c>
      <c r="M32" s="35">
        <v>9.6199999999999992</v>
      </c>
      <c r="N32" s="35">
        <v>8.582040000000001</v>
      </c>
      <c r="O32" s="35">
        <v>9.27</v>
      </c>
      <c r="P32" s="35">
        <v>6.5680290000000001</v>
      </c>
      <c r="Q32" s="35">
        <v>6.729592791037506</v>
      </c>
      <c r="R32" s="35">
        <v>7.59</v>
      </c>
      <c r="S32" s="36">
        <f t="shared" si="0"/>
        <v>7.59</v>
      </c>
      <c r="T32" s="37">
        <f t="shared" si="1"/>
        <v>0</v>
      </c>
      <c r="U32" s="38">
        <f t="shared" si="2"/>
        <v>8</v>
      </c>
      <c r="V32" s="36"/>
      <c r="W32" s="36"/>
      <c r="X32" s="41">
        <v>8.4496382608695662</v>
      </c>
      <c r="Y32" s="41">
        <v>5.7810620152318126</v>
      </c>
      <c r="Z32" s="41">
        <v>4.3967852440785862</v>
      </c>
      <c r="AA32" s="41">
        <v>5.4859947061937531</v>
      </c>
      <c r="AB32" s="41">
        <v>4.0466125556672896</v>
      </c>
      <c r="AC32" s="41">
        <v>4.2133752316960154</v>
      </c>
      <c r="AD32" s="41">
        <v>6.8194339622641502</v>
      </c>
      <c r="AE32" s="41">
        <v>6.0187061609036663</v>
      </c>
      <c r="AF32" s="41"/>
      <c r="AG32" s="41">
        <v>8.2654967405475883</v>
      </c>
      <c r="AH32" s="41">
        <v>6.0450081375453832</v>
      </c>
      <c r="AI32" s="35">
        <f>MEDIAN(D32:R32,V32:AH32)</f>
        <v>6.7825800000000003</v>
      </c>
      <c r="AJ32" s="40">
        <f>(R32-AI32)/AI32*100</f>
        <v>11.904319595198281</v>
      </c>
      <c r="AK32" s="39">
        <f>RANK(R32,(D32:R32,X32:AH32),1)</f>
        <v>16</v>
      </c>
    </row>
    <row r="33" spans="1:37" ht="12.75" customHeight="1" x14ac:dyDescent="0.25">
      <c r="A33">
        <v>2007</v>
      </c>
      <c r="B33" s="34">
        <v>39083</v>
      </c>
      <c r="C33" s="42" t="s">
        <v>99</v>
      </c>
      <c r="D33" s="35">
        <v>6.9635999999999987</v>
      </c>
      <c r="E33" s="35">
        <v>8.1507280000000009</v>
      </c>
      <c r="F33" s="35">
        <v>7.8682987201159138</v>
      </c>
      <c r="G33" s="35">
        <v>5.8162640000000003</v>
      </c>
      <c r="H33" s="35">
        <v>6.1080719999999999</v>
      </c>
      <c r="I33" s="35">
        <v>9.5036560000000012</v>
      </c>
      <c r="J33" s="35">
        <v>4.3837520000000003</v>
      </c>
      <c r="K33" s="35">
        <v>9.7158799999999985</v>
      </c>
      <c r="L33" s="35">
        <v>10.995856</v>
      </c>
      <c r="M33" s="35">
        <v>10.007688</v>
      </c>
      <c r="N33" s="35">
        <v>9.2848000000000006</v>
      </c>
      <c r="O33" s="35">
        <v>9.4174399999999991</v>
      </c>
      <c r="P33" s="35">
        <v>6.6585279999999996</v>
      </c>
      <c r="Q33" s="35">
        <v>7.3163023729560086</v>
      </c>
      <c r="R33" s="35">
        <v>8.32</v>
      </c>
      <c r="S33" s="36">
        <f t="shared" si="0"/>
        <v>8.1507280000000009</v>
      </c>
      <c r="T33" s="37">
        <f t="shared" si="1"/>
        <v>2.0767715472777328</v>
      </c>
      <c r="U33" s="38">
        <f t="shared" si="2"/>
        <v>9</v>
      </c>
      <c r="V33" s="36"/>
      <c r="W33" s="36"/>
      <c r="X33" s="41">
        <v>7.8106256699284256</v>
      </c>
      <c r="Y33" s="41">
        <v>5.9573455459770122</v>
      </c>
      <c r="Z33" s="41">
        <v>4.2145228995436712</v>
      </c>
      <c r="AA33" s="41">
        <v>6.7574376083188916</v>
      </c>
      <c r="AB33" s="41">
        <v>3.8710805734767026</v>
      </c>
      <c r="AC33" s="41">
        <v>4.3653484708063033</v>
      </c>
      <c r="AD33" s="41">
        <v>6.2431316095970182</v>
      </c>
      <c r="AE33" s="41">
        <v>6.0945823946384845</v>
      </c>
      <c r="AF33" s="41"/>
      <c r="AG33" s="41">
        <v>8.5715832637909717</v>
      </c>
      <c r="AH33" s="41">
        <v>5.8825839999999996</v>
      </c>
      <c r="AI33" s="35">
        <f>MEDIAN(D33:R33,V33:AH33)</f>
        <v>6.9635999999999987</v>
      </c>
      <c r="AJ33" s="40">
        <f>(R33-AI33)/AI33*100</f>
        <v>19.478430696766065</v>
      </c>
      <c r="AK33" s="39">
        <f>RANK(R33,(D33:R33,X33:AH33),1)</f>
        <v>18</v>
      </c>
    </row>
    <row r="34" spans="1:37" ht="12.75" customHeight="1" x14ac:dyDescent="0.25">
      <c r="A34">
        <v>2007</v>
      </c>
      <c r="B34" s="34">
        <v>39264</v>
      </c>
      <c r="C34" s="42" t="s">
        <v>99</v>
      </c>
      <c r="D34" s="35">
        <v>7.1653140000000004</v>
      </c>
      <c r="E34" s="35">
        <v>8.2718220000000002</v>
      </c>
      <c r="F34" s="35">
        <v>7.170540660403983</v>
      </c>
      <c r="G34" s="35">
        <v>5.7484440000000001</v>
      </c>
      <c r="H34" s="35">
        <v>6.2139870000000004</v>
      </c>
      <c r="I34" s="35" t="s">
        <v>130</v>
      </c>
      <c r="J34" s="35">
        <v>4.5204900000000006</v>
      </c>
      <c r="K34" s="35">
        <v>9.8843549999999993</v>
      </c>
      <c r="L34" s="35">
        <v>12.772070999999999</v>
      </c>
      <c r="M34" s="35" t="s">
        <v>130</v>
      </c>
      <c r="N34" s="35" t="s">
        <v>130</v>
      </c>
      <c r="O34" s="35">
        <v>9.5807399999999987</v>
      </c>
      <c r="P34" s="35">
        <v>6.7739880000000001</v>
      </c>
      <c r="Q34" s="35" t="s">
        <v>130</v>
      </c>
      <c r="R34" s="35">
        <v>8.18</v>
      </c>
      <c r="S34" s="36" t="s">
        <v>130</v>
      </c>
      <c r="T34" s="37" t="s">
        <v>130</v>
      </c>
      <c r="U34" s="38" t="s">
        <v>130</v>
      </c>
      <c r="V34" s="36"/>
      <c r="W34" s="36"/>
      <c r="X34" s="41">
        <v>7.7239882215983018</v>
      </c>
      <c r="Y34" s="41">
        <v>5.9452025811911557</v>
      </c>
      <c r="Z34" s="41">
        <v>4.2670995615660914</v>
      </c>
      <c r="AA34" s="41">
        <v>7.4459878493317149</v>
      </c>
      <c r="AB34" s="41">
        <v>4.7030908308222124</v>
      </c>
      <c r="AC34" s="41">
        <v>4.4376645041705283</v>
      </c>
      <c r="AD34" s="41">
        <v>6.000950384346611</v>
      </c>
      <c r="AE34" s="41">
        <v>6.5664603789607767</v>
      </c>
      <c r="AF34" s="41"/>
      <c r="AG34" s="41">
        <v>9.0861669567304801</v>
      </c>
      <c r="AH34" s="41">
        <v>6.2747099999999998</v>
      </c>
      <c r="AI34" s="35" t="s">
        <v>130</v>
      </c>
      <c r="AJ34" s="40"/>
      <c r="AK34" s="39"/>
    </row>
    <row r="35" spans="1:37" ht="12.75" customHeight="1" x14ac:dyDescent="0.25">
      <c r="A35">
        <v>2007</v>
      </c>
      <c r="B35" s="34" t="s">
        <v>179</v>
      </c>
      <c r="C35" s="42" t="s">
        <v>100</v>
      </c>
      <c r="D35" s="35"/>
      <c r="E35" s="35"/>
      <c r="F35" s="35"/>
      <c r="G35" s="35"/>
      <c r="H35" s="35"/>
      <c r="I35" s="35">
        <v>8.2780413900000003</v>
      </c>
      <c r="J35" s="35"/>
      <c r="K35" s="35"/>
      <c r="L35" s="35"/>
      <c r="M35" s="35">
        <v>10.18057413</v>
      </c>
      <c r="N35" s="35">
        <v>8.9122189699999996</v>
      </c>
      <c r="O35" s="35"/>
      <c r="P35" s="35"/>
      <c r="Q35" s="35">
        <v>6.5319355710612301</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5">
      <c r="A36">
        <v>2007</v>
      </c>
      <c r="B36" s="34" t="s">
        <v>163</v>
      </c>
      <c r="C36" s="42" t="s">
        <v>100</v>
      </c>
      <c r="D36" s="35">
        <v>8.7152847500000004</v>
      </c>
      <c r="E36" s="35">
        <v>8.9305626999999994</v>
      </c>
      <c r="F36" s="35">
        <v>7.1319501499999998</v>
      </c>
      <c r="G36" s="35">
        <v>6.0277826000000001</v>
      </c>
      <c r="H36" s="35">
        <v>6.4166717999999996</v>
      </c>
      <c r="I36" s="35">
        <v>8.8819515500000019</v>
      </c>
      <c r="J36" s="35">
        <v>6.2500049999999998</v>
      </c>
      <c r="K36" s="35">
        <v>11.7361205</v>
      </c>
      <c r="L36" s="35"/>
      <c r="M36" s="35">
        <v>10.013896899999999</v>
      </c>
      <c r="N36" s="35">
        <v>8.9513960499999996</v>
      </c>
      <c r="O36" s="35">
        <v>8.3750067000000001</v>
      </c>
      <c r="P36" s="35">
        <v>8.0000064000000002</v>
      </c>
      <c r="Q36" s="35">
        <v>7.0347278499999994</v>
      </c>
      <c r="R36" s="35">
        <v>9.7986189499999998</v>
      </c>
      <c r="S36" s="36">
        <f t="shared" ref="S36:S62" si="3">MEDIAN(D36:R36)</f>
        <v>8.5451457250000011</v>
      </c>
      <c r="T36" s="37">
        <f t="shared" ref="T36:T62" si="4">(R36-S36)/S36*100</f>
        <v>14.668833807395352</v>
      </c>
      <c r="U36" s="38">
        <f t="shared" ref="U36:U62" si="5">RANK(R36,D36:R36,1)</f>
        <v>12</v>
      </c>
      <c r="V36" s="36">
        <v>4.1875033500000001</v>
      </c>
      <c r="W36" s="36">
        <v>5.5069488499999997</v>
      </c>
      <c r="X36" s="41">
        <v>9.3680630499999999</v>
      </c>
      <c r="Y36" s="41">
        <v>6.8750055000000003</v>
      </c>
      <c r="Z36" s="41">
        <v>4.5277813999999994</v>
      </c>
      <c r="AA36" s="41">
        <v>6.6458386499999991</v>
      </c>
      <c r="AB36" s="41">
        <v>4.8263927500000001</v>
      </c>
      <c r="AC36" s="41">
        <v>5.1180596500000002</v>
      </c>
      <c r="AD36" s="41">
        <v>6.0694493000000005</v>
      </c>
      <c r="AE36" s="41">
        <v>7.4236170499999989</v>
      </c>
      <c r="AF36" s="41">
        <v>6.6250053000000007</v>
      </c>
      <c r="AG36" s="41">
        <v>8.0000064000000002</v>
      </c>
      <c r="AH36" s="41">
        <v>5.9791714499999999</v>
      </c>
      <c r="AI36" s="35">
        <f t="shared" ref="AI36:AI62" si="6">MEDIAN(D36:R36,V36:AH36)</f>
        <v>7.0347278499999994</v>
      </c>
      <c r="AJ36" s="40">
        <f t="shared" ref="AJ36:AJ62" si="7">(R36-AI36)/AI36*100</f>
        <v>39.289239881539991</v>
      </c>
      <c r="AK36" s="39">
        <f>RANK(R36,(D36:R36,V36:AH36),1)</f>
        <v>25</v>
      </c>
    </row>
    <row r="37" spans="1:37" ht="12.75" customHeight="1" x14ac:dyDescent="0.25">
      <c r="A37">
        <v>2008</v>
      </c>
      <c r="B37" s="34" t="s">
        <v>180</v>
      </c>
      <c r="C37" s="42" t="s">
        <v>100</v>
      </c>
      <c r="D37" s="35">
        <v>9.8536605166666646</v>
      </c>
      <c r="E37" s="35">
        <v>11.629025</v>
      </c>
      <c r="F37" s="35">
        <v>8.7140160666666659</v>
      </c>
      <c r="G37" s="35">
        <v>7.0937052500000002</v>
      </c>
      <c r="H37" s="35">
        <v>7.0859525666666663</v>
      </c>
      <c r="I37" s="35">
        <v>10.070735649999998</v>
      </c>
      <c r="J37" s="35">
        <v>7.4193179499999999</v>
      </c>
      <c r="K37" s="35">
        <v>12.086433316666668</v>
      </c>
      <c r="L37" s="35"/>
      <c r="M37" s="35">
        <v>11.179369366666666</v>
      </c>
      <c r="N37" s="35">
        <v>10.109499066666666</v>
      </c>
      <c r="O37" s="35">
        <v>8.3263818999999994</v>
      </c>
      <c r="P37" s="35">
        <v>8.7140160666666659</v>
      </c>
      <c r="Q37" s="35">
        <v>8.4116614166666661</v>
      </c>
      <c r="R37" s="35">
        <v>10.807240566666666</v>
      </c>
      <c r="S37" s="36">
        <f t="shared" si="3"/>
        <v>9.2838382916666653</v>
      </c>
      <c r="T37" s="37">
        <f t="shared" si="4"/>
        <v>16.409185803757836</v>
      </c>
      <c r="U37" s="38">
        <f t="shared" si="5"/>
        <v>11</v>
      </c>
      <c r="V37" s="36">
        <v>4.5973412166666661</v>
      </c>
      <c r="W37" s="36">
        <v>6.1866412999999998</v>
      </c>
      <c r="X37" s="41">
        <v>11.846100133333334</v>
      </c>
      <c r="Y37" s="41">
        <v>9.0473814499999996</v>
      </c>
      <c r="Z37" s="41">
        <v>4.9539646499999996</v>
      </c>
      <c r="AA37" s="41">
        <v>9.9001766166666663</v>
      </c>
      <c r="AB37" s="41">
        <v>6.2176520333333327</v>
      </c>
      <c r="AC37" s="41">
        <v>5.6517061500000008</v>
      </c>
      <c r="AD37" s="41">
        <v>7.3262857500000003</v>
      </c>
      <c r="AE37" s="41">
        <v>7.4813394166666676</v>
      </c>
      <c r="AF37" s="41">
        <v>6.8611247500000001</v>
      </c>
      <c r="AG37" s="41">
        <v>9.2567038999999998</v>
      </c>
      <c r="AH37" s="41">
        <v>7.0626945166666664</v>
      </c>
      <c r="AI37" s="35">
        <f t="shared" si="6"/>
        <v>8.4116614166666661</v>
      </c>
      <c r="AJ37" s="40">
        <f t="shared" si="7"/>
        <v>28.479262672811057</v>
      </c>
      <c r="AK37" s="39">
        <f>RANK(R37,(D37:R37,V37:AH37),1)</f>
        <v>23</v>
      </c>
    </row>
    <row r="38" spans="1:37" ht="12.75" customHeight="1" x14ac:dyDescent="0.25">
      <c r="A38">
        <v>2008</v>
      </c>
      <c r="B38" s="34" t="s">
        <v>164</v>
      </c>
      <c r="C38" s="42" t="s">
        <v>100</v>
      </c>
      <c r="D38" s="35">
        <v>10.369915333333333</v>
      </c>
      <c r="E38" s="35">
        <v>13.240451833333333</v>
      </c>
      <c r="F38" s="35">
        <v>10.320846333333336</v>
      </c>
      <c r="G38" s="35">
        <v>7.8101491666666671</v>
      </c>
      <c r="H38" s="35">
        <v>7.4421316666666666</v>
      </c>
      <c r="I38" s="35">
        <v>10.966921500000002</v>
      </c>
      <c r="J38" s="35">
        <v>8.2190575000000017</v>
      </c>
      <c r="K38" s="35">
        <v>14.6470965</v>
      </c>
      <c r="L38" s="35"/>
      <c r="M38" s="35">
        <v>11.375829833333334</v>
      </c>
      <c r="N38" s="35">
        <v>10.950565166666667</v>
      </c>
      <c r="O38" s="35">
        <v>8.7179256666666678</v>
      </c>
      <c r="P38" s="35">
        <v>10.443518833333334</v>
      </c>
      <c r="Q38" s="35">
        <v>9.2985755000000001</v>
      </c>
      <c r="R38" s="35">
        <v>12.512595000000001</v>
      </c>
      <c r="S38" s="36">
        <f t="shared" si="3"/>
        <v>10.406717083333334</v>
      </c>
      <c r="T38" s="37">
        <f t="shared" si="4"/>
        <v>20.235756385068772</v>
      </c>
      <c r="U38" s="38">
        <f t="shared" si="5"/>
        <v>12</v>
      </c>
      <c r="V38" s="36">
        <v>5.6020441666666674</v>
      </c>
      <c r="W38" s="36">
        <v>7.8592181666666674</v>
      </c>
      <c r="X38" s="41">
        <v>14.344504333333335</v>
      </c>
      <c r="Y38" s="41">
        <v>9.7238401666666689</v>
      </c>
      <c r="Z38" s="41">
        <v>5.4793716666666672</v>
      </c>
      <c r="AA38" s="41">
        <v>10.476231500000001</v>
      </c>
      <c r="AB38" s="41">
        <v>7.8101491666666671</v>
      </c>
      <c r="AC38" s="41">
        <v>5.9864180000000013</v>
      </c>
      <c r="AD38" s="41">
        <v>11.964657833333336</v>
      </c>
      <c r="AE38" s="41">
        <v>8.2190575000000017</v>
      </c>
      <c r="AF38" s="41">
        <v>7.5239133333333337</v>
      </c>
      <c r="AG38" s="41">
        <v>10.492587833333335</v>
      </c>
      <c r="AH38" s="41">
        <v>7.5157351666666674</v>
      </c>
      <c r="AI38" s="35">
        <f t="shared" si="6"/>
        <v>9.7238401666666689</v>
      </c>
      <c r="AJ38" s="40">
        <f t="shared" si="7"/>
        <v>28.679562657695524</v>
      </c>
      <c r="AK38" s="39">
        <f>RANK(R38,(D38:R38,V38:AH38),1)</f>
        <v>24</v>
      </c>
    </row>
    <row r="39" spans="1:37" ht="12.75" customHeight="1" x14ac:dyDescent="0.25">
      <c r="A39">
        <v>2009</v>
      </c>
      <c r="B39" s="34" t="s">
        <v>181</v>
      </c>
      <c r="C39" s="42" t="s">
        <v>100</v>
      </c>
      <c r="D39" s="35">
        <v>12.335958</v>
      </c>
      <c r="E39" s="35">
        <v>12.791852099999998</v>
      </c>
      <c r="F39" s="35">
        <v>9.9670964999999985</v>
      </c>
      <c r="G39" s="35">
        <v>8.7066833999999993</v>
      </c>
      <c r="H39" s="35">
        <v>8.1167028000000006</v>
      </c>
      <c r="I39" s="35">
        <v>12.523679099999999</v>
      </c>
      <c r="J39" s="35">
        <v>9.4307504999999985</v>
      </c>
      <c r="K39" s="35">
        <v>15.9920499</v>
      </c>
      <c r="L39" s="35"/>
      <c r="M39" s="35">
        <v>14.472402899999997</v>
      </c>
      <c r="N39" s="35">
        <v>13.167294299999998</v>
      </c>
      <c r="O39" s="35">
        <v>11.2990224</v>
      </c>
      <c r="P39" s="35">
        <v>11.567195399999997</v>
      </c>
      <c r="Q39" s="35">
        <v>9.2966639999999998</v>
      </c>
      <c r="R39" s="35">
        <v>12.505800900000001</v>
      </c>
      <c r="S39" s="36">
        <f t="shared" si="3"/>
        <v>11.951576699999999</v>
      </c>
      <c r="T39" s="37">
        <f t="shared" si="4"/>
        <v>4.6372475691847592</v>
      </c>
      <c r="U39" s="38">
        <f t="shared" si="5"/>
        <v>9</v>
      </c>
      <c r="V39" s="36">
        <v>6.1232835000000003</v>
      </c>
      <c r="W39" s="36">
        <v>8.3580585000000003</v>
      </c>
      <c r="X39" s="41">
        <v>11.942637599999999</v>
      </c>
      <c r="Y39" s="41">
        <v>10.834189199999999</v>
      </c>
      <c r="Z39" s="41">
        <v>6.3646391999999992</v>
      </c>
      <c r="AA39" s="41">
        <v>10.9682757</v>
      </c>
      <c r="AB39" s="41">
        <v>8.5547186999999987</v>
      </c>
      <c r="AC39" s="41">
        <v>7.1423408999999989</v>
      </c>
      <c r="AD39" s="41">
        <v>14.543915699999999</v>
      </c>
      <c r="AE39" s="41">
        <v>7.8932252999999992</v>
      </c>
      <c r="AF39" s="41">
        <v>7.2764273999999993</v>
      </c>
      <c r="AG39" s="41">
        <v>11.567195399999997</v>
      </c>
      <c r="AH39" s="41">
        <v>9.4396895999999995</v>
      </c>
      <c r="AI39" s="35">
        <f t="shared" si="6"/>
        <v>10.834189199999999</v>
      </c>
      <c r="AJ39" s="40">
        <f t="shared" si="7"/>
        <v>15.429042904290444</v>
      </c>
      <c r="AK39" s="39">
        <f>RANK(R39,(D39:R39,V39:AH39),1)</f>
        <v>21</v>
      </c>
    </row>
    <row r="40" spans="1:37" ht="12.75" customHeight="1" x14ac:dyDescent="0.25">
      <c r="A40">
        <v>2009</v>
      </c>
      <c r="B40" s="34" t="s">
        <v>165</v>
      </c>
      <c r="C40" s="42" t="s">
        <v>100</v>
      </c>
      <c r="D40" s="35">
        <v>12.24870190387432</v>
      </c>
      <c r="E40" s="35">
        <v>12.337460613322685</v>
      </c>
      <c r="F40" s="35">
        <v>8.5474637198775127</v>
      </c>
      <c r="G40" s="35">
        <v>8.5918430746016963</v>
      </c>
      <c r="H40" s="35">
        <v>8.0592908179115081</v>
      </c>
      <c r="I40" s="35">
        <v>12.062308614032752</v>
      </c>
      <c r="J40" s="35">
        <v>8.361070430035948</v>
      </c>
      <c r="K40" s="35">
        <v>14.512048994807616</v>
      </c>
      <c r="L40" s="35"/>
      <c r="M40" s="35">
        <v>14.671814671814673</v>
      </c>
      <c r="N40" s="35">
        <v>12.674743709226469</v>
      </c>
      <c r="O40" s="35">
        <v>12.275329516708828</v>
      </c>
      <c r="P40" s="35">
        <v>12.257577774819154</v>
      </c>
      <c r="Q40" s="35">
        <v>9.3995473305818127</v>
      </c>
      <c r="R40" s="35">
        <v>11.902542937025697</v>
      </c>
      <c r="S40" s="36">
        <f t="shared" si="3"/>
        <v>12.155505258953536</v>
      </c>
      <c r="T40" s="37">
        <f t="shared" si="4"/>
        <v>-2.0810514786418399</v>
      </c>
      <c r="U40" s="38">
        <f t="shared" si="5"/>
        <v>6</v>
      </c>
      <c r="V40" s="36">
        <v>6.0799715972129773</v>
      </c>
      <c r="W40" s="36">
        <v>8.2723117205875845</v>
      </c>
      <c r="X40" s="41">
        <v>12.506102161274576</v>
      </c>
      <c r="Y40" s="41">
        <v>11.334487196556163</v>
      </c>
      <c r="Z40" s="41">
        <v>6.1776061776061777</v>
      </c>
      <c r="AA40" s="41">
        <v>11.71614964718413</v>
      </c>
      <c r="AB40" s="41">
        <v>8.511960236098167</v>
      </c>
      <c r="AC40" s="41">
        <v>6.8166688856344031</v>
      </c>
      <c r="AD40" s="41">
        <v>12.790130031509342</v>
      </c>
      <c r="AE40" s="41">
        <v>8.9646296542848276</v>
      </c>
      <c r="AF40" s="41">
        <v>7.233834820041718</v>
      </c>
      <c r="AG40" s="41">
        <v>11.636266808680602</v>
      </c>
      <c r="AH40" s="41">
        <v>9.3196644920782852</v>
      </c>
      <c r="AI40" s="35">
        <f t="shared" si="6"/>
        <v>11.334487196556163</v>
      </c>
      <c r="AJ40" s="40">
        <f t="shared" si="7"/>
        <v>5.0117462803445605</v>
      </c>
      <c r="AK40" s="39">
        <f>RANK(R40,(D40:R40,V40:AH40),1)</f>
        <v>17</v>
      </c>
    </row>
    <row r="41" spans="1:37" ht="12.75" customHeight="1" x14ac:dyDescent="0.25">
      <c r="A41">
        <v>2010</v>
      </c>
      <c r="B41" s="34" t="s">
        <v>182</v>
      </c>
      <c r="C41" s="42" t="s">
        <v>100</v>
      </c>
      <c r="D41" s="35">
        <v>12.415173133808944</v>
      </c>
      <c r="E41" s="35">
        <v>12.606577344701583</v>
      </c>
      <c r="F41" s="35">
        <v>9.0568992517835394</v>
      </c>
      <c r="G41" s="35">
        <v>8.6827910214024708</v>
      </c>
      <c r="H41" s="35">
        <v>8.1781799199582395</v>
      </c>
      <c r="I41" s="35">
        <v>12.014964329215243</v>
      </c>
      <c r="J41" s="35">
        <v>8.4826866191056212</v>
      </c>
      <c r="K41" s="35">
        <v>13.824604141291111</v>
      </c>
      <c r="L41" s="35"/>
      <c r="M41" s="35">
        <v>12.467374282234211</v>
      </c>
      <c r="N41" s="35">
        <v>11.136244997389944</v>
      </c>
      <c r="O41" s="35">
        <v>9.5093092048025056</v>
      </c>
      <c r="P41" s="35">
        <v>12.328171219766833</v>
      </c>
      <c r="Q41" s="35">
        <v>10.396728728032016</v>
      </c>
      <c r="R41" s="35">
        <v>11.49295284496259</v>
      </c>
      <c r="S41" s="36">
        <f t="shared" si="3"/>
        <v>11.314598921176266</v>
      </c>
      <c r="T41" s="37">
        <f t="shared" si="4"/>
        <v>1.5763168012302973</v>
      </c>
      <c r="U41" s="38">
        <f t="shared" si="5"/>
        <v>8</v>
      </c>
      <c r="V41" s="36">
        <v>5.872629197842353</v>
      </c>
      <c r="W41" s="36">
        <v>8.1259787715329743</v>
      </c>
      <c r="X41" s="41">
        <v>13.894205672524794</v>
      </c>
      <c r="Y41" s="41">
        <v>10.753436575604663</v>
      </c>
      <c r="Z41" s="41">
        <v>6.046633025926571</v>
      </c>
      <c r="AA41" s="41">
        <v>11.736558204280493</v>
      </c>
      <c r="AB41" s="41">
        <v>8.2999825996171914</v>
      </c>
      <c r="AC41" s="41">
        <v>8.3086827910214023</v>
      </c>
      <c r="AD41" s="41">
        <v>13.650600313206892</v>
      </c>
      <c r="AE41" s="41">
        <v>9.1265007830172262</v>
      </c>
      <c r="AF41" s="41">
        <v>7.4473638420045241</v>
      </c>
      <c r="AG41" s="41">
        <v>11.11014442317731</v>
      </c>
      <c r="AH41" s="41">
        <v>9.1961023142509131</v>
      </c>
      <c r="AI41" s="35">
        <f t="shared" si="6"/>
        <v>10.396728728032016</v>
      </c>
      <c r="AJ41" s="40">
        <f t="shared" si="7"/>
        <v>10.543933054393312</v>
      </c>
      <c r="AK41" s="39">
        <f>RANK(R41,(D41:R41,V41:AH41),1)</f>
        <v>18</v>
      </c>
    </row>
    <row r="42" spans="1:37" ht="12.75" customHeight="1" x14ac:dyDescent="0.25">
      <c r="A42">
        <v>2010</v>
      </c>
      <c r="B42" s="34" t="s">
        <v>166</v>
      </c>
      <c r="C42" s="42" t="s">
        <v>100</v>
      </c>
      <c r="D42" s="35">
        <v>11.813019271318451</v>
      </c>
      <c r="E42" s="35">
        <v>12.354590355390355</v>
      </c>
      <c r="F42" s="35">
        <v>9.2744048147313904</v>
      </c>
      <c r="G42" s="35">
        <v>8.6820614415277433</v>
      </c>
      <c r="H42" s="35">
        <v>8.4197379476804137</v>
      </c>
      <c r="I42" s="35">
        <v>11.59300601841424</v>
      </c>
      <c r="J42" s="35">
        <v>8.1151042128899658</v>
      </c>
      <c r="K42" s="35">
        <v>13.78467649926773</v>
      </c>
      <c r="L42" s="35">
        <v>11.736860837620837</v>
      </c>
      <c r="M42" s="35">
        <v>12.261507825315498</v>
      </c>
      <c r="N42" s="35">
        <v>10.865269874192613</v>
      </c>
      <c r="O42" s="35">
        <v>8.9782331281295669</v>
      </c>
      <c r="P42" s="35">
        <v>12.625375897426308</v>
      </c>
      <c r="Q42" s="35">
        <v>10.831421681438121</v>
      </c>
      <c r="R42" s="35">
        <v>11.677626500300473</v>
      </c>
      <c r="S42" s="36">
        <f t="shared" si="3"/>
        <v>11.59300601841424</v>
      </c>
      <c r="T42" s="37">
        <f t="shared" si="4"/>
        <v>0.72992700729925242</v>
      </c>
      <c r="U42" s="38">
        <f t="shared" si="5"/>
        <v>9</v>
      </c>
      <c r="V42" s="36">
        <v>5.8557373465274836</v>
      </c>
      <c r="W42" s="36">
        <v>7.8697048154198841</v>
      </c>
      <c r="X42" s="41">
        <v>14.300861438773769</v>
      </c>
      <c r="Y42" s="41">
        <v>10.822959633249498</v>
      </c>
      <c r="Z42" s="41">
        <v>6.0165162621113311</v>
      </c>
      <c r="AA42" s="41">
        <v>10.552174091213544</v>
      </c>
      <c r="AB42" s="41">
        <v>8.0643319237582247</v>
      </c>
      <c r="AC42" s="41">
        <v>8.5043584295666506</v>
      </c>
      <c r="AD42" s="41">
        <v>13.293877704327567</v>
      </c>
      <c r="AE42" s="41">
        <v>9.1559361400906614</v>
      </c>
      <c r="AF42" s="41">
        <v>7.0996584302551433</v>
      </c>
      <c r="AG42" s="41">
        <v>11.643778307545979</v>
      </c>
      <c r="AH42" s="41">
        <v>8.9528469835636955</v>
      </c>
      <c r="AI42" s="35">
        <f t="shared" si="6"/>
        <v>10.68756686223152</v>
      </c>
      <c r="AJ42" s="40">
        <f t="shared" si="7"/>
        <v>9.2636579572446518</v>
      </c>
      <c r="AK42" s="39">
        <f>RANK(R42,(D42:R42,V42:AH42),1)</f>
        <v>20</v>
      </c>
    </row>
    <row r="43" spans="1:37" ht="12.75" customHeight="1" x14ac:dyDescent="0.25">
      <c r="A43">
        <v>2011</v>
      </c>
      <c r="B43" s="34" t="s">
        <v>183</v>
      </c>
      <c r="C43" s="42" t="s">
        <v>100</v>
      </c>
      <c r="D43" s="35">
        <v>12.518297727884105</v>
      </c>
      <c r="E43" s="35">
        <v>13.646854388511661</v>
      </c>
      <c r="F43" s="35">
        <v>10.183053560893244</v>
      </c>
      <c r="G43" s="35">
        <v>9.3843826933722028</v>
      </c>
      <c r="H43" s="35">
        <v>8.6291178512599185</v>
      </c>
      <c r="I43" s="35">
        <v>12.205774344941091</v>
      </c>
      <c r="J43" s="35">
        <v>8.8982352087941798</v>
      </c>
      <c r="K43" s="35">
        <v>13.751028849492666</v>
      </c>
      <c r="L43" s="35">
        <v>12.127643499205336</v>
      </c>
      <c r="M43" s="35">
        <v>12.59642857361986</v>
      </c>
      <c r="N43" s="35">
        <v>11.311610221520798</v>
      </c>
      <c r="O43" s="35">
        <v>8.8114231579766766</v>
      </c>
      <c r="P43" s="35">
        <v>13.863884515555421</v>
      </c>
      <c r="Q43" s="35">
        <v>11.945338192488578</v>
      </c>
      <c r="R43" s="35">
        <v>11.849844936589324</v>
      </c>
      <c r="S43" s="36">
        <f t="shared" si="3"/>
        <v>11.945338192488578</v>
      </c>
      <c r="T43" s="37">
        <f t="shared" si="4"/>
        <v>-0.79941860465115067</v>
      </c>
      <c r="U43" s="38">
        <f t="shared" si="5"/>
        <v>7</v>
      </c>
      <c r="V43" s="36">
        <v>5.9726690962442888</v>
      </c>
      <c r="W43" s="36">
        <v>7.9693462650468865</v>
      </c>
      <c r="X43" s="41">
        <v>15.027165996509979</v>
      </c>
      <c r="Y43" s="41">
        <v>11.910613372161576</v>
      </c>
      <c r="Z43" s="41">
        <v>6.1115683775522962</v>
      </c>
      <c r="AA43" s="41">
        <v>11.598089989218559</v>
      </c>
      <c r="AB43" s="41">
        <v>8.307913263235152</v>
      </c>
      <c r="AC43" s="41">
        <v>8.7159299020774217</v>
      </c>
      <c r="AD43" s="41">
        <v>13.646854388511661</v>
      </c>
      <c r="AE43" s="41">
        <v>9.9399798186042307</v>
      </c>
      <c r="AF43" s="41">
        <v>7.361661909324356</v>
      </c>
      <c r="AG43" s="41">
        <v>11.910613372161576</v>
      </c>
      <c r="AH43" s="41">
        <v>9.3670202832087028</v>
      </c>
      <c r="AI43" s="35">
        <f t="shared" si="6"/>
        <v>11.45485010536968</v>
      </c>
      <c r="AJ43" s="40">
        <f t="shared" si="7"/>
        <v>3.4482758620689711</v>
      </c>
      <c r="AK43" s="39">
        <f>RANK(R43,(D43:R43,V43:AH43),1)</f>
        <v>16</v>
      </c>
    </row>
    <row r="44" spans="1:37" ht="12.75" customHeight="1" x14ac:dyDescent="0.25">
      <c r="A44">
        <v>2011</v>
      </c>
      <c r="B44" s="34" t="s">
        <v>167</v>
      </c>
      <c r="C44" s="42" t="s">
        <v>100</v>
      </c>
      <c r="D44" s="35">
        <v>12.526981705936159</v>
      </c>
      <c r="E44" s="35">
        <v>13.836936164105381</v>
      </c>
      <c r="F44" s="35">
        <v>10.4189092997433</v>
      </c>
      <c r="G44" s="35">
        <v>9.6121161566324531</v>
      </c>
      <c r="H44" s="35">
        <v>8.822673403696033</v>
      </c>
      <c r="I44" s="35">
        <v>12.101897146662703</v>
      </c>
      <c r="J44" s="35">
        <v>8.7012206724750456</v>
      </c>
      <c r="K44" s="35">
        <v>15.224967378059526</v>
      </c>
      <c r="L44" s="35">
        <v>12.249375463145327</v>
      </c>
      <c r="M44" s="35">
        <v>12.457580145238451</v>
      </c>
      <c r="N44" s="35">
        <v>11.321129588813495</v>
      </c>
      <c r="O44" s="35">
        <v>9.2651083531439173</v>
      </c>
      <c r="P44" s="35">
        <v>14.609028526867373</v>
      </c>
      <c r="Q44" s="35">
        <v>11.624761416865963</v>
      </c>
      <c r="R44" s="35">
        <v>13.09086938660503</v>
      </c>
      <c r="S44" s="36">
        <f t="shared" si="3"/>
        <v>12.101897146662703</v>
      </c>
      <c r="T44" s="37">
        <f t="shared" si="4"/>
        <v>8.1720430107526827</v>
      </c>
      <c r="U44" s="38">
        <f t="shared" si="5"/>
        <v>12</v>
      </c>
      <c r="V44" s="36">
        <v>6.3068668284041465</v>
      </c>
      <c r="W44" s="36">
        <v>8.0245554556723988</v>
      </c>
      <c r="X44" s="41">
        <v>17.65402200247928</v>
      </c>
      <c r="Y44" s="41">
        <v>11.668137392302032</v>
      </c>
      <c r="Z44" s="41">
        <v>6.6191738515438292</v>
      </c>
      <c r="AA44" s="41">
        <v>10.340832543958379</v>
      </c>
      <c r="AB44" s="41">
        <v>9.542714595934747</v>
      </c>
      <c r="AC44" s="41">
        <v>8.7532718429983269</v>
      </c>
      <c r="AD44" s="41">
        <v>13.758859408320459</v>
      </c>
      <c r="AE44" s="41">
        <v>9.1263052317485016</v>
      </c>
      <c r="AF44" s="41">
        <v>7.1396855567766329</v>
      </c>
      <c r="AG44" s="41">
        <v>12.101897146662703</v>
      </c>
      <c r="AH44" s="41">
        <v>9.967799155208203</v>
      </c>
      <c r="AI44" s="35">
        <f t="shared" si="6"/>
        <v>10.870019444278398</v>
      </c>
      <c r="AJ44" s="40">
        <f t="shared" si="7"/>
        <v>20.430965682362331</v>
      </c>
      <c r="AK44" s="39">
        <f>RANK(R44,(D44:R44,V44:AH44),1)</f>
        <v>23</v>
      </c>
    </row>
    <row r="45" spans="1:37" ht="12.75" customHeight="1" x14ac:dyDescent="0.25">
      <c r="A45">
        <v>2012</v>
      </c>
      <c r="B45" s="34" t="s">
        <v>184</v>
      </c>
      <c r="C45" s="42" t="s">
        <v>100</v>
      </c>
      <c r="D45" s="35">
        <v>11.78181351492535</v>
      </c>
      <c r="E45" s="35">
        <v>13.072633278947176</v>
      </c>
      <c r="F45" s="35">
        <v>9.2906135881825858</v>
      </c>
      <c r="G45" s="35">
        <v>8.9535205287883493</v>
      </c>
      <c r="H45" s="35">
        <v>8.1066769893345381</v>
      </c>
      <c r="I45" s="35">
        <v>11.847587770416908</v>
      </c>
      <c r="J45" s="35">
        <v>8.7561977623136755</v>
      </c>
      <c r="K45" s="35">
        <v>15.210296582422817</v>
      </c>
      <c r="L45" s="35">
        <v>11.880474898162685</v>
      </c>
      <c r="M45" s="35">
        <v>12.069575882700917</v>
      </c>
      <c r="N45" s="35">
        <v>11.017187794835987</v>
      </c>
      <c r="O45" s="35">
        <v>9.0850690397714668</v>
      </c>
      <c r="P45" s="35">
        <v>14.519666899761457</v>
      </c>
      <c r="Q45" s="35">
        <v>10.786977900615533</v>
      </c>
      <c r="R45" s="35">
        <v>13.179516444120958</v>
      </c>
      <c r="S45" s="36">
        <f t="shared" si="3"/>
        <v>11.78181351492535</v>
      </c>
      <c r="T45" s="37">
        <f t="shared" si="4"/>
        <v>11.863224005582676</v>
      </c>
      <c r="U45" s="38">
        <f t="shared" si="5"/>
        <v>13</v>
      </c>
      <c r="V45" s="36">
        <v>5.8045780471300041</v>
      </c>
      <c r="W45" s="36">
        <v>7.9340195686691981</v>
      </c>
      <c r="X45" s="41">
        <v>19.222526167407864</v>
      </c>
      <c r="Y45" s="41">
        <v>11.296728380675107</v>
      </c>
      <c r="Z45" s="41">
        <v>6.3389938729989144</v>
      </c>
      <c r="AA45" s="41">
        <v>9.7099244669412688</v>
      </c>
      <c r="AB45" s="41">
        <v>9.3974967533563678</v>
      </c>
      <c r="AC45" s="41">
        <v>8.5670967777754452</v>
      </c>
      <c r="AD45" s="41">
        <v>13.097298624756512</v>
      </c>
      <c r="AE45" s="41">
        <v>9.0932908217079103</v>
      </c>
      <c r="AF45" s="41">
        <v>6.5363166394735881</v>
      </c>
      <c r="AG45" s="41">
        <v>11.510494711022673</v>
      </c>
      <c r="AH45" s="41">
        <v>9.8085858501786056</v>
      </c>
      <c r="AI45" s="35">
        <f t="shared" si="6"/>
        <v>10.297781875397069</v>
      </c>
      <c r="AJ45" s="40">
        <f t="shared" si="7"/>
        <v>27.984031936127735</v>
      </c>
      <c r="AK45" s="39">
        <f>RANK(R45,(D45:R45,V45:AH45),1)</f>
        <v>25</v>
      </c>
    </row>
    <row r="46" spans="1:37" ht="12.75" customHeight="1" x14ac:dyDescent="0.25">
      <c r="A46">
        <v>2012</v>
      </c>
      <c r="B46" s="34" t="s">
        <v>168</v>
      </c>
      <c r="C46" s="42" t="s">
        <v>100</v>
      </c>
      <c r="D46" s="35">
        <v>11.287872731633225</v>
      </c>
      <c r="E46" s="35">
        <v>13.462307138860021</v>
      </c>
      <c r="F46" s="35">
        <v>8.4978815253017839</v>
      </c>
      <c r="G46" s="35">
        <v>8.7696858262051336</v>
      </c>
      <c r="H46" s="35">
        <v>8.5538412343112959</v>
      </c>
      <c r="I46" s="35">
        <v>11.447757614517547</v>
      </c>
      <c r="J46" s="35">
        <v>8.5698297225997297</v>
      </c>
      <c r="K46" s="35">
        <v>15.620753057798387</v>
      </c>
      <c r="L46" s="35">
        <v>12.191222319929651</v>
      </c>
      <c r="M46" s="35">
        <v>11.807498601007275</v>
      </c>
      <c r="N46" s="35">
        <v>11.016068430729877</v>
      </c>
      <c r="O46" s="35">
        <v>9.3852426253097789</v>
      </c>
      <c r="P46" s="35">
        <v>14.30170277400272</v>
      </c>
      <c r="Q46" s="35">
        <v>10.752258373970742</v>
      </c>
      <c r="R46" s="35">
        <v>13.598209289311697</v>
      </c>
      <c r="S46" s="36">
        <f t="shared" si="3"/>
        <v>11.287872731633225</v>
      </c>
      <c r="T46" s="37">
        <f t="shared" si="4"/>
        <v>20.467422096317282</v>
      </c>
      <c r="U46" s="38">
        <f t="shared" si="5"/>
        <v>13</v>
      </c>
      <c r="V46" s="36">
        <v>6.3634183387960679</v>
      </c>
      <c r="W46" s="36">
        <v>8.7936685586377816</v>
      </c>
      <c r="X46" s="41">
        <v>19.298105364137822</v>
      </c>
      <c r="Y46" s="41">
        <v>11.008074186585658</v>
      </c>
      <c r="Z46" s="41">
        <v>6.3474298505076359</v>
      </c>
      <c r="AA46" s="41">
        <v>9.8569030298185325</v>
      </c>
      <c r="AB46" s="41">
        <v>7.6345031577264386</v>
      </c>
      <c r="AC46" s="41">
        <v>8.3779678631385419</v>
      </c>
      <c r="AD46" s="41">
        <v>12.774802142457432</v>
      </c>
      <c r="AE46" s="41">
        <v>9.553121752338317</v>
      </c>
      <c r="AF46" s="41">
        <v>5.9796946198736922</v>
      </c>
      <c r="AG46" s="41">
        <v>11.223918778479495</v>
      </c>
      <c r="AH46" s="41">
        <v>9.5291390199056689</v>
      </c>
      <c r="AI46" s="35">
        <f t="shared" si="6"/>
        <v>10.304580701894636</v>
      </c>
      <c r="AJ46" s="40">
        <f t="shared" si="7"/>
        <v>31.962761830876659</v>
      </c>
      <c r="AK46" s="39">
        <f>RANK(R46,(D46:R46,V46:AH46),1)</f>
        <v>25</v>
      </c>
    </row>
    <row r="47" spans="1:37" ht="12.75" customHeight="1" x14ac:dyDescent="0.25">
      <c r="A47">
        <v>2013</v>
      </c>
      <c r="B47" s="34" t="s">
        <v>185</v>
      </c>
      <c r="C47" s="42" t="s">
        <v>100</v>
      </c>
      <c r="D47" s="35">
        <v>12.022462350038289</v>
      </c>
      <c r="E47" s="35">
        <v>13.468901557049264</v>
      </c>
      <c r="F47" s="35">
        <v>9.0530077427039899</v>
      </c>
      <c r="G47" s="35">
        <v>9.3763294478005612</v>
      </c>
      <c r="H47" s="35">
        <v>8.9423976856972693</v>
      </c>
      <c r="I47" s="35">
        <v>12.703139623925805</v>
      </c>
      <c r="J47" s="35">
        <v>9.9549051306049527</v>
      </c>
      <c r="K47" s="35">
        <v>16.600017016931847</v>
      </c>
      <c r="L47" s="35">
        <v>12.745681953543775</v>
      </c>
      <c r="M47" s="35">
        <v>12.311750191440483</v>
      </c>
      <c r="N47" s="35">
        <v>11.40134433761593</v>
      </c>
      <c r="O47" s="35">
        <v>10.29524376754871</v>
      </c>
      <c r="P47" s="35">
        <v>14.906832298136646</v>
      </c>
      <c r="Q47" s="35">
        <v>11.563005190164214</v>
      </c>
      <c r="R47" s="35">
        <v>14.107036501318811</v>
      </c>
      <c r="S47" s="36">
        <f t="shared" si="3"/>
        <v>12.022462350038289</v>
      </c>
      <c r="T47" s="37">
        <f t="shared" si="4"/>
        <v>17.338995046001397</v>
      </c>
      <c r="U47" s="38">
        <f t="shared" si="5"/>
        <v>13</v>
      </c>
      <c r="V47" s="36">
        <v>6.5600272270909556</v>
      </c>
      <c r="W47" s="36">
        <v>9.2827363226410284</v>
      </c>
      <c r="X47" s="41">
        <v>19.373776908023483</v>
      </c>
      <c r="Y47" s="41">
        <v>11.724666042712499</v>
      </c>
      <c r="Z47" s="41">
        <v>8.4574151280524124</v>
      </c>
      <c r="AA47" s="41">
        <v>9.0274823449332082</v>
      </c>
      <c r="AB47" s="41">
        <v>8.2021611503445939</v>
      </c>
      <c r="AC47" s="41">
        <v>7.3172806942908188</v>
      </c>
      <c r="AD47" s="41">
        <v>13.485918488896454</v>
      </c>
      <c r="AE47" s="41">
        <v>9.8272781417510426</v>
      </c>
      <c r="AF47" s="41">
        <v>7.5725346719986391</v>
      </c>
      <c r="AG47" s="41">
        <v>11.775716838254063</v>
      </c>
      <c r="AH47" s="41">
        <v>10.014464392070108</v>
      </c>
      <c r="AI47" s="35">
        <f t="shared" si="6"/>
        <v>10.84829405258232</v>
      </c>
      <c r="AJ47" s="40">
        <f t="shared" si="7"/>
        <v>30.039215686274495</v>
      </c>
      <c r="AK47" s="39">
        <f>RANK(R47,(D47:R47,V47:AH47),1)</f>
        <v>25</v>
      </c>
    </row>
    <row r="48" spans="1:37" ht="12.75" customHeight="1" x14ac:dyDescent="0.25">
      <c r="A48">
        <v>2013</v>
      </c>
      <c r="B48" s="34" t="s">
        <v>169</v>
      </c>
      <c r="C48" s="42" t="s">
        <v>100</v>
      </c>
      <c r="D48" s="35">
        <v>11.536831397813003</v>
      </c>
      <c r="E48" s="35">
        <v>13.910316182080191</v>
      </c>
      <c r="F48" s="35">
        <v>8.6462659998304652</v>
      </c>
      <c r="G48" s="35">
        <v>9.2142070017801139</v>
      </c>
      <c r="H48" s="35">
        <v>9.3667881664830048</v>
      </c>
      <c r="I48" s="35">
        <v>12.621853013478004</v>
      </c>
      <c r="J48" s="35">
        <v>10.112740527252692</v>
      </c>
      <c r="K48" s="35">
        <v>17.173857760447572</v>
      </c>
      <c r="L48" s="35">
        <v>12.723573789946599</v>
      </c>
      <c r="M48" s="35">
        <v>12.113249131135035</v>
      </c>
      <c r="N48" s="35">
        <v>11.680935831143511</v>
      </c>
      <c r="O48" s="35">
        <v>10.536577095871831</v>
      </c>
      <c r="P48" s="35">
        <v>15.147918962448081</v>
      </c>
      <c r="Q48" s="35">
        <v>11.197762142917691</v>
      </c>
      <c r="R48" s="35">
        <v>14.512164109519368</v>
      </c>
      <c r="S48" s="36">
        <f t="shared" si="3"/>
        <v>11.680935831143511</v>
      </c>
      <c r="T48" s="37">
        <f t="shared" si="4"/>
        <v>24.238026124818564</v>
      </c>
      <c r="U48" s="38">
        <f t="shared" si="5"/>
        <v>13</v>
      </c>
      <c r="V48" s="36">
        <v>6.2303975587013642</v>
      </c>
      <c r="W48" s="36">
        <v>8.9853352547257774</v>
      </c>
      <c r="X48" s="41">
        <v>17.190811223192338</v>
      </c>
      <c r="Y48" s="41">
        <v>11.426633889972027</v>
      </c>
      <c r="Z48" s="41">
        <v>8.5360684919894894</v>
      </c>
      <c r="AA48" s="41">
        <v>8.6377892684580839</v>
      </c>
      <c r="AB48" s="41">
        <v>7.2306518606425367</v>
      </c>
      <c r="AC48" s="41">
        <v>7.4425701449521071</v>
      </c>
      <c r="AD48" s="41">
        <v>13.639060778163939</v>
      </c>
      <c r="AE48" s="41">
        <v>9.5024158684411297</v>
      </c>
      <c r="AF48" s="41">
        <v>7.5951513096549972</v>
      </c>
      <c r="AG48" s="41">
        <v>11.579215054674917</v>
      </c>
      <c r="AH48" s="41">
        <v>9.9686360939221839</v>
      </c>
      <c r="AI48" s="35">
        <f t="shared" si="6"/>
        <v>10.867169619394762</v>
      </c>
      <c r="AJ48" s="40">
        <f t="shared" si="7"/>
        <v>33.54134165366613</v>
      </c>
      <c r="AK48" s="39">
        <f>RANK(R48,(D48:R48,V48:AH48),1)</f>
        <v>25</v>
      </c>
    </row>
    <row r="49" spans="1:37" ht="12.75" customHeight="1" x14ac:dyDescent="0.25">
      <c r="A49">
        <v>2014</v>
      </c>
      <c r="B49" s="34" t="s">
        <v>186</v>
      </c>
      <c r="C49" s="42" t="s">
        <v>100</v>
      </c>
      <c r="D49" s="35">
        <v>10.848320604418165</v>
      </c>
      <c r="E49" s="35">
        <v>13.73901617804057</v>
      </c>
      <c r="F49" s="35">
        <v>8.5242670608524271</v>
      </c>
      <c r="G49" s="35">
        <v>8.7870575675453733</v>
      </c>
      <c r="H49" s="35">
        <v>8.737784347540444</v>
      </c>
      <c r="I49" s="35">
        <v>11.784511784511784</v>
      </c>
      <c r="J49" s="35">
        <v>9.8874928143220817</v>
      </c>
      <c r="K49" s="35">
        <v>16.490104294982345</v>
      </c>
      <c r="L49" s="35">
        <v>12.63858093126386</v>
      </c>
      <c r="M49" s="35">
        <v>11.751662971175167</v>
      </c>
      <c r="N49" s="35">
        <v>10.881169417754784</v>
      </c>
      <c r="O49" s="35">
        <v>10.413073827707974</v>
      </c>
      <c r="P49" s="35">
        <v>13.977170074731049</v>
      </c>
      <c r="Q49" s="35">
        <v>10.380225014371357</v>
      </c>
      <c r="R49" s="35">
        <v>14.995483288166216</v>
      </c>
      <c r="S49" s="36">
        <f t="shared" si="3"/>
        <v>10.881169417754784</v>
      </c>
      <c r="T49" s="37">
        <f t="shared" si="4"/>
        <v>37.811320754716995</v>
      </c>
      <c r="U49" s="38">
        <f t="shared" si="5"/>
        <v>14</v>
      </c>
      <c r="V49" s="36">
        <v>5.658208097232488</v>
      </c>
      <c r="W49" s="36">
        <v>8.2450521474911724</v>
      </c>
      <c r="X49" s="41">
        <v>15.282910404861624</v>
      </c>
      <c r="Y49" s="41">
        <v>9.3372751909337275</v>
      </c>
      <c r="Z49" s="41">
        <v>7.941200624127454</v>
      </c>
      <c r="AA49" s="41">
        <v>7.7687443541102077</v>
      </c>
      <c r="AB49" s="41">
        <v>7.0624948673729149</v>
      </c>
      <c r="AC49" s="41">
        <v>7.3334975774000171</v>
      </c>
      <c r="AD49" s="41">
        <v>11.529933481152993</v>
      </c>
      <c r="AE49" s="41">
        <v>9.0909090909090917</v>
      </c>
      <c r="AF49" s="41">
        <v>7.4731050340806435</v>
      </c>
      <c r="AG49" s="41">
        <v>10.051736881005173</v>
      </c>
      <c r="AH49" s="41">
        <v>9.4604582409460463</v>
      </c>
      <c r="AI49" s="35">
        <f t="shared" si="6"/>
        <v>9.9696148476636282</v>
      </c>
      <c r="AJ49" s="40">
        <f t="shared" si="7"/>
        <v>50.411861614497546</v>
      </c>
      <c r="AK49" s="39">
        <f>RANK(R49,(D49:R49,V49:AH49),1)</f>
        <v>26</v>
      </c>
    </row>
    <row r="50" spans="1:37" ht="12.75" customHeight="1" x14ac:dyDescent="0.25">
      <c r="A50">
        <v>2014</v>
      </c>
      <c r="B50" s="34" t="s">
        <v>170</v>
      </c>
      <c r="C50" s="42" t="s">
        <v>100</v>
      </c>
      <c r="D50" s="35">
        <v>10.240582462804683</v>
      </c>
      <c r="E50" s="35">
        <v>13.279518835074391</v>
      </c>
      <c r="F50" s="35">
        <v>7.9930357708135489</v>
      </c>
      <c r="G50" s="35">
        <v>8.3095916429249748</v>
      </c>
      <c r="H50" s="35">
        <v>9.2117758784425448</v>
      </c>
      <c r="I50" s="35">
        <v>11.396011396011394</v>
      </c>
      <c r="J50" s="35">
        <v>9.6232985121874002</v>
      </c>
      <c r="K50" s="35">
        <v>16.500474833808166</v>
      </c>
      <c r="L50" s="35">
        <v>11.617600506489396</v>
      </c>
      <c r="M50" s="35">
        <v>11.324786324786325</v>
      </c>
      <c r="N50" s="35">
        <v>10.493827160493826</v>
      </c>
      <c r="O50" s="35">
        <v>10.295979740424183</v>
      </c>
      <c r="P50" s="35">
        <v>14.727761949984169</v>
      </c>
      <c r="Q50" s="35">
        <v>9.4491927825261151</v>
      </c>
      <c r="R50" s="35">
        <v>15.17094017094017</v>
      </c>
      <c r="S50" s="36">
        <f t="shared" si="3"/>
        <v>10.493827160493826</v>
      </c>
      <c r="T50" s="37">
        <f t="shared" si="4"/>
        <v>44.570135746606347</v>
      </c>
      <c r="U50" s="38">
        <f t="shared" si="5"/>
        <v>14</v>
      </c>
      <c r="V50" s="36">
        <v>5.9037670148781256</v>
      </c>
      <c r="W50" s="36">
        <v>8.0167774612219045</v>
      </c>
      <c r="X50" s="41">
        <v>15.155112377334598</v>
      </c>
      <c r="Y50" s="41">
        <v>8.9347894903450449</v>
      </c>
      <c r="Z50" s="41">
        <v>7.771446660335549</v>
      </c>
      <c r="AA50" s="41">
        <v>7.1383349161126946</v>
      </c>
      <c r="AB50" s="41">
        <v>6.7584678695789808</v>
      </c>
      <c r="AC50" s="41">
        <v>6.9879708768597659</v>
      </c>
      <c r="AD50" s="41">
        <v>9.4096232985121873</v>
      </c>
      <c r="AE50" s="41">
        <v>8.6815447926559042</v>
      </c>
      <c r="AF50" s="41">
        <v>7.1699905033238363</v>
      </c>
      <c r="AG50" s="41">
        <v>9.7894903450459001</v>
      </c>
      <c r="AH50" s="41">
        <v>9.10889522000633</v>
      </c>
      <c r="AI50" s="35">
        <f t="shared" si="6"/>
        <v>9.4294080405191512</v>
      </c>
      <c r="AJ50" s="40">
        <f t="shared" si="7"/>
        <v>60.889634913973993</v>
      </c>
      <c r="AK50" s="39">
        <f>RANK(R50,(D50:R50,V50:AH50),1)</f>
        <v>27</v>
      </c>
    </row>
    <row r="51" spans="1:37" ht="12.75" customHeight="1" x14ac:dyDescent="0.25">
      <c r="A51">
        <v>2015</v>
      </c>
      <c r="B51" s="34" t="s">
        <v>187</v>
      </c>
      <c r="C51" s="42">
        <v>2015</v>
      </c>
      <c r="D51" s="35">
        <v>9.233706835152196</v>
      </c>
      <c r="E51" s="35">
        <v>13.305031974204235</v>
      </c>
      <c r="F51" s="35">
        <v>6.8465629586576551</v>
      </c>
      <c r="G51" s="35">
        <v>7.5129129364521425</v>
      </c>
      <c r="H51" s="35">
        <v>8.1353277508755681</v>
      </c>
      <c r="I51" s="35">
        <v>10.478536463999042</v>
      </c>
      <c r="J51" s="35">
        <v>8.8675804737266528</v>
      </c>
      <c r="K51" s="35">
        <v>14.425378640166397</v>
      </c>
      <c r="L51" s="35">
        <v>11.035048533365869</v>
      </c>
      <c r="M51" s="35">
        <v>9.7462837411479573</v>
      </c>
      <c r="N51" s="35">
        <v>9.4094474886364576</v>
      </c>
      <c r="O51" s="35">
        <v>8.4209063127874906</v>
      </c>
      <c r="P51" s="35">
        <v>13.290386919747213</v>
      </c>
      <c r="Q51" s="35">
        <v>8.6625497113283494</v>
      </c>
      <c r="R51" s="35">
        <v>12.880325394950606</v>
      </c>
      <c r="S51" s="36">
        <f t="shared" si="3"/>
        <v>9.4094474886364576</v>
      </c>
      <c r="T51" s="37">
        <f t="shared" si="4"/>
        <v>36.887159533073934</v>
      </c>
      <c r="U51" s="38">
        <f t="shared" si="5"/>
        <v>12</v>
      </c>
      <c r="V51" s="36">
        <v>5.7481838743810263</v>
      </c>
      <c r="W51" s="36">
        <v>7.3811074463389481</v>
      </c>
      <c r="X51" s="41">
        <v>11.525657857676098</v>
      </c>
      <c r="Y51" s="41">
        <v>8.303745877131318</v>
      </c>
      <c r="Z51" s="41">
        <v>6.9637233943138295</v>
      </c>
      <c r="AA51" s="41">
        <v>6.4950816516891345</v>
      </c>
      <c r="AB51" s="41">
        <v>7.9302969884772629</v>
      </c>
      <c r="AC51" s="41">
        <v>6.3998887977184937</v>
      </c>
      <c r="AD51" s="41">
        <v>8.7650650925275002</v>
      </c>
      <c r="AE51" s="41">
        <v>8.237843132074719</v>
      </c>
      <c r="AF51" s="41">
        <v>6.7879827408295697</v>
      </c>
      <c r="AG51" s="41">
        <v>8.9554508004687836</v>
      </c>
      <c r="AH51" s="41">
        <v>8.2231980776176972</v>
      </c>
      <c r="AI51" s="35">
        <f t="shared" si="6"/>
        <v>8.54172801205792</v>
      </c>
      <c r="AJ51" s="40">
        <f t="shared" si="7"/>
        <v>50.79297042434635</v>
      </c>
      <c r="AK51" s="39">
        <f>RANK(R51,(D51:R51,V51:AH51),1)</f>
        <v>25</v>
      </c>
    </row>
    <row r="52" spans="1:37" ht="12.75" customHeight="1" x14ac:dyDescent="0.25">
      <c r="A52">
        <v>2015</v>
      </c>
      <c r="B52" s="34" t="s">
        <v>171</v>
      </c>
      <c r="C52" s="42">
        <v>2015</v>
      </c>
      <c r="D52" s="35">
        <v>8.9160433736524833</v>
      </c>
      <c r="E52" s="35">
        <v>13.255328405381658</v>
      </c>
      <c r="F52" s="35">
        <v>6.3542100879218273</v>
      </c>
      <c r="G52" s="35">
        <v>7.2609263632085197</v>
      </c>
      <c r="H52" s="35">
        <v>8.0093270983657892</v>
      </c>
      <c r="I52" s="35">
        <v>10.26892162566755</v>
      </c>
      <c r="J52" s="35">
        <v>8.8296894426727981</v>
      </c>
      <c r="K52" s="35">
        <v>14.327556381712746</v>
      </c>
      <c r="L52" s="35">
        <v>10.643121993246185</v>
      </c>
      <c r="M52" s="35">
        <v>9.5780901778300684</v>
      </c>
      <c r="N52" s="35">
        <v>8.9088472127375091</v>
      </c>
      <c r="O52" s="35">
        <v>8.2971735349647417</v>
      </c>
      <c r="P52" s="35">
        <v>13.413643945511083</v>
      </c>
      <c r="Q52" s="35">
        <v>8.6497854197984552</v>
      </c>
      <c r="R52" s="35">
        <v>13.01065893427255</v>
      </c>
      <c r="S52" s="36">
        <f t="shared" si="3"/>
        <v>8.9160433736524833</v>
      </c>
      <c r="T52" s="37">
        <f t="shared" si="4"/>
        <v>45.924132364810333</v>
      </c>
      <c r="U52" s="38">
        <f t="shared" si="5"/>
        <v>12</v>
      </c>
      <c r="V52" s="36">
        <v>5.7425364101490572</v>
      </c>
      <c r="W52" s="36">
        <v>7.2177493977186771</v>
      </c>
      <c r="X52" s="41">
        <v>10.527983418606606</v>
      </c>
      <c r="Y52" s="41">
        <v>8.2971735349647417</v>
      </c>
      <c r="Z52" s="41">
        <v>6.8435490301400419</v>
      </c>
      <c r="AA52" s="41">
        <v>6.4909371453063285</v>
      </c>
      <c r="AB52" s="41">
        <v>7.8869923628112373</v>
      </c>
      <c r="AC52" s="41">
        <v>6.2102868696223519</v>
      </c>
      <c r="AD52" s="41">
        <v>8.7001585462032711</v>
      </c>
      <c r="AE52" s="41">
        <v>7.9517578110460008</v>
      </c>
      <c r="AF52" s="41">
        <v>6.7499989382453833</v>
      </c>
      <c r="AG52" s="41">
        <v>8.8656702472476674</v>
      </c>
      <c r="AH52" s="41">
        <v>8.1028771902604504</v>
      </c>
      <c r="AI52" s="35">
        <f t="shared" si="6"/>
        <v>8.4734794773815985</v>
      </c>
      <c r="AJ52" s="40">
        <f t="shared" si="7"/>
        <v>53.545647558386392</v>
      </c>
      <c r="AK52" s="39">
        <f>RANK(R52,(D52:R52,V52:AH52),1)</f>
        <v>25</v>
      </c>
    </row>
    <row r="53" spans="1:37" ht="12.75" customHeight="1" x14ac:dyDescent="0.25">
      <c r="A53">
        <v>2016</v>
      </c>
      <c r="B53" s="34" t="s">
        <v>188</v>
      </c>
      <c r="C53" s="42">
        <v>2015</v>
      </c>
      <c r="D53" s="35">
        <v>9.6697109396539194</v>
      </c>
      <c r="E53" s="35">
        <v>12.200029824829061</v>
      </c>
      <c r="F53" s="35">
        <v>6.9836801230833867</v>
      </c>
      <c r="G53" s="35">
        <v>7.9179517114557454</v>
      </c>
      <c r="H53" s="35">
        <v>8.4629434713396225</v>
      </c>
      <c r="I53" s="35">
        <v>10.80640803884029</v>
      </c>
      <c r="J53" s="35">
        <v>9.0468632140723475</v>
      </c>
      <c r="K53" s="35">
        <v>14.753705499713506</v>
      </c>
      <c r="L53" s="35">
        <v>10.712980880003053</v>
      </c>
      <c r="M53" s="35">
        <v>10.331486648084342</v>
      </c>
      <c r="N53" s="35">
        <v>9.3894294631422106</v>
      </c>
      <c r="O53" s="35">
        <v>9.6463541499446102</v>
      </c>
      <c r="P53" s="35">
        <v>13.375654906864279</v>
      </c>
      <c r="Q53" s="35">
        <v>9.4828566219794475</v>
      </c>
      <c r="R53" s="35">
        <v>12.270100193956985</v>
      </c>
      <c r="S53" s="36">
        <f t="shared" si="3"/>
        <v>9.6697109396539194</v>
      </c>
      <c r="T53" s="37">
        <f t="shared" si="4"/>
        <v>26.892109500805141</v>
      </c>
      <c r="U53" s="38">
        <f t="shared" si="5"/>
        <v>13</v>
      </c>
      <c r="V53" s="36">
        <v>6.2051204661064192</v>
      </c>
      <c r="W53" s="36">
        <v>7.8011677629092002</v>
      </c>
      <c r="X53" s="41">
        <v>9.2960023043049755</v>
      </c>
      <c r="Y53" s="41">
        <v>9.039077617502576</v>
      </c>
      <c r="Z53" s="41">
        <v>7.2795327927346332</v>
      </c>
      <c r="AA53" s="41">
        <v>6.8279681916879928</v>
      </c>
      <c r="AB53" s="41">
        <v>8.3850875056419252</v>
      </c>
      <c r="AC53" s="41">
        <v>6.6878274534321394</v>
      </c>
      <c r="AD53" s="41">
        <v>9.3193590940142848</v>
      </c>
      <c r="AE53" s="41">
        <v>8.0736636428511392</v>
      </c>
      <c r="AF53" s="41">
        <v>7.1160352647694696</v>
      </c>
      <c r="AG53" s="41">
        <v>8.9845784415141896</v>
      </c>
      <c r="AH53" s="41">
        <v>8.6575833855838624</v>
      </c>
      <c r="AI53" s="35">
        <f t="shared" si="6"/>
        <v>9.0429704157874617</v>
      </c>
      <c r="AJ53" s="40">
        <f t="shared" si="7"/>
        <v>35.686612139474796</v>
      </c>
      <c r="AK53" s="39">
        <f>RANK(R53,(D53:R53,V53:AH53),1)</f>
        <v>26</v>
      </c>
    </row>
    <row r="54" spans="1:37" ht="12.75" customHeight="1" x14ac:dyDescent="0.25">
      <c r="A54">
        <v>2016</v>
      </c>
      <c r="B54" s="34" t="s">
        <v>172</v>
      </c>
      <c r="C54" s="42">
        <v>2015</v>
      </c>
      <c r="D54" s="35">
        <v>10.500901466387626</v>
      </c>
      <c r="E54" s="35">
        <v>15.596674436574093</v>
      </c>
      <c r="F54" s="35">
        <v>8.1463621850535759</v>
      </c>
      <c r="G54" s="35">
        <v>8.7650732370829605</v>
      </c>
      <c r="H54" s="35">
        <v>9.5040892158958385</v>
      </c>
      <c r="I54" s="35">
        <v>11.875814915341815</v>
      </c>
      <c r="J54" s="35">
        <v>10.182952731316968</v>
      </c>
      <c r="K54" s="35">
        <v>16.138046607099803</v>
      </c>
      <c r="L54" s="35">
        <v>11.532086553103269</v>
      </c>
      <c r="M54" s="35">
        <v>11.403188417263815</v>
      </c>
      <c r="N54" s="35">
        <v>10.217325567540826</v>
      </c>
      <c r="O54" s="35">
        <v>10.406376166772025</v>
      </c>
      <c r="P54" s="35">
        <v>15.433403464510784</v>
      </c>
      <c r="Q54" s="35">
        <v>11.007900800689482</v>
      </c>
      <c r="R54" s="35">
        <v>12.709356193770294</v>
      </c>
      <c r="S54" s="36">
        <f t="shared" si="3"/>
        <v>11.007900800689482</v>
      </c>
      <c r="T54" s="37">
        <f t="shared" si="4"/>
        <v>15.456674473067933</v>
      </c>
      <c r="U54" s="38">
        <f t="shared" si="5"/>
        <v>12</v>
      </c>
      <c r="V54" s="36">
        <v>6.7112962727076395</v>
      </c>
      <c r="W54" s="36">
        <v>8.7478868189710344</v>
      </c>
      <c r="X54" s="41">
        <v>11.042273636913338</v>
      </c>
      <c r="Y54" s="41">
        <v>9.9853089230298053</v>
      </c>
      <c r="Z54" s="41">
        <v>8.2494806937251397</v>
      </c>
      <c r="AA54" s="41">
        <v>7.6135832235838263</v>
      </c>
      <c r="AB54" s="41">
        <v>9.2291065261049994</v>
      </c>
      <c r="AC54" s="41">
        <v>7.0292450077782966</v>
      </c>
      <c r="AD54" s="41">
        <v>10.423562584883953</v>
      </c>
      <c r="AE54" s="41">
        <v>9.0486491359297627</v>
      </c>
      <c r="AF54" s="41">
        <v>7.6737356869755731</v>
      </c>
      <c r="AG54" s="41">
        <v>10.732918110898645</v>
      </c>
      <c r="AH54" s="41">
        <v>9.5986145155114393</v>
      </c>
      <c r="AI54" s="35">
        <f t="shared" si="6"/>
        <v>10.200139149428896</v>
      </c>
      <c r="AJ54" s="40">
        <f t="shared" si="7"/>
        <v>24.59983150800338</v>
      </c>
      <c r="AK54" s="39">
        <f>RANK(R54,(D54:R54,V54:AH54),1)</f>
        <v>25</v>
      </c>
    </row>
    <row r="55" spans="1:37" ht="12.75" customHeight="1" x14ac:dyDescent="0.25">
      <c r="A55">
        <v>2017</v>
      </c>
      <c r="B55" s="34" t="s">
        <v>189</v>
      </c>
      <c r="C55" s="42">
        <v>2015</v>
      </c>
      <c r="D55" s="35">
        <v>10.509636554786759</v>
      </c>
      <c r="E55" s="35">
        <v>16.603676424392841</v>
      </c>
      <c r="F55" s="35">
        <v>8.0909568890250227</v>
      </c>
      <c r="G55" s="35">
        <v>9.0291635921140951</v>
      </c>
      <c r="H55" s="35">
        <v>9.3734596299449482</v>
      </c>
      <c r="I55" s="35">
        <v>11.955679913676338</v>
      </c>
      <c r="J55" s="35">
        <v>9.8038296772335141</v>
      </c>
      <c r="K55" s="35">
        <v>15.889262145893824</v>
      </c>
      <c r="L55" s="35">
        <v>11.378984050309663</v>
      </c>
      <c r="M55" s="35">
        <v>10.04483690371511</v>
      </c>
      <c r="N55" s="35">
        <v>9.8640814838539121</v>
      </c>
      <c r="O55" s="35">
        <v>9.5197854460230609</v>
      </c>
      <c r="P55" s="35">
        <v>15.5363587071172</v>
      </c>
      <c r="Q55" s="35">
        <v>10.819502988834527</v>
      </c>
      <c r="R55" s="35">
        <v>11.56834687111663</v>
      </c>
      <c r="S55" s="36">
        <f t="shared" si="3"/>
        <v>10.509636554786759</v>
      </c>
      <c r="T55" s="37">
        <f t="shared" si="4"/>
        <v>10.073710073710076</v>
      </c>
      <c r="U55" s="38">
        <f t="shared" si="5"/>
        <v>11</v>
      </c>
      <c r="V55" s="36">
        <v>6.8514911528339564</v>
      </c>
      <c r="W55" s="36">
        <v>8.7020823561747846</v>
      </c>
      <c r="X55" s="41">
        <v>12.515160975151474</v>
      </c>
      <c r="Y55" s="41">
        <v>10.122303512227051</v>
      </c>
      <c r="Z55" s="41">
        <v>7.9704532757842257</v>
      </c>
      <c r="AA55" s="41">
        <v>7.6261572379533735</v>
      </c>
      <c r="AB55" s="41">
        <v>8.9775191864394692</v>
      </c>
      <c r="AC55" s="41">
        <v>6.7395949405389288</v>
      </c>
      <c r="AD55" s="41">
        <v>10.759251182214127</v>
      </c>
      <c r="AE55" s="41">
        <v>8.2631049079404502</v>
      </c>
      <c r="AF55" s="41">
        <v>7.4970462237668043</v>
      </c>
      <c r="AG55" s="41">
        <v>7.1613575868817225</v>
      </c>
      <c r="AH55" s="41">
        <v>9.5025706441315165</v>
      </c>
      <c r="AI55" s="35">
        <f t="shared" si="6"/>
        <v>9.6618075616282866</v>
      </c>
      <c r="AJ55" s="40">
        <f t="shared" si="7"/>
        <v>19.73273942093541</v>
      </c>
      <c r="AK55" s="39">
        <f>RANK(R55,(D55:R55,V55:AH55),1)</f>
        <v>23</v>
      </c>
    </row>
    <row r="56" spans="1:37" ht="12.75" customHeight="1" x14ac:dyDescent="0.25">
      <c r="A56">
        <v>2017</v>
      </c>
      <c r="B56" s="34" t="s">
        <v>173</v>
      </c>
      <c r="C56" s="42">
        <v>2015</v>
      </c>
      <c r="D56" s="35">
        <v>10.872018742184155</v>
      </c>
      <c r="E56" s="35">
        <v>15.977761534080159</v>
      </c>
      <c r="F56" s="35">
        <v>8.2298861086155917</v>
      </c>
      <c r="G56" s="35">
        <v>9.4973956828275359</v>
      </c>
      <c r="H56" s="35">
        <v>10.104372098647341</v>
      </c>
      <c r="I56" s="35">
        <v>12.344829162923386</v>
      </c>
      <c r="J56" s="35">
        <v>9.7294749006409909</v>
      </c>
      <c r="K56" s="35">
        <v>16.647220816234356</v>
      </c>
      <c r="L56" s="35">
        <v>11.836040108486197</v>
      </c>
      <c r="M56" s="35">
        <v>10.443564801605469</v>
      </c>
      <c r="N56" s="35">
        <v>10.282894573888459</v>
      </c>
      <c r="O56" s="35">
        <v>9.6402136630204325</v>
      </c>
      <c r="P56" s="35">
        <v>15.281523880639794</v>
      </c>
      <c r="Q56" s="35">
        <v>11.648591509483023</v>
      </c>
      <c r="R56" s="35">
        <v>11.996710336203204</v>
      </c>
      <c r="S56" s="36">
        <f t="shared" si="3"/>
        <v>10.872018742184155</v>
      </c>
      <c r="T56" s="37">
        <f t="shared" si="4"/>
        <v>10.344827586206886</v>
      </c>
      <c r="U56" s="38">
        <f t="shared" si="5"/>
        <v>11</v>
      </c>
      <c r="V56" s="36">
        <v>7.3104953611238273</v>
      </c>
      <c r="W56" s="36">
        <v>9.0332372472006259</v>
      </c>
      <c r="X56" s="41">
        <v>12.675095742119455</v>
      </c>
      <c r="Y56" s="41">
        <v>10.872018742184155</v>
      </c>
      <c r="Z56" s="41">
        <v>8.4798175739531576</v>
      </c>
      <c r="AA56" s="41">
        <v>7.9710285195159685</v>
      </c>
      <c r="AB56" s="41">
        <v>9.2742425887761382</v>
      </c>
      <c r="AC56" s="41">
        <v>6.9355981631174775</v>
      </c>
      <c r="AD56" s="41">
        <v>10.898797113470321</v>
      </c>
      <c r="AE56" s="41">
        <v>8.4798175739531576</v>
      </c>
      <c r="AF56" s="41">
        <v>8.4351869551428766</v>
      </c>
      <c r="AG56" s="41">
        <v>7.4800917126028903</v>
      </c>
      <c r="AH56" s="41">
        <v>9.863366757071832</v>
      </c>
      <c r="AI56" s="35">
        <f t="shared" si="6"/>
        <v>9.9838694278595863</v>
      </c>
      <c r="AJ56" s="40">
        <f t="shared" si="7"/>
        <v>20.160929816718816</v>
      </c>
      <c r="AK56" s="39">
        <f>RANK(R56,(D56:R56,V56:AH56),1)</f>
        <v>23</v>
      </c>
    </row>
    <row r="57" spans="1:37" ht="12.75" customHeight="1" x14ac:dyDescent="0.25">
      <c r="A57">
        <v>2018</v>
      </c>
      <c r="B57" s="34" t="s">
        <v>190</v>
      </c>
      <c r="C57" s="42">
        <v>2015</v>
      </c>
      <c r="D57" s="35">
        <v>10.838810918690218</v>
      </c>
      <c r="E57" s="35">
        <v>16.469362045282537</v>
      </c>
      <c r="F57" s="35">
        <v>8.8945112327888065</v>
      </c>
      <c r="G57" s="35">
        <v>9.4487686093127365</v>
      </c>
      <c r="H57" s="35">
        <v>9.9766327774307673</v>
      </c>
      <c r="I57" s="35">
        <v>12.132078130579389</v>
      </c>
      <c r="J57" s="35">
        <v>9.9590373051601659</v>
      </c>
      <c r="K57" s="35">
        <v>16.240620905764722</v>
      </c>
      <c r="L57" s="35">
        <v>11.305090933861143</v>
      </c>
      <c r="M57" s="35">
        <v>11.287495461590542</v>
      </c>
      <c r="N57" s="35">
        <v>10.442912792601694</v>
      </c>
      <c r="O57" s="35">
        <v>8.8593202882476039</v>
      </c>
      <c r="P57" s="35">
        <v>16.478159781417837</v>
      </c>
      <c r="Q57" s="35">
        <v>10.574878834631201</v>
      </c>
      <c r="R57" s="35">
        <v>11.850550574249773</v>
      </c>
      <c r="S57" s="36">
        <f t="shared" si="3"/>
        <v>10.838810918690218</v>
      </c>
      <c r="T57" s="37">
        <f t="shared" si="4"/>
        <v>9.3344155844155647</v>
      </c>
      <c r="U57" s="38">
        <f t="shared" si="5"/>
        <v>11</v>
      </c>
      <c r="V57" s="36">
        <v>7.1789526864052089</v>
      </c>
      <c r="W57" s="36">
        <v>8.9736908580065098</v>
      </c>
      <c r="X57" s="41">
        <v>12.712728715509222</v>
      </c>
      <c r="Y57" s="41">
        <v>11.313888669996443</v>
      </c>
      <c r="Z57" s="41">
        <v>8.7009610378121955</v>
      </c>
      <c r="AA57" s="41">
        <v>7.785996479740942</v>
      </c>
      <c r="AB57" s="41">
        <v>9.105656900036017</v>
      </c>
      <c r="AC57" s="41">
        <v>6.7830545603166854</v>
      </c>
      <c r="AD57" s="41">
        <v>10.636462987578305</v>
      </c>
      <c r="AE57" s="41">
        <v>7.9707489385822532</v>
      </c>
      <c r="AF57" s="41">
        <v>8.7097587739474953</v>
      </c>
      <c r="AG57" s="41">
        <v>8.2874674394530725</v>
      </c>
      <c r="AH57" s="41">
        <v>9.7478916379129554</v>
      </c>
      <c r="AI57" s="35">
        <f t="shared" si="6"/>
        <v>9.9678350412954657</v>
      </c>
      <c r="AJ57" s="40">
        <f t="shared" si="7"/>
        <v>18.887908208296565</v>
      </c>
      <c r="AK57" s="39">
        <f>RANK(R57,(D57:R57,V57:AH57),1)</f>
        <v>23</v>
      </c>
    </row>
    <row r="58" spans="1:37" ht="12.75" customHeight="1" x14ac:dyDescent="0.25">
      <c r="A58">
        <v>2018</v>
      </c>
      <c r="B58" s="34" t="s">
        <v>174</v>
      </c>
      <c r="C58" s="42">
        <v>2015</v>
      </c>
      <c r="D58" s="35">
        <v>11.251358398664639</v>
      </c>
      <c r="E58" s="35">
        <v>17.57524442352674</v>
      </c>
      <c r="F58" s="35">
        <v>9.926099583327856</v>
      </c>
      <c r="G58" s="35">
        <v>10.175141508357587</v>
      </c>
      <c r="H58" s="35">
        <v>10.388606015525928</v>
      </c>
      <c r="I58" s="35">
        <v>12.256420453248912</v>
      </c>
      <c r="J58" s="35">
        <v>10.006148773515983</v>
      </c>
      <c r="K58" s="35">
        <v>17.842075057487168</v>
      </c>
      <c r="L58" s="35">
        <v>12.59440592293212</v>
      </c>
      <c r="M58" s="35">
        <v>11.580449513882499</v>
      </c>
      <c r="N58" s="35">
        <v>10.779957612001221</v>
      </c>
      <c r="O58" s="35">
        <v>9.1433963903772728</v>
      </c>
      <c r="P58" s="35">
        <v>17.317308144031664</v>
      </c>
      <c r="Q58" s="35">
        <v>11.740547894258754</v>
      </c>
      <c r="R58" s="35">
        <v>12.459719028430365</v>
      </c>
      <c r="S58" s="36">
        <f t="shared" si="3"/>
        <v>11.580449513882499</v>
      </c>
      <c r="T58" s="37">
        <f t="shared" si="4"/>
        <v>7.5927062545699027</v>
      </c>
      <c r="U58" s="38">
        <f t="shared" si="5"/>
        <v>11</v>
      </c>
      <c r="V58" s="36">
        <v>7.453469041961239</v>
      </c>
      <c r="W58" s="36">
        <v>9.1433963903772728</v>
      </c>
      <c r="X58" s="41">
        <v>15.520648542031459</v>
      </c>
      <c r="Y58" s="41">
        <v>11.553766450486455</v>
      </c>
      <c r="Z58" s="41">
        <v>9.3212834796842241</v>
      </c>
      <c r="AA58" s="41">
        <v>7.8270319295058357</v>
      </c>
      <c r="AB58" s="41">
        <v>9.25902299842679</v>
      </c>
      <c r="AC58" s="41">
        <v>6.8575472927829546</v>
      </c>
      <c r="AD58" s="41">
        <v>10.940055992377475</v>
      </c>
      <c r="AE58" s="41">
        <v>7.9070811196939648</v>
      </c>
      <c r="AF58" s="41">
        <v>8.574157704595029</v>
      </c>
      <c r="AG58" s="41">
        <v>7.5513069410800631</v>
      </c>
      <c r="AH58" s="41">
        <v>10.006148773515983</v>
      </c>
      <c r="AI58" s="35">
        <f t="shared" si="6"/>
        <v>10.281873761941757</v>
      </c>
      <c r="AJ58" s="40">
        <f t="shared" si="7"/>
        <v>21.181404449351234</v>
      </c>
      <c r="AK58" s="39">
        <f>RANK(R58,(D58:R58,V58:AH58),1)</f>
        <v>23</v>
      </c>
    </row>
    <row r="59" spans="1:37" ht="12.75" customHeight="1" x14ac:dyDescent="0.25">
      <c r="A59">
        <v>2019</v>
      </c>
      <c r="B59" s="34" t="s">
        <v>191</v>
      </c>
      <c r="C59" s="42">
        <v>2015</v>
      </c>
      <c r="D59" s="35">
        <v>11.495704348265406</v>
      </c>
      <c r="E59" s="35">
        <v>17.01643774348101</v>
      </c>
      <c r="F59" s="35">
        <v>9.4691060133128424</v>
      </c>
      <c r="G59" s="35">
        <v>10.24655106422137</v>
      </c>
      <c r="H59" s="35">
        <v>10.028167622954928</v>
      </c>
      <c r="I59" s="35">
        <v>12.867152359418649</v>
      </c>
      <c r="J59" s="35">
        <v>9.967020259400325</v>
      </c>
      <c r="K59" s="35">
        <v>17.706529417882962</v>
      </c>
      <c r="L59" s="35">
        <v>12.509003515741687</v>
      </c>
      <c r="M59" s="35">
        <v>11.583057724771981</v>
      </c>
      <c r="N59" s="35">
        <v>11.853853191942367</v>
      </c>
      <c r="O59" s="35">
        <v>10.316433765426629</v>
      </c>
      <c r="P59" s="35">
        <v>11.583057724771981</v>
      </c>
      <c r="Q59" s="35">
        <v>11.329732932902912</v>
      </c>
      <c r="R59" s="35">
        <v>12.666366090190992</v>
      </c>
      <c r="S59" s="35">
        <f t="shared" si="3"/>
        <v>11.583057724771981</v>
      </c>
      <c r="T59" s="37">
        <f t="shared" si="4"/>
        <v>9.3525249649943945</v>
      </c>
      <c r="U59" s="38">
        <f t="shared" si="5"/>
        <v>12</v>
      </c>
      <c r="V59" s="35">
        <v>7.2590655876964689</v>
      </c>
      <c r="W59" s="35">
        <v>8.9799271048760154</v>
      </c>
      <c r="X59" s="35">
        <v>13.496096670265997</v>
      </c>
      <c r="Y59" s="35">
        <v>10.814348011514113</v>
      </c>
      <c r="Z59" s="35">
        <v>8.5781015729457657</v>
      </c>
      <c r="AA59" s="35">
        <v>7.7045678078800073</v>
      </c>
      <c r="AB59" s="35">
        <v>9.9233435711470381</v>
      </c>
      <c r="AC59" s="35">
        <v>8.2723647551727506</v>
      </c>
      <c r="AD59" s="35">
        <v>10.604699907898331</v>
      </c>
      <c r="AE59" s="35">
        <v>7.8443332102905288</v>
      </c>
      <c r="AF59" s="35">
        <v>8.5868369105964231</v>
      </c>
      <c r="AG59" s="35">
        <v>8.4033948199326129</v>
      </c>
      <c r="AH59" s="35">
        <v>9.8272548569898053</v>
      </c>
      <c r="AI59" s="35">
        <f t="shared" si="6"/>
        <v>10.281492414823999</v>
      </c>
      <c r="AJ59" s="40">
        <f t="shared" si="7"/>
        <v>23.195792781293591</v>
      </c>
      <c r="AK59" s="39">
        <f>RANK(R59,(D59:R59,V59:AH59),1)</f>
        <v>24</v>
      </c>
    </row>
    <row r="60" spans="1:37" ht="12.75" customHeight="1" x14ac:dyDescent="0.25">
      <c r="A60">
        <v>2019</v>
      </c>
      <c r="B60" s="34" t="s">
        <v>175</v>
      </c>
      <c r="C60" s="42">
        <v>2015</v>
      </c>
      <c r="D60" s="35">
        <v>11.890707129082049</v>
      </c>
      <c r="E60" s="35">
        <v>17.223455693273777</v>
      </c>
      <c r="F60" s="35">
        <v>9.1846677750211239</v>
      </c>
      <c r="G60" s="35">
        <v>10.58616698445333</v>
      </c>
      <c r="H60" s="35">
        <v>11.106220150217482</v>
      </c>
      <c r="I60" s="35">
        <v>11.643902236854995</v>
      </c>
      <c r="J60" s="35">
        <v>10.480393459213163</v>
      </c>
      <c r="K60" s="35">
        <v>18.774800730129552</v>
      </c>
      <c r="L60" s="35">
        <v>12.578235043143133</v>
      </c>
      <c r="M60" s="35">
        <v>11.679160078601718</v>
      </c>
      <c r="N60" s="35">
        <v>11.978851733448854</v>
      </c>
      <c r="O60" s="35">
        <v>10.612610365763372</v>
      </c>
      <c r="P60" s="35">
        <v>11.344210582007857</v>
      </c>
      <c r="Q60" s="35">
        <v>11.599829934671591</v>
      </c>
      <c r="R60" s="35">
        <v>13.326149006498255</v>
      </c>
      <c r="S60" s="35">
        <f t="shared" si="3"/>
        <v>11.643902236854995</v>
      </c>
      <c r="T60" s="37">
        <f t="shared" si="4"/>
        <v>14.447448419127515</v>
      </c>
      <c r="U60" s="38">
        <f t="shared" si="5"/>
        <v>13</v>
      </c>
      <c r="V60" s="35">
        <v>7.0339394284710712</v>
      </c>
      <c r="W60" s="35">
        <v>9.0788942497809568</v>
      </c>
      <c r="X60" s="35">
        <v>13.891589648208532</v>
      </c>
      <c r="Y60" s="35">
        <v>11.06214784803408</v>
      </c>
      <c r="Z60" s="35">
        <v>9.0524508684709151</v>
      </c>
      <c r="AA60" s="35">
        <v>7.6156938172919881</v>
      </c>
      <c r="AB60" s="35">
        <v>10.083742739562538</v>
      </c>
      <c r="AC60" s="35">
        <v>8.3472940335364729</v>
      </c>
      <c r="AD60" s="35">
        <v>10.815342955807024</v>
      </c>
      <c r="AE60" s="35">
        <v>7.6421371986020299</v>
      </c>
      <c r="AF60" s="35">
        <v>9.0348219475975551</v>
      </c>
      <c r="AG60" s="35">
        <v>8.5412121631434434</v>
      </c>
      <c r="AH60" s="35">
        <v>10.1013716604359</v>
      </c>
      <c r="AI60" s="35">
        <f t="shared" si="6"/>
        <v>10.713976660785198</v>
      </c>
      <c r="AJ60" s="40">
        <f t="shared" si="7"/>
        <v>24.38097849581855</v>
      </c>
      <c r="AK60" s="39">
        <f>RANK(R60,(D60:R60,V60:AH60),1)</f>
        <v>25</v>
      </c>
    </row>
    <row r="61" spans="1:37" ht="12.75" customHeight="1" x14ac:dyDescent="0.25">
      <c r="A61">
        <v>2020</v>
      </c>
      <c r="B61" s="34" t="s">
        <v>192</v>
      </c>
      <c r="C61" s="42">
        <v>2015</v>
      </c>
      <c r="D61" s="35">
        <v>11.877928479694781</v>
      </c>
      <c r="E61" s="35">
        <v>16.373698169358342</v>
      </c>
      <c r="F61" s="35">
        <v>8.3180485892413358</v>
      </c>
      <c r="G61" s="35">
        <v>10.303534424948785</v>
      </c>
      <c r="H61" s="35">
        <v>10.86331897774736</v>
      </c>
      <c r="I61" s="35">
        <v>12.507686101593176</v>
      </c>
      <c r="J61" s="35">
        <v>11.239424224158904</v>
      </c>
      <c r="K61" s="35">
        <v>17.869372521367037</v>
      </c>
      <c r="L61" s="35">
        <v>12.087847686994243</v>
      </c>
      <c r="M61" s="35">
        <v>12.813818278904899</v>
      </c>
      <c r="N61" s="35">
        <v>12.061607786081812</v>
      </c>
      <c r="O61" s="35">
        <v>9.962415713087152</v>
      </c>
      <c r="P61" s="35">
        <v>10.303534424948785</v>
      </c>
      <c r="Q61" s="35">
        <v>10.495960364973294</v>
      </c>
      <c r="R61" s="35">
        <v>13.400623201755248</v>
      </c>
      <c r="S61" s="35">
        <f t="shared" si="3"/>
        <v>11.877928479694781</v>
      </c>
      <c r="T61" s="37">
        <f t="shared" si="4"/>
        <v>12.819530986935151</v>
      </c>
      <c r="U61" s="38">
        <f t="shared" si="5"/>
        <v>13</v>
      </c>
      <c r="V61" s="35">
        <v>7.268452552744006</v>
      </c>
      <c r="W61" s="35">
        <v>8.8515932411274783</v>
      </c>
      <c r="X61" s="35">
        <v>13.093710555304186</v>
      </c>
      <c r="Y61" s="35">
        <v>11.554303035108102</v>
      </c>
      <c r="Z61" s="35">
        <v>7.7145308682553715</v>
      </c>
      <c r="AA61" s="35">
        <v>7.1022665136319292</v>
      </c>
      <c r="AB61" s="35">
        <v>8.7116471029278344</v>
      </c>
      <c r="AC61" s="35">
        <v>9.7175099712377762</v>
      </c>
      <c r="AD61" s="35">
        <v>10.565933434073118</v>
      </c>
      <c r="AE61" s="35">
        <v>8.099382748304393</v>
      </c>
      <c r="AF61" s="35">
        <v>9.1402321511642448</v>
      </c>
      <c r="AG61" s="35">
        <v>9.3938845266510995</v>
      </c>
      <c r="AH61" s="35">
        <v>9.2976715566388446</v>
      </c>
      <c r="AI61" s="35">
        <f t="shared" si="6"/>
        <v>10.39974739496104</v>
      </c>
      <c r="AJ61" s="40">
        <f t="shared" si="7"/>
        <v>28.855275929569359</v>
      </c>
      <c r="AK61" s="39">
        <f>RANK(R61,(D61:R61,V61:AH61),1)</f>
        <v>26</v>
      </c>
    </row>
    <row r="62" spans="1:37" ht="12.75" customHeight="1" x14ac:dyDescent="0.25">
      <c r="A62">
        <v>2020</v>
      </c>
      <c r="B62" s="34" t="s">
        <v>176</v>
      </c>
      <c r="C62" s="42">
        <v>2015</v>
      </c>
      <c r="D62" s="35">
        <v>12.513358165336863</v>
      </c>
      <c r="E62" s="35">
        <v>16.256515882424623</v>
      </c>
      <c r="F62" s="35">
        <v>8.2096309350620462</v>
      </c>
      <c r="G62" s="35">
        <v>10.894939732103264</v>
      </c>
      <c r="H62" s="35">
        <v>11.68154533931736</v>
      </c>
      <c r="I62" s="35">
        <v>13.119134897329326</v>
      </c>
      <c r="J62" s="35">
        <v>11.554965126662218</v>
      </c>
      <c r="K62" s="35">
        <v>19.701305955396695</v>
      </c>
      <c r="L62" s="35">
        <v>12.034161645999539</v>
      </c>
      <c r="M62" s="35">
        <v>13.245715109984468</v>
      </c>
      <c r="N62" s="35">
        <v>12.341570733876313</v>
      </c>
      <c r="O62" s="35">
        <v>10.289163000110801</v>
      </c>
      <c r="P62" s="35">
        <v>11.39221913896275</v>
      </c>
      <c r="Q62" s="35">
        <v>11.491675020334647</v>
      </c>
      <c r="R62" s="35">
        <v>12.146917750992504</v>
      </c>
      <c r="S62" s="35">
        <f t="shared" si="3"/>
        <v>12.034161645999539</v>
      </c>
      <c r="T62" s="37">
        <f t="shared" si="4"/>
        <v>0.93696684746168102</v>
      </c>
      <c r="U62" s="38">
        <f t="shared" si="5"/>
        <v>9</v>
      </c>
      <c r="V62" s="35">
        <v>7.3959009965647056</v>
      </c>
      <c r="W62" s="35">
        <v>9.1951483050199343</v>
      </c>
      <c r="X62" s="35">
        <v>10.705069413120553</v>
      </c>
      <c r="Y62" s="35">
        <v>11.600172345467625</v>
      </c>
      <c r="Z62" s="35">
        <v>8.6164959043107139</v>
      </c>
      <c r="AA62" s="35">
        <v>7.1789063462987492</v>
      </c>
      <c r="AB62" s="35">
        <v>9.0866509798869561</v>
      </c>
      <c r="AC62" s="35">
        <v>8.7882833357712649</v>
      </c>
      <c r="AD62" s="35">
        <v>11.066727163563813</v>
      </c>
      <c r="AE62" s="35">
        <v>8.6164959043107139</v>
      </c>
      <c r="AF62" s="35">
        <v>9.4031015115248096</v>
      </c>
      <c r="AG62" s="35">
        <v>9.9998367997561921</v>
      </c>
      <c r="AH62" s="35">
        <v>10.668903638076225</v>
      </c>
      <c r="AI62" s="35">
        <f t="shared" si="6"/>
        <v>10.98083344783354</v>
      </c>
      <c r="AJ62" s="40">
        <f t="shared" si="7"/>
        <v>10.619269554525722</v>
      </c>
      <c r="AK62" s="39">
        <f>RANK(R62,(D62:R62,V62:AH62),1)</f>
        <v>22</v>
      </c>
    </row>
    <row r="63" spans="1:37" ht="12.75" customHeight="1" x14ac:dyDescent="0.25">
      <c r="A63">
        <v>2021</v>
      </c>
      <c r="B63" s="34" t="s">
        <v>193</v>
      </c>
      <c r="C63" s="42">
        <v>2015</v>
      </c>
      <c r="D63" s="35">
        <v>12.105988958010649</v>
      </c>
      <c r="E63" s="35">
        <v>15.345252861409481</v>
      </c>
      <c r="F63" s="35">
        <v>9.0317277735517028</v>
      </c>
      <c r="G63" s="35">
        <v>10.421224354098118</v>
      </c>
      <c r="H63" s="35">
        <v>11.194131827027061</v>
      </c>
      <c r="I63" s="35">
        <v>13.564960367584385</v>
      </c>
      <c r="J63" s="35">
        <v>11.333081485081705</v>
      </c>
      <c r="K63" s="35">
        <v>17.967927657190842</v>
      </c>
      <c r="L63" s="35">
        <v>12.43599439589042</v>
      </c>
      <c r="M63" s="35">
        <v>12.73994677288495</v>
      </c>
      <c r="N63" s="35">
        <v>11.732561751988799</v>
      </c>
      <c r="O63" s="35">
        <v>9.822003953737477</v>
      </c>
      <c r="P63" s="35">
        <v>11.793352227387704</v>
      </c>
      <c r="Q63" s="35">
        <v>11.637033862076233</v>
      </c>
      <c r="R63" s="35">
        <v>12.734402862033377</v>
      </c>
      <c r="S63" s="35">
        <f t="shared" ref="S63" si="8">MEDIAN(D63:R63)</f>
        <v>11.793352227387704</v>
      </c>
      <c r="T63" s="37">
        <f t="shared" ref="T63" si="9">(R63-S63)/S63*100</f>
        <v>7.9795007941870129</v>
      </c>
      <c r="U63" s="38">
        <f t="shared" ref="U63" si="10">RANK(R63,D63:R63,1)</f>
        <v>11</v>
      </c>
      <c r="V63" s="35">
        <v>7.4077536450380803</v>
      </c>
      <c r="W63" s="35">
        <v>8.7104066893003438</v>
      </c>
      <c r="X63" s="35">
        <v>11.081235229857665</v>
      </c>
      <c r="Y63" s="35">
        <v>11.150710058884986</v>
      </c>
      <c r="Z63" s="35">
        <v>8.5106665558467984</v>
      </c>
      <c r="AA63" s="35">
        <v>6.9040611345900036</v>
      </c>
      <c r="AB63" s="35">
        <v>8.8927781154970624</v>
      </c>
      <c r="AC63" s="35">
        <v>8.7104066893003438</v>
      </c>
      <c r="AD63" s="35">
        <v>10.499383536753855</v>
      </c>
      <c r="AE63" s="35">
        <v>7.9982896917703066</v>
      </c>
      <c r="AF63" s="35">
        <v>9.6830542956828367</v>
      </c>
      <c r="AG63" s="35">
        <v>9.1793617852347609</v>
      </c>
      <c r="AH63" s="35">
        <v>10.01305973356261</v>
      </c>
      <c r="AI63" s="35">
        <f t="shared" ref="AI63" si="11">MEDIAN(D63:R63,V63:AH63)</f>
        <v>10.790309383305761</v>
      </c>
      <c r="AJ63" s="40">
        <f t="shared" ref="AJ63" si="12">(R63-AI63)/AI63*100</f>
        <v>18.017031853928327</v>
      </c>
      <c r="AK63" s="39">
        <f>RANK(R63,(D63:R63,V63:AH63),1)</f>
        <v>24</v>
      </c>
    </row>
    <row r="64" spans="1:37" ht="12.75" customHeight="1" x14ac:dyDescent="0.25">
      <c r="A64">
        <v>2021</v>
      </c>
      <c r="B64" s="34" t="s">
        <v>177</v>
      </c>
      <c r="C64" s="42">
        <v>2015</v>
      </c>
      <c r="D64" s="35">
        <v>12.332966691143461</v>
      </c>
      <c r="E64" s="35">
        <v>17.162243012882648</v>
      </c>
      <c r="F64" s="35">
        <v>12.648104652174059</v>
      </c>
      <c r="G64" s="35">
        <v>10.723207917230399</v>
      </c>
      <c r="H64" s="35">
        <v>11.549380409661969</v>
      </c>
      <c r="I64" s="35">
        <v>13.593518535265858</v>
      </c>
      <c r="J64" s="35">
        <v>13.525380597745729</v>
      </c>
      <c r="K64" s="35">
        <v>20.61172609983921</v>
      </c>
      <c r="L64" s="35">
        <v>14.990346254428513</v>
      </c>
      <c r="M64" s="35">
        <v>12.503311534943787</v>
      </c>
      <c r="N64" s="35">
        <v>12.716242589694188</v>
      </c>
      <c r="O64" s="35">
        <v>9.9140699091788598</v>
      </c>
      <c r="P64" s="35">
        <v>15.995380832850426</v>
      </c>
      <c r="Q64" s="35">
        <v>14.76038071529808</v>
      </c>
      <c r="R64" s="35">
        <v>14.014100093153873</v>
      </c>
      <c r="S64" s="35">
        <f t="shared" ref="S64:S69" si="13">MEDIAN(D64:R64)</f>
        <v>13.525380597745729</v>
      </c>
      <c r="T64" s="37">
        <f t="shared" ref="T64:T69" si="14">(R64-S64)/S64*100</f>
        <v>3.6133511502781603</v>
      </c>
      <c r="U64" s="38">
        <f t="shared" ref="U64:U69" si="15">RANK(R64,D64:R64,1)</f>
        <v>10</v>
      </c>
      <c r="V64" s="35">
        <v>7.7421731507247262</v>
      </c>
      <c r="W64" s="35">
        <v>8.7046215181965572</v>
      </c>
      <c r="X64" s="35">
        <v>12.35851841771351</v>
      </c>
      <c r="Y64" s="35">
        <v>12.75882880064427</v>
      </c>
      <c r="Z64" s="35">
        <v>12.716242589694188</v>
      </c>
      <c r="AA64" s="35">
        <v>6.7286213301127997</v>
      </c>
      <c r="AB64" s="35">
        <v>11.941173550402715</v>
      </c>
      <c r="AC64" s="35">
        <v>9.5563457371981784</v>
      </c>
      <c r="AD64" s="35">
        <v>10.56138031562009</v>
      </c>
      <c r="AE64" s="35">
        <v>7.51220761159429</v>
      </c>
      <c r="AF64" s="35">
        <v>9.9396216357489067</v>
      </c>
      <c r="AG64" s="35">
        <v>8.6875870338165253</v>
      </c>
      <c r="AH64" s="35">
        <v>10.092931995169199</v>
      </c>
      <c r="AI64" s="35">
        <f t="shared" ref="AI64:AI69" si="16">MEDIAN(D64:R64,V64:AH64)</f>
        <v>12.345742554428487</v>
      </c>
      <c r="AJ64" s="40">
        <f t="shared" ref="AJ64:AJ69" si="17">(R64-AI64)/AI64*100</f>
        <v>13.513626510273674</v>
      </c>
      <c r="AK64" s="39">
        <f>RANK(R64,(D64:R64,V64:AH64),1)</f>
        <v>23</v>
      </c>
    </row>
    <row r="65" spans="1:37" x14ac:dyDescent="0.25">
      <c r="A65">
        <v>2022</v>
      </c>
      <c r="B65" s="34" t="s">
        <v>194</v>
      </c>
      <c r="C65" s="42">
        <v>2015</v>
      </c>
      <c r="D65" s="35">
        <v>13.294244334924969</v>
      </c>
      <c r="E65" s="35">
        <v>22.075686286366853</v>
      </c>
      <c r="F65" s="35">
        <v>19.962415020967128</v>
      </c>
      <c r="G65" s="35">
        <v>11.23990892154834</v>
      </c>
      <c r="H65" s="35">
        <v>13.184792038310636</v>
      </c>
      <c r="I65" s="35">
        <v>15.98845471312382</v>
      </c>
      <c r="J65" s="35">
        <v>24.837251924020677</v>
      </c>
      <c r="K65" s="35">
        <v>22.673464214029721</v>
      </c>
      <c r="L65" s="35">
        <v>22.488237250528552</v>
      </c>
      <c r="M65" s="35">
        <v>14.085668633520879</v>
      </c>
      <c r="N65" s="35">
        <v>18.413244053502787</v>
      </c>
      <c r="O65" s="35">
        <v>14.21195974499895</v>
      </c>
      <c r="P65" s="35">
        <v>21.713651766796382</v>
      </c>
      <c r="Q65" s="35">
        <v>15.28122448884662</v>
      </c>
      <c r="R65" s="35">
        <v>20.843404959847632</v>
      </c>
      <c r="S65" s="35">
        <f t="shared" si="13"/>
        <v>18.413244053502787</v>
      </c>
      <c r="T65" s="37">
        <f t="shared" si="14"/>
        <v>13.197896575332424</v>
      </c>
      <c r="U65" s="38">
        <f t="shared" si="15"/>
        <v>10</v>
      </c>
      <c r="V65" s="35">
        <v>7.6700801704348605</v>
      </c>
      <c r="W65" s="35">
        <v>8.9245718777837002</v>
      </c>
      <c r="X65" s="35">
        <v>14.254056782158308</v>
      </c>
      <c r="Y65" s="35">
        <v>15.820066564486391</v>
      </c>
      <c r="Z65" s="35">
        <v>13.386857816675551</v>
      </c>
      <c r="AA65" s="35">
        <v>6.2808779441760763</v>
      </c>
      <c r="AB65" s="35">
        <v>14.978125821299248</v>
      </c>
      <c r="AC65" s="35">
        <v>10.145385955405056</v>
      </c>
      <c r="AD65" s="35">
        <v>10.280096474315</v>
      </c>
      <c r="AE65" s="35">
        <v>7.6784995778667318</v>
      </c>
      <c r="AF65" s="35">
        <v>14.978125821299248</v>
      </c>
      <c r="AG65" s="35">
        <v>10.456904030384299</v>
      </c>
      <c r="AH65" s="35">
        <v>8.6130538028044583</v>
      </c>
      <c r="AI65" s="35">
        <f t="shared" si="16"/>
        <v>14.233008263578629</v>
      </c>
      <c r="AJ65" s="40">
        <f t="shared" si="17"/>
        <v>46.444128843686485</v>
      </c>
      <c r="AK65" s="39">
        <f>RANK(R65,(D65:R65,V65:AH65),1)</f>
        <v>23</v>
      </c>
    </row>
    <row r="66" spans="1:37" x14ac:dyDescent="0.25">
      <c r="A66">
        <v>2022</v>
      </c>
      <c r="B66" s="34" t="s">
        <v>178</v>
      </c>
      <c r="C66" s="42">
        <v>2015</v>
      </c>
      <c r="D66" s="35">
        <v>18.039778214067205</v>
      </c>
      <c r="E66" s="35">
        <v>32.721913497382197</v>
      </c>
      <c r="F66" s="35">
        <v>31.384035208779121</v>
      </c>
      <c r="G66" s="35">
        <v>15.588439930433196</v>
      </c>
      <c r="H66" s="35">
        <v>14.872027685568327</v>
      </c>
      <c r="I66" s="35">
        <v>20.137226111683635</v>
      </c>
      <c r="J66" s="35">
        <v>39.324990212100573</v>
      </c>
      <c r="K66" s="35">
        <v>32.998120627932501</v>
      </c>
      <c r="L66" s="35">
        <v>27.551661272393552</v>
      </c>
      <c r="M66" s="35">
        <v>14.638977919166502</v>
      </c>
      <c r="N66" s="35">
        <v>27.59481863654204</v>
      </c>
      <c r="O66" s="35">
        <v>17.021264420162936</v>
      </c>
      <c r="P66" s="35">
        <v>25.60094841288198</v>
      </c>
      <c r="Q66" s="35">
        <v>21.483735873116402</v>
      </c>
      <c r="R66" s="35">
        <v>33.551545216107023</v>
      </c>
      <c r="S66" s="35">
        <f t="shared" si="13"/>
        <v>25.60094841288198</v>
      </c>
      <c r="T66" s="37">
        <f t="shared" si="14"/>
        <v>31.055868224102323</v>
      </c>
      <c r="U66" s="38">
        <f t="shared" si="15"/>
        <v>14</v>
      </c>
      <c r="V66" s="35">
        <v>8.2516880251905516</v>
      </c>
      <c r="W66" s="35">
        <v>10.098823210745758</v>
      </c>
      <c r="X66" s="35">
        <v>22.018887188557631</v>
      </c>
      <c r="Y66" s="35">
        <v>17.927569067281144</v>
      </c>
      <c r="Z66" s="35">
        <v>17.99662084991872</v>
      </c>
      <c r="AA66" s="35">
        <v>7.3626463237317363</v>
      </c>
      <c r="AB66" s="35">
        <v>21.129845487098816</v>
      </c>
      <c r="AC66" s="35">
        <v>17.323365969202335</v>
      </c>
      <c r="AD66" s="35">
        <v>10.426819178274254</v>
      </c>
      <c r="AE66" s="35">
        <v>8.6573672481863202</v>
      </c>
      <c r="AF66" s="35">
        <v>23.158241602077663</v>
      </c>
      <c r="AG66" s="35">
        <v>11.350386771051857</v>
      </c>
      <c r="AH66" s="35">
        <v>13.232047847925852</v>
      </c>
      <c r="AI66" s="35">
        <f t="shared" si="16"/>
        <v>18.018199531992963</v>
      </c>
      <c r="AJ66" s="40">
        <f t="shared" si="17"/>
        <v>86.209200073143734</v>
      </c>
      <c r="AK66" s="39">
        <f>RANK(R66,(D66:R66,V66:AH66),1)</f>
        <v>27</v>
      </c>
    </row>
    <row r="67" spans="1:37" x14ac:dyDescent="0.25">
      <c r="A67">
        <v>2023</v>
      </c>
      <c r="B67" s="34" t="s">
        <v>195</v>
      </c>
      <c r="C67" s="42">
        <v>2015</v>
      </c>
      <c r="D67" s="35">
        <v>23.604579867424889</v>
      </c>
      <c r="E67" s="35">
        <v>31.50785986019703</v>
      </c>
      <c r="F67" s="35">
        <v>26.104507501098652</v>
      </c>
      <c r="G67" s="35">
        <v>16.964421205351073</v>
      </c>
      <c r="H67" s="35">
        <v>16.604782493138355</v>
      </c>
      <c r="I67" s="35">
        <v>26.078192473375772</v>
      </c>
      <c r="J67" s="35">
        <v>16.455664002708691</v>
      </c>
      <c r="K67" s="35">
        <v>39.59534504702934</v>
      </c>
      <c r="L67" s="35">
        <v>28.332513181635971</v>
      </c>
      <c r="M67" s="35">
        <v>26.42028783377323</v>
      </c>
      <c r="N67" s="35">
        <v>38.911154326234417</v>
      </c>
      <c r="O67" s="35">
        <v>26.165909232452044</v>
      </c>
      <c r="P67" s="35">
        <v>18.990678340012963</v>
      </c>
      <c r="Q67" s="35">
        <v>15.648669819206987</v>
      </c>
      <c r="R67" s="35">
        <v>31.360373131882387</v>
      </c>
      <c r="S67" s="35">
        <f t="shared" si="13"/>
        <v>26.104507501098652</v>
      </c>
      <c r="T67" s="37">
        <f t="shared" si="14"/>
        <v>20.133939054634656</v>
      </c>
      <c r="U67" s="38">
        <f t="shared" si="15"/>
        <v>12</v>
      </c>
      <c r="V67" s="35">
        <v>8.3155487604306195</v>
      </c>
      <c r="W67" s="35">
        <v>10.262860811923865</v>
      </c>
      <c r="X67" s="35">
        <v>20.280114698434165</v>
      </c>
      <c r="Y67" s="35">
        <v>23.016877581613866</v>
      </c>
      <c r="Z67" s="35">
        <v>14.613612062106974</v>
      </c>
      <c r="AA67" s="35">
        <v>7.990996751848412</v>
      </c>
      <c r="AB67" s="35">
        <v>22.113394963128258</v>
      </c>
      <c r="AC67" s="35">
        <v>21.113423909658753</v>
      </c>
      <c r="AD67" s="35">
        <v>10.4032076264459</v>
      </c>
      <c r="AE67" s="35">
        <v>8.0523984832018023</v>
      </c>
      <c r="AF67" s="35">
        <v>12.58735492744508</v>
      </c>
      <c r="AG67" s="35">
        <v>11.596155549883205</v>
      </c>
      <c r="AH67" s="35">
        <v>14.157484914910356</v>
      </c>
      <c r="AI67" s="35">
        <f t="shared" si="16"/>
        <v>19.635396519223562</v>
      </c>
      <c r="AJ67" s="40">
        <f t="shared" si="17"/>
        <v>59.713470014113376</v>
      </c>
      <c r="AK67" s="39">
        <f>RANK(R67,(D67:R67,V67:AH67),1)</f>
        <v>25</v>
      </c>
    </row>
    <row r="68" spans="1:37" x14ac:dyDescent="0.25">
      <c r="A68">
        <v>2023</v>
      </c>
      <c r="B68" s="34" t="s">
        <v>196</v>
      </c>
      <c r="C68" s="109">
        <v>2015</v>
      </c>
      <c r="D68" s="35">
        <v>25.81777143414698</v>
      </c>
      <c r="E68" s="35">
        <v>24.116734319589469</v>
      </c>
      <c r="F68" s="35">
        <v>15.939667581082048</v>
      </c>
      <c r="G68" s="35">
        <v>14.782616954936332</v>
      </c>
      <c r="H68" s="35">
        <v>18.65960002314101</v>
      </c>
      <c r="I68" s="35">
        <v>24.885223168298193</v>
      </c>
      <c r="J68" s="35">
        <v>16.449115244832775</v>
      </c>
      <c r="K68" s="35">
        <v>39.633301298573457</v>
      </c>
      <c r="L68" s="35">
        <v>22.148021313908696</v>
      </c>
      <c r="M68" s="35">
        <v>24.824780225141325</v>
      </c>
      <c r="N68" s="35">
        <v>22.959683693443754</v>
      </c>
      <c r="O68" s="35">
        <v>17.373028804516295</v>
      </c>
      <c r="P68" s="35">
        <v>17.856572349771223</v>
      </c>
      <c r="Q68" s="35">
        <v>12.149031574530033</v>
      </c>
      <c r="R68" s="108">
        <v>23.650160100199439</v>
      </c>
      <c r="S68" s="35">
        <f t="shared" si="13"/>
        <v>22.148021313908696</v>
      </c>
      <c r="T68" s="37">
        <f t="shared" si="14"/>
        <v>6.7822708177882136</v>
      </c>
      <c r="U68" s="38">
        <f t="shared" si="15"/>
        <v>10</v>
      </c>
      <c r="V68" s="35">
        <v>8.5742632221096819</v>
      </c>
      <c r="W68" s="35">
        <v>10.111240919527129</v>
      </c>
      <c r="X68" s="35">
        <v>18.124248240894484</v>
      </c>
      <c r="Y68" s="35">
        <v>22.294811318718228</v>
      </c>
      <c r="Z68" s="35">
        <v>15.76697345777672</v>
      </c>
      <c r="AA68" s="35">
        <v>7.6935231932524957</v>
      </c>
      <c r="AB68" s="35">
        <v>21.560861294670573</v>
      </c>
      <c r="AC68" s="35">
        <v>16.570001131146505</v>
      </c>
      <c r="AD68" s="35">
        <v>10.387551516815659</v>
      </c>
      <c r="AE68" s="35">
        <v>10.050797976370262</v>
      </c>
      <c r="AF68" s="35">
        <v>12.442611584149097</v>
      </c>
      <c r="AG68" s="35">
        <v>10.620688583277854</v>
      </c>
      <c r="AH68" s="35">
        <v>13.936415750740208</v>
      </c>
      <c r="AI68" s="35">
        <f t="shared" si="16"/>
        <v>16.9715149678314</v>
      </c>
      <c r="AJ68" s="40">
        <f t="shared" si="17"/>
        <v>39.352085803931203</v>
      </c>
      <c r="AK68" s="39">
        <f>RANK(R68,(D68:R68,V68:AH68),1)</f>
        <v>23</v>
      </c>
    </row>
    <row r="69" spans="1:37" x14ac:dyDescent="0.25">
      <c r="A69">
        <v>2024</v>
      </c>
      <c r="B69" s="34" t="s">
        <v>203</v>
      </c>
      <c r="C69" s="42">
        <v>2015</v>
      </c>
      <c r="D69" s="35">
        <v>25.180563271934698</v>
      </c>
      <c r="E69" s="35">
        <v>20.55643403564255</v>
      </c>
      <c r="F69" s="35">
        <v>16.094704901918885</v>
      </c>
      <c r="G69" s="108">
        <v>18.18881148767041</v>
      </c>
      <c r="H69" s="108">
        <v>18.966622505235264</v>
      </c>
      <c r="I69" s="35">
        <v>23.98393093721954</v>
      </c>
      <c r="J69" s="108">
        <v>16.137441771015855</v>
      </c>
      <c r="K69" s="35">
        <v>32.95867344758323</v>
      </c>
      <c r="L69" s="35">
        <v>20.949613231334673</v>
      </c>
      <c r="M69" s="35">
        <v>25.847258429847429</v>
      </c>
      <c r="N69" s="35">
        <v>24.778836702423177</v>
      </c>
      <c r="O69" s="35">
        <v>15.581862472755246</v>
      </c>
      <c r="P69" s="35">
        <v>15.735715201504338</v>
      </c>
      <c r="Q69" s="35">
        <v>13.427924270267958</v>
      </c>
      <c r="R69" s="108">
        <v>23.351762584688345</v>
      </c>
      <c r="S69" s="35">
        <f t="shared" si="13"/>
        <v>20.55643403564255</v>
      </c>
      <c r="T69" s="40">
        <f t="shared" si="14"/>
        <v>13.598314494620073</v>
      </c>
      <c r="U69" s="114">
        <f t="shared" si="15"/>
        <v>10</v>
      </c>
      <c r="V69" s="35">
        <v>8.453352707380656</v>
      </c>
      <c r="W69" s="35">
        <v>9.9747852472327878</v>
      </c>
      <c r="X69" s="35">
        <v>18.000769263643747</v>
      </c>
      <c r="Y69" s="35">
        <v>22.000940211120135</v>
      </c>
      <c r="Z69" s="35">
        <v>15.120304286507972</v>
      </c>
      <c r="AA69" s="35">
        <v>7.3592888584982248</v>
      </c>
      <c r="AB69" s="35">
        <v>19.325612205649815</v>
      </c>
      <c r="AC69" s="35">
        <v>16.359673490320098</v>
      </c>
      <c r="AD69" s="108">
        <v>10.222659087995213</v>
      </c>
      <c r="AE69" s="35">
        <v>8.8465319030727798</v>
      </c>
      <c r="AF69" s="35">
        <v>11.897944356596435</v>
      </c>
      <c r="AG69" s="35">
        <v>10.684217274242489</v>
      </c>
      <c r="AH69" s="35">
        <v>14.393777511859479</v>
      </c>
      <c r="AI69" s="108">
        <f t="shared" si="16"/>
        <v>16.248557630667975</v>
      </c>
      <c r="AJ69" s="40">
        <f t="shared" si="17"/>
        <v>43.715910762525688</v>
      </c>
      <c r="AK69" s="115">
        <f>RANK(R69,(D69:R69,V69:AH69),1)</f>
        <v>23</v>
      </c>
    </row>
    <row r="70" spans="1:37" x14ac:dyDescent="0.25">
      <c r="A70">
        <v>2024</v>
      </c>
      <c r="B70" s="34" t="s">
        <v>207</v>
      </c>
      <c r="C70" s="109">
        <v>2015</v>
      </c>
      <c r="D70" s="35">
        <v>22.463930209148863</v>
      </c>
      <c r="E70" s="35">
        <v>20.677217313499611</v>
      </c>
      <c r="F70" s="35">
        <v>16.172687618834583</v>
      </c>
      <c r="G70" s="35">
        <v>16.415948998993404</v>
      </c>
      <c r="H70" s="35">
        <v>18.647243037691535</v>
      </c>
      <c r="I70" s="35">
        <v>23.462140700145397</v>
      </c>
      <c r="J70" s="35">
        <v>16.189464265742089</v>
      </c>
      <c r="K70" s="35">
        <v>31.095515043060061</v>
      </c>
      <c r="L70" s="35">
        <v>18.722737948775308</v>
      </c>
      <c r="M70" s="35">
        <v>25.324348506878426</v>
      </c>
      <c r="N70" s="35">
        <v>21.415389777429823</v>
      </c>
      <c r="O70" s="35">
        <v>14.201431607202775</v>
      </c>
      <c r="P70" s="35">
        <v>15.786824739961974</v>
      </c>
      <c r="Q70" s="35">
        <v>12.641203444804832</v>
      </c>
      <c r="R70" s="35">
        <v>20.068075364864317</v>
      </c>
      <c r="S70" s="35">
        <f>MEDIAN(D70:R70)</f>
        <v>18.722737948775308</v>
      </c>
      <c r="T70" s="40">
        <f>(R70-S70)/S70*100</f>
        <v>7.1855805479401607</v>
      </c>
      <c r="U70" s="114">
        <f>RANK(R70,D70:R70,1)</f>
        <v>9</v>
      </c>
      <c r="V70" s="35">
        <v>8.5057599821049106</v>
      </c>
      <c r="W70" s="35">
        <v>9.9066099988815584</v>
      </c>
      <c r="X70" s="35">
        <v>17.481266077619953</v>
      </c>
      <c r="Y70" s="35">
        <v>21.063080192372219</v>
      </c>
      <c r="Z70" s="35">
        <v>14.226596577564033</v>
      </c>
      <c r="AA70" s="35">
        <v>6.8113186444469305</v>
      </c>
      <c r="AB70" s="35">
        <v>15.736494799239459</v>
      </c>
      <c r="AC70" s="35">
        <v>14.855720836595459</v>
      </c>
      <c r="AD70" s="35">
        <v>10.267307907392908</v>
      </c>
      <c r="AE70" s="35">
        <v>11.735264511799576</v>
      </c>
      <c r="AF70" s="35">
        <v>11.668157924169558</v>
      </c>
      <c r="AG70" s="35">
        <v>10.233754613577901</v>
      </c>
      <c r="AH70" s="35">
        <v>13.589083995078852</v>
      </c>
      <c r="AI70" s="35">
        <f>MEDIAN(D70:R70,V70:AH70)</f>
        <v>15.979756179398279</v>
      </c>
      <c r="AJ70" s="40">
        <f>(R70-AI70)/AI70*100</f>
        <v>25.584365240421231</v>
      </c>
      <c r="AK70" s="115">
        <f>RANK(R70,(D70:R70,V70:AH70),1)</f>
        <v>21</v>
      </c>
    </row>
  </sheetData>
  <phoneticPr fontId="20"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E277C-435F-4A1E-BFDC-32D118485EE0}">
  <sheetPr>
    <tabColor theme="4"/>
  </sheetPr>
  <dimension ref="A1:AK70"/>
  <sheetViews>
    <sheetView showGridLines="0" zoomScaleNormal="100" workbookViewId="0">
      <pane ySplit="14" topLeftCell="A63" activePane="bottomLeft" state="frozen"/>
      <selection activeCell="A35" sqref="A35"/>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7" t="s">
        <v>107</v>
      </c>
    </row>
    <row r="2" spans="1:37" ht="15.5" x14ac:dyDescent="0.35">
      <c r="A2" s="43" t="s">
        <v>103</v>
      </c>
    </row>
    <row r="3" spans="1:37" ht="15.5" x14ac:dyDescent="0.35">
      <c r="A3" s="43" t="s">
        <v>110</v>
      </c>
    </row>
    <row r="4" spans="1:37" ht="15.5" x14ac:dyDescent="0.35">
      <c r="A4" s="43" t="s">
        <v>119</v>
      </c>
    </row>
    <row r="5" spans="1:37" ht="15.5" x14ac:dyDescent="0.35">
      <c r="A5" s="43" t="s">
        <v>118</v>
      </c>
    </row>
    <row r="6" spans="1:37" ht="15.5" x14ac:dyDescent="0.35">
      <c r="A6" s="43" t="s">
        <v>113</v>
      </c>
    </row>
    <row r="7" spans="1:37" ht="15.5" x14ac:dyDescent="0.35">
      <c r="A7" s="43" t="s">
        <v>154</v>
      </c>
    </row>
    <row r="8" spans="1:37" ht="15.5" x14ac:dyDescent="0.35">
      <c r="A8" s="43" t="s">
        <v>114</v>
      </c>
    </row>
    <row r="9" spans="1:37" ht="15.5" x14ac:dyDescent="0.35">
      <c r="A9" s="43" t="s">
        <v>115</v>
      </c>
    </row>
    <row r="10" spans="1:37" ht="15.5" x14ac:dyDescent="0.25">
      <c r="A10" s="44" t="s">
        <v>116</v>
      </c>
    </row>
    <row r="11" spans="1:37" ht="15.5" x14ac:dyDescent="0.35">
      <c r="A11" s="45" t="s">
        <v>117</v>
      </c>
    </row>
    <row r="12" spans="1:37" ht="15.5" x14ac:dyDescent="0.35">
      <c r="A12" s="45" t="s">
        <v>121</v>
      </c>
    </row>
    <row r="13" spans="1:37" ht="15.5" x14ac:dyDescent="0.35">
      <c r="A13" s="43" t="s">
        <v>64</v>
      </c>
    </row>
    <row r="14" spans="1:37" ht="64" customHeight="1" x14ac:dyDescent="0.25">
      <c r="A14" s="99" t="s">
        <v>97</v>
      </c>
      <c r="B14" s="99" t="s">
        <v>98</v>
      </c>
      <c r="C14" s="100" t="s">
        <v>62</v>
      </c>
      <c r="D14" s="101" t="s">
        <v>0</v>
      </c>
      <c r="E14" s="101" t="s">
        <v>1</v>
      </c>
      <c r="F14" s="101" t="s">
        <v>2</v>
      </c>
      <c r="G14" s="101" t="s">
        <v>3</v>
      </c>
      <c r="H14" s="101" t="s">
        <v>4</v>
      </c>
      <c r="I14" s="101" t="s">
        <v>5</v>
      </c>
      <c r="J14" s="101" t="s">
        <v>6</v>
      </c>
      <c r="K14" s="101" t="s">
        <v>7</v>
      </c>
      <c r="L14" s="101" t="s">
        <v>8</v>
      </c>
      <c r="M14" s="101" t="s">
        <v>9</v>
      </c>
      <c r="N14" s="101" t="s">
        <v>10</v>
      </c>
      <c r="O14" s="101" t="s">
        <v>11</v>
      </c>
      <c r="P14" s="101" t="s">
        <v>12</v>
      </c>
      <c r="Q14" s="101" t="s">
        <v>13</v>
      </c>
      <c r="R14" s="101" t="s">
        <v>148</v>
      </c>
      <c r="S14" s="101" t="s">
        <v>126</v>
      </c>
      <c r="T14" s="101" t="s">
        <v>101</v>
      </c>
      <c r="U14" s="101" t="s">
        <v>149</v>
      </c>
      <c r="V14" s="101" t="s">
        <v>28</v>
      </c>
      <c r="W14" s="101" t="s">
        <v>47</v>
      </c>
      <c r="X14" s="102" t="s">
        <v>17</v>
      </c>
      <c r="Y14" s="102" t="s">
        <v>18</v>
      </c>
      <c r="Z14" s="102" t="s">
        <v>19</v>
      </c>
      <c r="AA14" s="103" t="s">
        <v>20</v>
      </c>
      <c r="AB14" s="103" t="s">
        <v>21</v>
      </c>
      <c r="AC14" s="103" t="s">
        <v>22</v>
      </c>
      <c r="AD14" s="103" t="s">
        <v>23</v>
      </c>
      <c r="AE14" s="103" t="s">
        <v>24</v>
      </c>
      <c r="AF14" s="103" t="s">
        <v>29</v>
      </c>
      <c r="AG14" s="103" t="s">
        <v>25</v>
      </c>
      <c r="AH14" s="103" t="s">
        <v>26</v>
      </c>
      <c r="AI14" s="101" t="s">
        <v>128</v>
      </c>
      <c r="AJ14" s="101" t="s">
        <v>102</v>
      </c>
      <c r="AK14" s="101" t="s">
        <v>150</v>
      </c>
    </row>
    <row r="15" spans="1:37" ht="12.75" customHeight="1" x14ac:dyDescent="0.25">
      <c r="A15">
        <v>1998</v>
      </c>
      <c r="B15" s="34">
        <v>35796</v>
      </c>
      <c r="C15" s="42" t="s">
        <v>99</v>
      </c>
      <c r="D15" s="35">
        <v>8.3253588516746415</v>
      </c>
      <c r="E15" s="35">
        <v>9.6589982052537113</v>
      </c>
      <c r="F15" s="35">
        <v>8.8980381760339338</v>
      </c>
      <c r="G15" s="35">
        <v>6.1824483429715293</v>
      </c>
      <c r="H15" s="35">
        <v>8.5293289912756816</v>
      </c>
      <c r="I15" s="35">
        <v>9.4378996970716926</v>
      </c>
      <c r="J15" s="35">
        <v>4.9218716736918298</v>
      </c>
      <c r="K15" s="35">
        <v>5.9528238079134255</v>
      </c>
      <c r="L15" s="35">
        <v>14.858755129958961</v>
      </c>
      <c r="M15" s="35">
        <v>7.4726709087942575</v>
      </c>
      <c r="N15" s="35">
        <v>7.8972520908004782</v>
      </c>
      <c r="O15" s="35">
        <v>8.745722558568044</v>
      </c>
      <c r="P15" s="35">
        <v>7.6721467715034546</v>
      </c>
      <c r="Q15" s="35">
        <v>6.6025608848207469</v>
      </c>
      <c r="R15" s="35">
        <v>7.59</v>
      </c>
      <c r="S15" s="36">
        <f t="shared" ref="S15:S33" si="0">MEDIAN(D15:R15)</f>
        <v>7.8972520908004782</v>
      </c>
      <c r="T15" s="37">
        <f t="shared" ref="T15:T33" si="1">(R15-S15)/S15*100</f>
        <v>-3.8906202723146799</v>
      </c>
      <c r="U15" s="38">
        <f t="shared" ref="U15:U33" si="2">RANK(R15,D15:R15,1)</f>
        <v>6</v>
      </c>
      <c r="V15" s="36"/>
      <c r="W15" s="36"/>
      <c r="X15" s="41"/>
      <c r="Y15" s="41"/>
      <c r="Z15" s="41"/>
      <c r="AA15" s="41"/>
      <c r="AB15" s="41"/>
      <c r="AC15" s="41"/>
      <c r="AD15" s="41"/>
      <c r="AE15" s="41"/>
      <c r="AF15" s="41"/>
      <c r="AG15" s="41"/>
      <c r="AH15" s="41"/>
      <c r="AI15" s="35"/>
      <c r="AJ15" s="40"/>
      <c r="AK15" s="39"/>
    </row>
    <row r="16" spans="1:37" ht="12.75" customHeight="1" x14ac:dyDescent="0.25">
      <c r="A16">
        <v>1998</v>
      </c>
      <c r="B16" s="34">
        <v>35977</v>
      </c>
      <c r="C16" s="42" t="s">
        <v>99</v>
      </c>
      <c r="D16" s="35">
        <v>8.3630039525691693</v>
      </c>
      <c r="E16" s="35">
        <v>9.7588346371729155</v>
      </c>
      <c r="F16" s="35">
        <v>8.9100929032258076</v>
      </c>
      <c r="G16" s="35">
        <v>6.203923514811442</v>
      </c>
      <c r="H16" s="35">
        <v>8.379352467870735</v>
      </c>
      <c r="I16" s="35">
        <v>9.5734597156398102</v>
      </c>
      <c r="J16" s="35">
        <v>4.6934757929883144</v>
      </c>
      <c r="K16" s="35">
        <v>5.9789497206703919</v>
      </c>
      <c r="L16" s="35">
        <v>14.914864400961209</v>
      </c>
      <c r="M16" s="35">
        <v>7.5118424602104117</v>
      </c>
      <c r="N16" s="35">
        <v>7.9306956092747907</v>
      </c>
      <c r="O16" s="35">
        <v>8.7877324632952689</v>
      </c>
      <c r="P16" s="35">
        <v>7.7048853439680958</v>
      </c>
      <c r="Q16" s="35">
        <v>6.4744130242803504</v>
      </c>
      <c r="R16" s="35">
        <v>7.31</v>
      </c>
      <c r="S16" s="36">
        <f t="shared" si="0"/>
        <v>7.9306956092747907</v>
      </c>
      <c r="T16" s="37">
        <f t="shared" si="1"/>
        <v>-7.8264964368182266</v>
      </c>
      <c r="U16" s="38">
        <f t="shared" si="2"/>
        <v>5</v>
      </c>
      <c r="V16" s="36"/>
      <c r="W16" s="36"/>
      <c r="X16" s="41"/>
      <c r="Y16" s="41"/>
      <c r="Z16" s="41"/>
      <c r="AA16" s="41"/>
      <c r="AB16" s="41"/>
      <c r="AC16" s="41"/>
      <c r="AD16" s="41"/>
      <c r="AE16" s="41"/>
      <c r="AF16" s="41"/>
      <c r="AG16" s="41"/>
      <c r="AH16" s="41"/>
      <c r="AI16" s="35"/>
      <c r="AJ16" s="40"/>
      <c r="AK16" s="39"/>
    </row>
    <row r="17" spans="1:37" ht="12.75" customHeight="1" x14ac:dyDescent="0.25">
      <c r="A17">
        <v>1999</v>
      </c>
      <c r="B17" s="34">
        <v>36161</v>
      </c>
      <c r="C17" s="42" t="s">
        <v>99</v>
      </c>
      <c r="D17" s="35">
        <v>8.8515512016453126</v>
      </c>
      <c r="E17" s="35">
        <v>10.133887292730025</v>
      </c>
      <c r="F17" s="35">
        <v>9.6424103830645151</v>
      </c>
      <c r="G17" s="35">
        <v>6.1950000000000003</v>
      </c>
      <c r="H17" s="35">
        <v>8.5862335488454278</v>
      </c>
      <c r="I17" s="35">
        <v>10.121534080160341</v>
      </c>
      <c r="J17" s="35">
        <v>4.7362534948741857</v>
      </c>
      <c r="K17" s="35">
        <v>6.2581580671539072</v>
      </c>
      <c r="L17" s="35">
        <v>14.67698203246448</v>
      </c>
      <c r="M17" s="35">
        <v>7.9821714976983067</v>
      </c>
      <c r="N17" s="35">
        <v>8.925856850493032</v>
      </c>
      <c r="O17" s="35">
        <v>8.8791013657086424</v>
      </c>
      <c r="P17" s="35">
        <v>7.9261476326133211</v>
      </c>
      <c r="Q17" s="35">
        <v>6.4479886522127829</v>
      </c>
      <c r="R17" s="35">
        <v>7.13</v>
      </c>
      <c r="S17" s="36">
        <f t="shared" si="0"/>
        <v>8.5862335488454278</v>
      </c>
      <c r="T17" s="37">
        <f t="shared" si="1"/>
        <v>-16.960097120130683</v>
      </c>
      <c r="U17" s="38">
        <f t="shared" si="2"/>
        <v>5</v>
      </c>
      <c r="V17" s="36"/>
      <c r="W17" s="36"/>
      <c r="X17" s="41"/>
      <c r="Y17" s="41"/>
      <c r="Z17" s="41"/>
      <c r="AA17" s="41"/>
      <c r="AB17" s="41"/>
      <c r="AC17" s="41"/>
      <c r="AD17" s="41"/>
      <c r="AE17" s="41"/>
      <c r="AF17" s="41"/>
      <c r="AG17" s="41"/>
      <c r="AH17" s="41"/>
      <c r="AI17" s="35"/>
      <c r="AJ17" s="40"/>
      <c r="AK17" s="39"/>
    </row>
    <row r="18" spans="1:37" ht="12.75" customHeight="1" x14ac:dyDescent="0.25">
      <c r="A18">
        <v>1999</v>
      </c>
      <c r="B18" s="34">
        <v>36342</v>
      </c>
      <c r="C18" s="42" t="s">
        <v>99</v>
      </c>
      <c r="D18" s="35">
        <v>8.8515512016453126</v>
      </c>
      <c r="E18" s="35">
        <v>10.081829652527645</v>
      </c>
      <c r="F18" s="35">
        <v>9.9717420362903209</v>
      </c>
      <c r="G18" s="35">
        <v>6.1180000000000012</v>
      </c>
      <c r="H18" s="35">
        <v>8.3973492164882764</v>
      </c>
      <c r="I18" s="35">
        <v>11.782210110285659</v>
      </c>
      <c r="J18" s="35">
        <v>4.6638115631691655</v>
      </c>
      <c r="K18" s="35">
        <v>6.2572692504990064</v>
      </c>
      <c r="L18" s="35">
        <v>14.732656086186324</v>
      </c>
      <c r="M18" s="35">
        <v>7.9474664042300542</v>
      </c>
      <c r="N18" s="35">
        <v>7.4805668622459391</v>
      </c>
      <c r="O18" s="35">
        <v>8.8441855129138762</v>
      </c>
      <c r="P18" s="35">
        <v>7.8041421754234133</v>
      </c>
      <c r="Q18" s="35">
        <v>6.4921696242313836</v>
      </c>
      <c r="R18" s="35">
        <v>6.94</v>
      </c>
      <c r="S18" s="36">
        <f t="shared" si="0"/>
        <v>7.9474664042300542</v>
      </c>
      <c r="T18" s="37">
        <f t="shared" si="1"/>
        <v>-12.676573300062369</v>
      </c>
      <c r="U18" s="38">
        <f t="shared" si="2"/>
        <v>5</v>
      </c>
      <c r="V18" s="36"/>
      <c r="W18" s="36"/>
      <c r="X18" s="41"/>
      <c r="Y18" s="41"/>
      <c r="Z18" s="41"/>
      <c r="AA18" s="41"/>
      <c r="AB18" s="41"/>
      <c r="AC18" s="41"/>
      <c r="AD18" s="41"/>
      <c r="AE18" s="41"/>
      <c r="AF18" s="41"/>
      <c r="AG18" s="41"/>
      <c r="AH18" s="41"/>
      <c r="AI18" s="35"/>
      <c r="AJ18" s="40"/>
      <c r="AK18" s="39"/>
    </row>
    <row r="19" spans="1:37" ht="12.75" customHeight="1" x14ac:dyDescent="0.25">
      <c r="A19">
        <v>2000</v>
      </c>
      <c r="B19" s="34">
        <v>36526</v>
      </c>
      <c r="C19" s="42" t="s">
        <v>99</v>
      </c>
      <c r="D19" s="35">
        <v>7.8399453500287057</v>
      </c>
      <c r="E19" s="35">
        <v>8.8835123537738081</v>
      </c>
      <c r="F19" s="35">
        <v>9.0816056249999999</v>
      </c>
      <c r="G19" s="35">
        <v>5.4125999999999994</v>
      </c>
      <c r="H19" s="35">
        <v>7.4376521631753292</v>
      </c>
      <c r="I19" s="35">
        <v>9.2152180915519253</v>
      </c>
      <c r="J19" s="35">
        <v>3.7735222158455914</v>
      </c>
      <c r="K19" s="35">
        <v>5.5421527647276925</v>
      </c>
      <c r="L19" s="35">
        <v>12.401793138353639</v>
      </c>
      <c r="M19" s="35">
        <v>6.885490544101498</v>
      </c>
      <c r="N19" s="35">
        <v>8.6365999999999996</v>
      </c>
      <c r="O19" s="35">
        <v>7.7871999999999995</v>
      </c>
      <c r="P19" s="35">
        <v>6.766915485677881</v>
      </c>
      <c r="Q19" s="35">
        <v>5.9831131716279069</v>
      </c>
      <c r="R19" s="35">
        <v>6.93</v>
      </c>
      <c r="S19" s="36">
        <f t="shared" si="0"/>
        <v>7.4376521631753292</v>
      </c>
      <c r="T19" s="37">
        <f t="shared" si="1"/>
        <v>-6.8254356621942289</v>
      </c>
      <c r="U19" s="38">
        <f t="shared" si="2"/>
        <v>7</v>
      </c>
      <c r="V19" s="36"/>
      <c r="W19" s="36"/>
      <c r="X19" s="41"/>
      <c r="Y19" s="41"/>
      <c r="Z19" s="41"/>
      <c r="AA19" s="41"/>
      <c r="AB19" s="41"/>
      <c r="AC19" s="41"/>
      <c r="AD19" s="41"/>
      <c r="AE19" s="41"/>
      <c r="AF19" s="41"/>
      <c r="AG19" s="41"/>
      <c r="AH19" s="41"/>
      <c r="AI19" s="35"/>
      <c r="AJ19" s="40"/>
      <c r="AK19" s="39"/>
    </row>
    <row r="20" spans="1:37" ht="12.75" customHeight="1" x14ac:dyDescent="0.25">
      <c r="A20">
        <v>2000</v>
      </c>
      <c r="B20" s="34">
        <v>36708</v>
      </c>
      <c r="C20" s="42" t="s">
        <v>99</v>
      </c>
      <c r="D20" s="35">
        <v>8.2004026075012888</v>
      </c>
      <c r="E20" s="35">
        <v>8.8681429552378663</v>
      </c>
      <c r="F20" s="35">
        <v>9.0510685455764062</v>
      </c>
      <c r="G20" s="35">
        <v>5.4001999999999999</v>
      </c>
      <c r="H20" s="35">
        <v>7.2798064507277145</v>
      </c>
      <c r="I20" s="35">
        <v>9.2152180915519253</v>
      </c>
      <c r="J20" s="35">
        <v>3.7086623523125328</v>
      </c>
      <c r="K20" s="35">
        <v>5.5429400023363185</v>
      </c>
      <c r="L20" s="35">
        <v>12.990006559002618</v>
      </c>
      <c r="M20" s="35">
        <v>6.5012555807029777</v>
      </c>
      <c r="N20" s="35">
        <v>7.8491999999999988</v>
      </c>
      <c r="O20" s="35">
        <v>7.7870332498678181</v>
      </c>
      <c r="P20" s="35">
        <v>6.766915485677881</v>
      </c>
      <c r="Q20" s="35">
        <v>6.1175868575505348</v>
      </c>
      <c r="R20" s="35">
        <v>6.68</v>
      </c>
      <c r="S20" s="36">
        <f t="shared" si="0"/>
        <v>7.2798064507277145</v>
      </c>
      <c r="T20" s="37">
        <f t="shared" si="1"/>
        <v>-8.2393186520468014</v>
      </c>
      <c r="U20" s="38">
        <f t="shared" si="2"/>
        <v>6</v>
      </c>
      <c r="V20" s="36"/>
      <c r="W20" s="36"/>
      <c r="X20" s="41"/>
      <c r="Y20" s="41"/>
      <c r="Z20" s="41"/>
      <c r="AA20" s="41"/>
      <c r="AB20" s="41"/>
      <c r="AC20" s="41"/>
      <c r="AD20" s="41"/>
      <c r="AE20" s="41"/>
      <c r="AF20" s="41"/>
      <c r="AG20" s="41"/>
      <c r="AH20" s="41"/>
      <c r="AI20" s="35"/>
      <c r="AJ20" s="40"/>
      <c r="AK20" s="39"/>
    </row>
    <row r="21" spans="1:37" ht="12.75" customHeight="1" x14ac:dyDescent="0.25">
      <c r="A21">
        <v>2001</v>
      </c>
      <c r="B21" s="34">
        <v>36892</v>
      </c>
      <c r="C21" s="42" t="s">
        <v>99</v>
      </c>
      <c r="D21" s="35">
        <v>8.3326671656867948</v>
      </c>
      <c r="E21" s="35">
        <v>9.0580293952141666</v>
      </c>
      <c r="F21" s="35">
        <v>9.6989511293565673</v>
      </c>
      <c r="G21" s="35">
        <v>5.4306000000000001</v>
      </c>
      <c r="H21" s="35">
        <v>7.3972226838039683</v>
      </c>
      <c r="I21" s="35">
        <v>9.6956279431238919</v>
      </c>
      <c r="J21" s="35">
        <v>3.8825624888677788</v>
      </c>
      <c r="K21" s="35">
        <v>5.6315423254491064</v>
      </c>
      <c r="L21" s="35">
        <v>12.734897509128377</v>
      </c>
      <c r="M21" s="35">
        <v>7.824263322417754</v>
      </c>
      <c r="N21" s="35">
        <v>10.7037</v>
      </c>
      <c r="O21" s="35">
        <v>7.9534821081194309</v>
      </c>
      <c r="P21" s="35">
        <v>6.5996538170278747</v>
      </c>
      <c r="Q21" s="35">
        <v>6.1332801269662927</v>
      </c>
      <c r="R21" s="35">
        <v>6.63</v>
      </c>
      <c r="S21" s="36">
        <f t="shared" si="0"/>
        <v>7.824263322417754</v>
      </c>
      <c r="T21" s="37">
        <f t="shared" si="1"/>
        <v>-15.263588061971284</v>
      </c>
      <c r="U21" s="38">
        <f t="shared" si="2"/>
        <v>6</v>
      </c>
      <c r="V21" s="36"/>
      <c r="W21" s="36"/>
      <c r="X21" s="41"/>
      <c r="Y21" s="41"/>
      <c r="Z21" s="41"/>
      <c r="AA21" s="41"/>
      <c r="AB21" s="41"/>
      <c r="AC21" s="41"/>
      <c r="AD21" s="41"/>
      <c r="AE21" s="41"/>
      <c r="AF21" s="41"/>
      <c r="AG21" s="41"/>
      <c r="AH21" s="41"/>
      <c r="AI21" s="35"/>
      <c r="AJ21" s="40"/>
      <c r="AK21" s="39"/>
    </row>
    <row r="22" spans="1:37" ht="12.75" customHeight="1" x14ac:dyDescent="0.25">
      <c r="A22">
        <v>2001</v>
      </c>
      <c r="B22" s="34">
        <v>37073</v>
      </c>
      <c r="C22" s="42" t="s">
        <v>99</v>
      </c>
      <c r="D22" s="35">
        <v>8.3326671656867948</v>
      </c>
      <c r="E22" s="35">
        <v>9.1361158555177369</v>
      </c>
      <c r="F22" s="35">
        <v>9.8863765516085778</v>
      </c>
      <c r="G22" s="35">
        <v>5.6636999999999995</v>
      </c>
      <c r="H22" s="35">
        <v>7.3943413973781809</v>
      </c>
      <c r="I22" s="35">
        <v>9.5184653062894018</v>
      </c>
      <c r="J22" s="35">
        <v>4.0172178353024997</v>
      </c>
      <c r="K22" s="35">
        <v>5.6315423254491064</v>
      </c>
      <c r="L22" s="35">
        <v>12.34836050757384</v>
      </c>
      <c r="M22" s="35">
        <v>7.9335843668427524</v>
      </c>
      <c r="N22" s="35">
        <v>10.016999999999999</v>
      </c>
      <c r="O22" s="35">
        <v>7.9534821081194309</v>
      </c>
      <c r="P22" s="35">
        <v>6.5996538170278747</v>
      </c>
      <c r="Q22" s="35">
        <v>6.746943108539325</v>
      </c>
      <c r="R22" s="35">
        <v>6.7</v>
      </c>
      <c r="S22" s="36">
        <f t="shared" si="0"/>
        <v>7.9335843668427524</v>
      </c>
      <c r="T22" s="37">
        <f t="shared" si="1"/>
        <v>-15.548890763654526</v>
      </c>
      <c r="U22" s="38">
        <f t="shared" si="2"/>
        <v>5</v>
      </c>
      <c r="V22" s="36"/>
      <c r="W22" s="36"/>
      <c r="X22" s="41"/>
      <c r="Y22" s="41"/>
      <c r="Z22" s="41"/>
      <c r="AA22" s="41"/>
      <c r="AB22" s="41"/>
      <c r="AC22" s="41"/>
      <c r="AD22" s="41"/>
      <c r="AE22" s="41"/>
      <c r="AF22" s="41"/>
      <c r="AG22" s="41"/>
      <c r="AH22" s="41"/>
      <c r="AI22" s="35"/>
      <c r="AJ22" s="40"/>
      <c r="AK22" s="39"/>
    </row>
    <row r="23" spans="1:37" ht="12.75" customHeight="1" x14ac:dyDescent="0.25">
      <c r="A23">
        <v>2002</v>
      </c>
      <c r="B23" s="34">
        <v>37257</v>
      </c>
      <c r="C23" s="42" t="s">
        <v>99</v>
      </c>
      <c r="D23" s="35">
        <v>8.3018000000000001</v>
      </c>
      <c r="E23" s="35">
        <v>8.6427999999999994</v>
      </c>
      <c r="F23" s="35">
        <v>13.656689098250336</v>
      </c>
      <c r="G23" s="35">
        <v>5.8031999999999995</v>
      </c>
      <c r="H23" s="35">
        <v>7.3531999999999993</v>
      </c>
      <c r="I23" s="35">
        <v>9.548</v>
      </c>
      <c r="J23" s="35">
        <v>3.9059999999999997</v>
      </c>
      <c r="K23" s="35">
        <v>6.1627999999999989</v>
      </c>
      <c r="L23" s="35">
        <v>11.786200000000001</v>
      </c>
      <c r="M23" s="35">
        <v>8.0041999999999991</v>
      </c>
      <c r="N23" s="35">
        <v>10.180400000000001</v>
      </c>
      <c r="O23" s="35">
        <v>7.9731999999999994</v>
      </c>
      <c r="P23" s="35">
        <v>6.4913999999999996</v>
      </c>
      <c r="Q23" s="35">
        <v>7.0201733477789814</v>
      </c>
      <c r="R23" s="35">
        <v>6.68</v>
      </c>
      <c r="S23" s="36">
        <f t="shared" si="0"/>
        <v>7.9731999999999994</v>
      </c>
      <c r="T23" s="37">
        <f t="shared" si="1"/>
        <v>-16.219334771484469</v>
      </c>
      <c r="U23" s="38">
        <f t="shared" si="2"/>
        <v>5</v>
      </c>
      <c r="V23" s="36"/>
      <c r="W23" s="36"/>
      <c r="X23" s="41"/>
      <c r="Y23" s="41"/>
      <c r="Z23" s="41"/>
      <c r="AA23" s="41"/>
      <c r="AB23" s="41"/>
      <c r="AC23" s="41"/>
      <c r="AD23" s="41"/>
      <c r="AE23" s="41"/>
      <c r="AF23" s="41"/>
      <c r="AG23" s="41"/>
      <c r="AH23" s="41"/>
      <c r="AI23" s="35"/>
      <c r="AJ23" s="40"/>
      <c r="AK23" s="39"/>
    </row>
    <row r="24" spans="1:37" ht="12.75" customHeight="1" x14ac:dyDescent="0.25">
      <c r="A24">
        <v>2002</v>
      </c>
      <c r="B24" s="34">
        <v>37438</v>
      </c>
      <c r="C24" s="42" t="s">
        <v>99</v>
      </c>
      <c r="D24" s="35">
        <v>7.4454929999999999</v>
      </c>
      <c r="E24" s="35">
        <v>8.7280929999999994</v>
      </c>
      <c r="F24" s="35">
        <v>13.949261263444116</v>
      </c>
      <c r="G24" s="35">
        <v>6.0474589999999999</v>
      </c>
      <c r="H24" s="35">
        <v>7.6058179999999993</v>
      </c>
      <c r="I24" s="35">
        <v>9.8760200000000005</v>
      </c>
      <c r="J24" s="35">
        <v>4.0401899999999999</v>
      </c>
      <c r="K24" s="35">
        <v>6.3725980999999994</v>
      </c>
      <c r="L24" s="35">
        <v>12.531001999999999</v>
      </c>
      <c r="M24" s="35">
        <v>8.3048349999999989</v>
      </c>
      <c r="N24" s="35">
        <v>11.100902999999999</v>
      </c>
      <c r="O24" s="35">
        <v>8.2471180000000004</v>
      </c>
      <c r="P24" s="35">
        <v>6.7144110000000001</v>
      </c>
      <c r="Q24" s="35">
        <v>7.1778404761904762</v>
      </c>
      <c r="R24" s="35">
        <v>6.54</v>
      </c>
      <c r="S24" s="36">
        <f t="shared" si="0"/>
        <v>7.6058179999999993</v>
      </c>
      <c r="T24" s="37">
        <f t="shared" si="1"/>
        <v>-14.013193584174633</v>
      </c>
      <c r="U24" s="38">
        <f t="shared" si="2"/>
        <v>4</v>
      </c>
      <c r="V24" s="36"/>
      <c r="W24" s="36"/>
      <c r="X24" s="41"/>
      <c r="Y24" s="41"/>
      <c r="Z24" s="41"/>
      <c r="AA24" s="41"/>
      <c r="AB24" s="41"/>
      <c r="AC24" s="41"/>
      <c r="AD24" s="41"/>
      <c r="AE24" s="41"/>
      <c r="AF24" s="41"/>
      <c r="AG24" s="41"/>
      <c r="AH24" s="41"/>
      <c r="AI24" s="35"/>
      <c r="AJ24" s="40"/>
      <c r="AK24" s="39"/>
    </row>
    <row r="25" spans="1:37" ht="12.75" customHeight="1" x14ac:dyDescent="0.25">
      <c r="A25">
        <v>2003</v>
      </c>
      <c r="B25" s="34">
        <v>37622</v>
      </c>
      <c r="C25" s="42" t="s">
        <v>99</v>
      </c>
      <c r="D25" s="35">
        <v>8.8841136800000005</v>
      </c>
      <c r="E25" s="35">
        <v>9.0418198400000005</v>
      </c>
      <c r="F25" s="35">
        <v>15.13508902337459</v>
      </c>
      <c r="G25" s="35">
        <v>6.5119501900000003</v>
      </c>
      <c r="H25" s="35">
        <v>7.5501824100000006</v>
      </c>
      <c r="I25" s="35">
        <v>10.63202362</v>
      </c>
      <c r="J25" s="35">
        <v>4.2974928600000002</v>
      </c>
      <c r="K25" s="35">
        <v>7.7479722190000011</v>
      </c>
      <c r="L25" s="35">
        <v>13.037042560000002</v>
      </c>
      <c r="M25" s="35">
        <v>8.7724051500000009</v>
      </c>
      <c r="N25" s="35">
        <v>11.55197622</v>
      </c>
      <c r="O25" s="35">
        <v>8.6869809800000013</v>
      </c>
      <c r="P25" s="35">
        <v>6.9850686700000013</v>
      </c>
      <c r="Q25" s="35">
        <v>8.8659411152959411</v>
      </c>
      <c r="R25" s="35">
        <v>6.61</v>
      </c>
      <c r="S25" s="36">
        <f t="shared" si="0"/>
        <v>8.7724051500000009</v>
      </c>
      <c r="T25" s="37">
        <f t="shared" si="1"/>
        <v>-24.650082993487825</v>
      </c>
      <c r="U25" s="38">
        <f t="shared" si="2"/>
        <v>3</v>
      </c>
      <c r="V25" s="36"/>
      <c r="W25" s="36"/>
      <c r="X25" s="41"/>
      <c r="Y25" s="41"/>
      <c r="Z25" s="41"/>
      <c r="AA25" s="41"/>
      <c r="AB25" s="41"/>
      <c r="AC25" s="41"/>
      <c r="AD25" s="41"/>
      <c r="AE25" s="41"/>
      <c r="AF25" s="41"/>
      <c r="AG25" s="41"/>
      <c r="AH25" s="41"/>
      <c r="AI25" s="35"/>
      <c r="AJ25" s="40"/>
      <c r="AK25" s="39"/>
    </row>
    <row r="26" spans="1:37" ht="12.75" customHeight="1" x14ac:dyDescent="0.25">
      <c r="A26">
        <v>2003</v>
      </c>
      <c r="B26" s="34">
        <v>37803</v>
      </c>
      <c r="C26" s="42" t="s">
        <v>99</v>
      </c>
      <c r="D26" s="35">
        <v>9.3858912500000002</v>
      </c>
      <c r="E26" s="35">
        <v>9.6374862500000003</v>
      </c>
      <c r="F26" s="35">
        <v>15.420412736007751</v>
      </c>
      <c r="G26" s="35">
        <v>7.4080750000000002</v>
      </c>
      <c r="H26" s="35">
        <v>8.0300737500000139</v>
      </c>
      <c r="I26" s="35">
        <v>11.349729999999999</v>
      </c>
      <c r="J26" s="35">
        <v>4.5706425000000079</v>
      </c>
      <c r="K26" s="35">
        <v>8.23973625</v>
      </c>
      <c r="L26" s="35">
        <v>13.823747500000001</v>
      </c>
      <c r="M26" s="35">
        <v>9.3299812499999994</v>
      </c>
      <c r="N26" s="35">
        <v>12.446963749999998</v>
      </c>
      <c r="O26" s="35">
        <v>9.2391275000000004</v>
      </c>
      <c r="P26" s="35">
        <v>7.4290412500000009</v>
      </c>
      <c r="Q26" s="35">
        <v>9.6063011836631347</v>
      </c>
      <c r="R26" s="35">
        <v>6.6</v>
      </c>
      <c r="S26" s="36">
        <f t="shared" si="0"/>
        <v>9.3299812499999994</v>
      </c>
      <c r="T26" s="37">
        <f t="shared" si="1"/>
        <v>-29.260307999011253</v>
      </c>
      <c r="U26" s="38">
        <f t="shared" si="2"/>
        <v>2</v>
      </c>
      <c r="V26" s="36"/>
      <c r="W26" s="36"/>
      <c r="X26" s="41"/>
      <c r="Y26" s="41"/>
      <c r="Z26" s="41"/>
      <c r="AA26" s="41"/>
      <c r="AB26" s="41"/>
      <c r="AC26" s="41"/>
      <c r="AD26" s="41"/>
      <c r="AE26" s="41"/>
      <c r="AF26" s="41"/>
      <c r="AG26" s="41"/>
      <c r="AH26" s="41"/>
      <c r="AI26" s="35"/>
      <c r="AJ26" s="40"/>
      <c r="AK26" s="39"/>
    </row>
    <row r="27" spans="1:37" ht="12.75" customHeight="1" x14ac:dyDescent="0.25">
      <c r="A27">
        <v>2004</v>
      </c>
      <c r="B27" s="34">
        <v>37987</v>
      </c>
      <c r="C27" s="42" t="s">
        <v>99</v>
      </c>
      <c r="D27" s="35">
        <v>9.7703999999999986</v>
      </c>
      <c r="E27" s="35">
        <v>9.8117999999999981</v>
      </c>
      <c r="F27" s="35">
        <v>15.6</v>
      </c>
      <c r="G27" s="35">
        <v>7.4450999999999983</v>
      </c>
      <c r="H27" s="35">
        <v>8.07</v>
      </c>
      <c r="I27" s="35">
        <v>11.72</v>
      </c>
      <c r="J27" s="35">
        <v>4.6298999999999992</v>
      </c>
      <c r="K27" s="35">
        <v>8.67</v>
      </c>
      <c r="L27" s="35">
        <v>13.455</v>
      </c>
      <c r="M27" s="35">
        <v>9.4184999999999981</v>
      </c>
      <c r="N27" s="35">
        <v>12.61</v>
      </c>
      <c r="O27" s="35">
        <v>9.3149999999999995</v>
      </c>
      <c r="P27" s="35">
        <v>7.4450999999999983</v>
      </c>
      <c r="Q27" s="35">
        <v>9.94</v>
      </c>
      <c r="R27" s="35">
        <v>6.08</v>
      </c>
      <c r="S27" s="36">
        <f t="shared" si="0"/>
        <v>9.4184999999999981</v>
      </c>
      <c r="T27" s="37">
        <f t="shared" si="1"/>
        <v>-35.446196315761519</v>
      </c>
      <c r="U27" s="38">
        <f t="shared" si="2"/>
        <v>2</v>
      </c>
      <c r="V27" s="36"/>
      <c r="W27" s="36"/>
      <c r="X27" s="41"/>
      <c r="Y27" s="41"/>
      <c r="Z27" s="41"/>
      <c r="AA27" s="41"/>
      <c r="AB27" s="41"/>
      <c r="AC27" s="41"/>
      <c r="AD27" s="41"/>
      <c r="AE27" s="41"/>
      <c r="AF27" s="41"/>
      <c r="AG27" s="41"/>
      <c r="AH27" s="41"/>
      <c r="AI27" s="35"/>
      <c r="AJ27" s="40"/>
      <c r="AK27" s="39"/>
    </row>
    <row r="28" spans="1:37" ht="12.75" customHeight="1" x14ac:dyDescent="0.25">
      <c r="A28">
        <v>2004</v>
      </c>
      <c r="B28" s="34">
        <v>38169</v>
      </c>
      <c r="C28" s="42" t="s">
        <v>99</v>
      </c>
      <c r="D28" s="35">
        <v>9.8817599999999999</v>
      </c>
      <c r="E28" s="35">
        <v>10.234679999999999</v>
      </c>
      <c r="F28" s="35">
        <v>15.568606711409396</v>
      </c>
      <c r="G28" s="35">
        <v>7.3351999999999995</v>
      </c>
      <c r="H28" s="35">
        <v>8.08948</v>
      </c>
      <c r="I28" s="35">
        <v>11.902399999999998</v>
      </c>
      <c r="J28" s="35">
        <v>4.6433200000000001</v>
      </c>
      <c r="K28" s="35">
        <v>8.6915200000000006</v>
      </c>
      <c r="L28" s="35">
        <v>13.33484</v>
      </c>
      <c r="M28" s="35">
        <v>9.4596400000000003</v>
      </c>
      <c r="N28" s="35">
        <v>12.23</v>
      </c>
      <c r="O28" s="35">
        <v>9.3420000000000005</v>
      </c>
      <c r="P28" s="35">
        <v>7.4666799999999993</v>
      </c>
      <c r="Q28" s="35">
        <v>9.5070503282275691</v>
      </c>
      <c r="R28" s="35">
        <v>5.88</v>
      </c>
      <c r="S28" s="36">
        <f t="shared" si="0"/>
        <v>9.4596400000000003</v>
      </c>
      <c r="T28" s="37">
        <f t="shared" si="1"/>
        <v>-37.841186345357755</v>
      </c>
      <c r="U28" s="38">
        <f t="shared" si="2"/>
        <v>2</v>
      </c>
      <c r="V28" s="36"/>
      <c r="W28" s="36"/>
      <c r="X28" s="41"/>
      <c r="Y28" s="41"/>
      <c r="Z28" s="41"/>
      <c r="AA28" s="41"/>
      <c r="AB28" s="41"/>
      <c r="AC28" s="41"/>
      <c r="AD28" s="41"/>
      <c r="AE28" s="41"/>
      <c r="AF28" s="41"/>
      <c r="AG28" s="41"/>
      <c r="AH28" s="41"/>
      <c r="AI28" s="35"/>
      <c r="AJ28" s="40"/>
      <c r="AK28" s="39"/>
    </row>
    <row r="29" spans="1:37" ht="12.75" customHeight="1" x14ac:dyDescent="0.25">
      <c r="A29">
        <v>2005</v>
      </c>
      <c r="B29" s="34">
        <v>38353</v>
      </c>
      <c r="C29" s="42" t="s">
        <v>99</v>
      </c>
      <c r="D29" s="35">
        <v>9.8722071000000007</v>
      </c>
      <c r="E29" s="35">
        <v>10.3473027</v>
      </c>
      <c r="F29" s="35">
        <v>15.912454566225389</v>
      </c>
      <c r="G29" s="35">
        <v>7.3849419000000003</v>
      </c>
      <c r="H29" s="35">
        <v>8.4818537999999997</v>
      </c>
      <c r="I29" s="35">
        <v>12.4712595</v>
      </c>
      <c r="J29" s="35">
        <v>4.8068495999999996</v>
      </c>
      <c r="K29" s="35">
        <v>10.0329012</v>
      </c>
      <c r="L29" s="35">
        <v>13.763798999999999</v>
      </c>
      <c r="M29" s="35">
        <v>10.326342599999998</v>
      </c>
      <c r="N29" s="35">
        <v>13.658998500000001</v>
      </c>
      <c r="O29" s="35">
        <v>9.6486327000000003</v>
      </c>
      <c r="P29" s="35">
        <v>7.6644098999999999</v>
      </c>
      <c r="Q29" s="35">
        <v>9.763124817631196</v>
      </c>
      <c r="R29" s="35">
        <v>6.13</v>
      </c>
      <c r="S29" s="36">
        <f t="shared" si="0"/>
        <v>9.8722071000000007</v>
      </c>
      <c r="T29" s="37">
        <f t="shared" si="1"/>
        <v>-37.90648901601751</v>
      </c>
      <c r="U29" s="38">
        <f t="shared" si="2"/>
        <v>2</v>
      </c>
      <c r="V29" s="36"/>
      <c r="W29" s="36"/>
      <c r="X29" s="41">
        <v>7.621228448275863</v>
      </c>
      <c r="Y29" s="41">
        <v>6.1265027502387932</v>
      </c>
      <c r="Z29" s="41">
        <v>4.7958805746935447</v>
      </c>
      <c r="AA29" s="41">
        <v>7.5540221109210854</v>
      </c>
      <c r="AB29" s="41">
        <v>5.8598973291211953</v>
      </c>
      <c r="AC29" s="41">
        <v>5.0798772011121418</v>
      </c>
      <c r="AD29" s="41">
        <v>5.2194269741439561</v>
      </c>
      <c r="AE29" s="41">
        <v>7.5297303428655527</v>
      </c>
      <c r="AF29" s="41"/>
      <c r="AG29" s="41">
        <v>9.4409778812572771</v>
      </c>
      <c r="AH29" s="41">
        <v>7.3061066394194683</v>
      </c>
      <c r="AI29" s="35">
        <f>MEDIAN(D29:R29,V29:AH29)</f>
        <v>7.6644098999999999</v>
      </c>
      <c r="AJ29" s="40">
        <f>(R29-AI29)/AI29*100</f>
        <v>-20.019935259464656</v>
      </c>
      <c r="AK29" s="39">
        <f>RANK(R29,(D29:R29,X29:AH29),1)</f>
        <v>7</v>
      </c>
    </row>
    <row r="30" spans="1:37" ht="12.75" customHeight="1" x14ac:dyDescent="0.25">
      <c r="A30">
        <v>2005</v>
      </c>
      <c r="B30" s="34">
        <v>38534</v>
      </c>
      <c r="C30" s="42" t="s">
        <v>99</v>
      </c>
      <c r="D30" s="35">
        <v>9.4796649999999989</v>
      </c>
      <c r="E30" s="35">
        <v>9.7386350000000004</v>
      </c>
      <c r="F30" s="35">
        <v>15.939109377931441</v>
      </c>
      <c r="G30" s="35">
        <v>7.0739700000000001</v>
      </c>
      <c r="H30" s="35">
        <v>8.1371099999999998</v>
      </c>
      <c r="I30" s="35">
        <v>12.273815000000001</v>
      </c>
      <c r="J30" s="35">
        <v>4.7296100000000001</v>
      </c>
      <c r="K30" s="35">
        <v>9.7863400000000009</v>
      </c>
      <c r="L30" s="35">
        <v>13.69815</v>
      </c>
      <c r="M30" s="35">
        <v>10.236130000000001</v>
      </c>
      <c r="N30" s="35">
        <v>13.3574</v>
      </c>
      <c r="O30" s="35">
        <v>9.4047000000000001</v>
      </c>
      <c r="P30" s="35">
        <v>7.4760549999999997</v>
      </c>
      <c r="Q30" s="35">
        <v>9.1597435299109016</v>
      </c>
      <c r="R30" s="35">
        <v>6.37</v>
      </c>
      <c r="S30" s="36">
        <f t="shared" si="0"/>
        <v>9.4796649999999989</v>
      </c>
      <c r="T30" s="37">
        <f t="shared" si="1"/>
        <v>-32.803532614285416</v>
      </c>
      <c r="U30" s="38">
        <f t="shared" si="2"/>
        <v>2</v>
      </c>
      <c r="V30" s="36"/>
      <c r="W30" s="36"/>
      <c r="X30" s="41">
        <v>8.1693112467306026</v>
      </c>
      <c r="Y30" s="41">
        <v>5.9545515171723915</v>
      </c>
      <c r="Z30" s="41">
        <v>4.8429946442038538</v>
      </c>
      <c r="AA30" s="41">
        <v>7.6258108984755113</v>
      </c>
      <c r="AB30" s="41">
        <v>5.6274490089054874</v>
      </c>
      <c r="AC30" s="41">
        <v>4.8769694161260428</v>
      </c>
      <c r="AD30" s="41">
        <v>5.2194269741439561</v>
      </c>
      <c r="AE30" s="41">
        <v>7.3261725449258073</v>
      </c>
      <c r="AF30" s="41"/>
      <c r="AG30" s="41">
        <v>9.1620253164556971</v>
      </c>
      <c r="AH30" s="41">
        <v>7.1231906452286502</v>
      </c>
      <c r="AI30" s="35">
        <f>MEDIAN(D30:R30,V30:AH30)</f>
        <v>8.1371099999999998</v>
      </c>
      <c r="AJ30" s="40">
        <f>(R30-AI30)/AI30*100</f>
        <v>-21.71667828012648</v>
      </c>
      <c r="AK30" s="39">
        <f>RANK(R30,(D30:R30,X30:AH30),1)</f>
        <v>7</v>
      </c>
    </row>
    <row r="31" spans="1:37" ht="12.75" customHeight="1" x14ac:dyDescent="0.25">
      <c r="A31">
        <v>2006</v>
      </c>
      <c r="B31" s="34">
        <v>38718</v>
      </c>
      <c r="C31" s="42" t="s">
        <v>99</v>
      </c>
      <c r="D31" s="35">
        <v>9.1897199999999994</v>
      </c>
      <c r="E31" s="35">
        <v>9.8892360000000004</v>
      </c>
      <c r="F31" s="35">
        <v>16.199674323853433</v>
      </c>
      <c r="G31" s="35">
        <v>7.3929240000000007</v>
      </c>
      <c r="H31" s="35">
        <v>8.26389</v>
      </c>
      <c r="I31" s="35">
        <v>12.563856000000001</v>
      </c>
      <c r="J31" s="35">
        <v>4.8074579999999996</v>
      </c>
      <c r="K31" s="35">
        <v>10.218419999999998</v>
      </c>
      <c r="L31" s="35">
        <v>14.456664</v>
      </c>
      <c r="M31" s="35">
        <v>10.993373999999999</v>
      </c>
      <c r="N31" s="35">
        <v>14.312645999999999</v>
      </c>
      <c r="O31" s="35">
        <v>9.6697799999999994</v>
      </c>
      <c r="P31" s="35">
        <v>7.8661259999999995</v>
      </c>
      <c r="Q31" s="35">
        <v>9.8457858593674441</v>
      </c>
      <c r="R31" s="35">
        <v>7</v>
      </c>
      <c r="S31" s="36">
        <f t="shared" si="0"/>
        <v>9.8457858593674441</v>
      </c>
      <c r="T31" s="37">
        <f t="shared" si="1"/>
        <v>-28.903592867195222</v>
      </c>
      <c r="U31" s="38">
        <f t="shared" si="2"/>
        <v>2</v>
      </c>
      <c r="V31" s="36"/>
      <c r="W31" s="36"/>
      <c r="X31" s="41">
        <v>9.8176425457715784</v>
      </c>
      <c r="Y31" s="41">
        <v>6.6855459869100926</v>
      </c>
      <c r="Z31" s="41">
        <v>5.0142216200324663</v>
      </c>
      <c r="AA31" s="41">
        <v>7.314222960940282</v>
      </c>
      <c r="AB31" s="41">
        <v>5.6838063774777359</v>
      </c>
      <c r="AC31" s="41">
        <v>4.9258109360519002</v>
      </c>
      <c r="AD31" s="41">
        <v>6.5017610062893088</v>
      </c>
      <c r="AE31" s="41">
        <v>8.0614535109271959</v>
      </c>
      <c r="AF31" s="41"/>
      <c r="AG31" s="41">
        <v>9.8346599762313467</v>
      </c>
      <c r="AH31" s="41">
        <v>7.1930254697286005</v>
      </c>
      <c r="AI31" s="35">
        <f>MEDIAN(D31:R31,V31:AH31)</f>
        <v>8.26389</v>
      </c>
      <c r="AJ31" s="40">
        <f>(R31-AI31)/AI31*100</f>
        <v>-15.29412903608349</v>
      </c>
      <c r="AK31" s="39">
        <f>RANK(R31,(D31:R31,X31:AH31),1)</f>
        <v>7</v>
      </c>
    </row>
    <row r="32" spans="1:37" ht="12.75" customHeight="1" x14ac:dyDescent="0.25">
      <c r="A32">
        <v>2006</v>
      </c>
      <c r="B32" s="34">
        <v>38899</v>
      </c>
      <c r="C32" s="42" t="s">
        <v>99</v>
      </c>
      <c r="D32" s="35">
        <v>9.9593190000000007</v>
      </c>
      <c r="E32" s="35">
        <v>10.160028000000002</v>
      </c>
      <c r="F32" s="35">
        <v>16.998166023166025</v>
      </c>
      <c r="G32" s="35">
        <v>7.606179</v>
      </c>
      <c r="H32" s="35">
        <v>8.2429109999999994</v>
      </c>
      <c r="I32" s="35">
        <v>12.963032999999999</v>
      </c>
      <c r="J32" s="35">
        <v>4.8499999999999996</v>
      </c>
      <c r="K32" s="35">
        <v>10.31</v>
      </c>
      <c r="L32" s="35">
        <v>14.589468</v>
      </c>
      <c r="M32" s="35">
        <v>11.09</v>
      </c>
      <c r="N32" s="35">
        <v>14.74173</v>
      </c>
      <c r="O32" s="35">
        <v>9.76</v>
      </c>
      <c r="P32" s="35">
        <v>8.0075970000000005</v>
      </c>
      <c r="Q32" s="35">
        <v>10.777237213833416</v>
      </c>
      <c r="R32" s="35">
        <v>7.97</v>
      </c>
      <c r="S32" s="36">
        <f t="shared" si="0"/>
        <v>10.160028000000002</v>
      </c>
      <c r="T32" s="37">
        <f t="shared" si="1"/>
        <v>-21.555334296322826</v>
      </c>
      <c r="U32" s="38">
        <f t="shared" si="2"/>
        <v>3</v>
      </c>
      <c r="V32" s="36"/>
      <c r="W32" s="36"/>
      <c r="X32" s="41">
        <v>9.8699478260869586</v>
      </c>
      <c r="Y32" s="41">
        <v>6.8741199592882483</v>
      </c>
      <c r="Z32" s="41">
        <v>5.1885604540283516</v>
      </c>
      <c r="AA32" s="41">
        <v>6.5827051349920591</v>
      </c>
      <c r="AB32" s="41">
        <v>4.7724177560695304</v>
      </c>
      <c r="AC32" s="41">
        <v>4.9710611677479157</v>
      </c>
      <c r="AD32" s="41">
        <v>7.1579874213836474</v>
      </c>
      <c r="AE32" s="41">
        <v>7.7580883441029949</v>
      </c>
      <c r="AF32" s="41"/>
      <c r="AG32" s="41">
        <v>9.8355801825293359</v>
      </c>
      <c r="AH32" s="41">
        <v>7.2551650461127579</v>
      </c>
      <c r="AI32" s="35">
        <f>MEDIAN(D32:R32,V32:AH32)</f>
        <v>8.2429109999999994</v>
      </c>
      <c r="AJ32" s="40">
        <f>(R32-AI32)/AI32*100</f>
        <v>-3.3108570503794073</v>
      </c>
      <c r="AK32" s="39">
        <f>RANK(R32,(D32:R32,X32:AH32),1)</f>
        <v>11</v>
      </c>
    </row>
    <row r="33" spans="1:37" ht="12.75" customHeight="1" x14ac:dyDescent="0.25">
      <c r="A33">
        <v>2007</v>
      </c>
      <c r="B33" s="34">
        <v>39083</v>
      </c>
      <c r="C33" s="42" t="s">
        <v>99</v>
      </c>
      <c r="D33" s="35">
        <v>10.24644</v>
      </c>
      <c r="E33" s="35">
        <v>10.485191999999998</v>
      </c>
      <c r="F33" s="35">
        <v>17.34616571413239</v>
      </c>
      <c r="G33" s="35">
        <v>7.6931200000000004</v>
      </c>
      <c r="H33" s="35">
        <v>8.031352</v>
      </c>
      <c r="I33" s="35">
        <v>12.925767999999998</v>
      </c>
      <c r="J33" s="35">
        <v>4.7750399999999997</v>
      </c>
      <c r="K33" s="35">
        <v>11.022383999999999</v>
      </c>
      <c r="L33" s="35">
        <v>15.445928</v>
      </c>
      <c r="M33" s="35">
        <v>11.168288</v>
      </c>
      <c r="N33" s="35">
        <v>14.45776</v>
      </c>
      <c r="O33" s="35">
        <v>9.9480000000000004</v>
      </c>
      <c r="P33" s="35">
        <v>8.1242000000000001</v>
      </c>
      <c r="Q33" s="35">
        <v>11.522435720971206</v>
      </c>
      <c r="R33" s="35">
        <v>8.73</v>
      </c>
      <c r="S33" s="36">
        <f t="shared" si="0"/>
        <v>10.485191999999998</v>
      </c>
      <c r="T33" s="37">
        <f t="shared" si="1"/>
        <v>-16.739722076620033</v>
      </c>
      <c r="U33" s="38">
        <f t="shared" si="2"/>
        <v>5</v>
      </c>
      <c r="V33" s="36"/>
      <c r="W33" s="36"/>
      <c r="X33" s="41">
        <v>9.1296006362158977</v>
      </c>
      <c r="Y33" s="41">
        <v>7.0773265086206907</v>
      </c>
      <c r="Z33" s="41">
        <v>4.9734762184755805</v>
      </c>
      <c r="AA33" s="41">
        <v>8.1084025129982678</v>
      </c>
      <c r="AB33" s="41">
        <v>4.5654021505376345</v>
      </c>
      <c r="AC33" s="41">
        <v>5.1511880502780363</v>
      </c>
      <c r="AD33" s="41">
        <v>6.5521975308641984</v>
      </c>
      <c r="AE33" s="41">
        <v>7.8525034669416165</v>
      </c>
      <c r="AF33" s="41"/>
      <c r="AG33" s="41">
        <v>10.194266064285921</v>
      </c>
      <c r="AH33" s="41">
        <v>7.0564479999999996</v>
      </c>
      <c r="AI33" s="35">
        <f>MEDIAN(D33:R33,V33:AH33)</f>
        <v>8.73</v>
      </c>
      <c r="AJ33" s="40">
        <f>(R33-AI33)/AI33*100</f>
        <v>0</v>
      </c>
      <c r="AK33" s="39">
        <f>RANK(R33,(D33:R33,X33:AH33),1)</f>
        <v>13</v>
      </c>
    </row>
    <row r="34" spans="1:37" ht="12.75" customHeight="1" x14ac:dyDescent="0.25">
      <c r="A34">
        <v>2007</v>
      </c>
      <c r="B34" s="34">
        <v>39264</v>
      </c>
      <c r="C34" s="42" t="s">
        <v>99</v>
      </c>
      <c r="D34" s="35">
        <v>10.525320000000001</v>
      </c>
      <c r="E34" s="35">
        <v>10.619778</v>
      </c>
      <c r="F34" s="35">
        <v>16.511829214207957</v>
      </c>
      <c r="G34" s="35">
        <v>7.6241100000000008</v>
      </c>
      <c r="H34" s="35">
        <v>8.1301349999999992</v>
      </c>
      <c r="I34" s="35" t="s">
        <v>130</v>
      </c>
      <c r="J34" s="35">
        <v>4.9253099999999996</v>
      </c>
      <c r="K34" s="35">
        <v>11.213514</v>
      </c>
      <c r="L34" s="35">
        <v>15.781233</v>
      </c>
      <c r="M34" s="35" t="s">
        <v>130</v>
      </c>
      <c r="N34" s="35" t="s">
        <v>130</v>
      </c>
      <c r="O34" s="35">
        <v>10.119999999999999</v>
      </c>
      <c r="P34" s="35">
        <v>8.2650749999999995</v>
      </c>
      <c r="Q34" s="35"/>
      <c r="R34" s="35">
        <v>8.59</v>
      </c>
      <c r="S34" s="36" t="s">
        <v>130</v>
      </c>
      <c r="T34" s="37" t="s">
        <v>130</v>
      </c>
      <c r="U34" s="38" t="s">
        <v>130</v>
      </c>
      <c r="V34" s="36"/>
      <c r="W34" s="36"/>
      <c r="X34" s="41">
        <v>9.0299999999999994</v>
      </c>
      <c r="Y34" s="41">
        <v>7.0629006664550937</v>
      </c>
      <c r="Z34" s="41">
        <v>5.0429358454871984</v>
      </c>
      <c r="AA34" s="41">
        <v>8.9346391251518842</v>
      </c>
      <c r="AB34" s="41">
        <v>4.935342229875161</v>
      </c>
      <c r="AC34" s="41">
        <v>5.2365222428174238</v>
      </c>
      <c r="AD34" s="41">
        <v>6.2994269741439552</v>
      </c>
      <c r="AE34" s="41">
        <v>8.4474497107372208</v>
      </c>
      <c r="AF34" s="41"/>
      <c r="AG34" s="41">
        <v>10.806265378383245</v>
      </c>
      <c r="AH34" s="41">
        <v>7.6106160000000003</v>
      </c>
      <c r="AI34" s="35" t="s">
        <v>130</v>
      </c>
      <c r="AJ34" s="40"/>
      <c r="AK34" s="39"/>
    </row>
    <row r="35" spans="1:37" ht="12.75" customHeight="1" x14ac:dyDescent="0.25">
      <c r="A35">
        <v>2007</v>
      </c>
      <c r="B35" s="34" t="s">
        <v>179</v>
      </c>
      <c r="C35" s="42" t="s">
        <v>100</v>
      </c>
      <c r="D35" s="35"/>
      <c r="E35" s="35"/>
      <c r="F35" s="35"/>
      <c r="G35" s="35"/>
      <c r="H35" s="35"/>
      <c r="I35" s="35">
        <v>13.661804250000001</v>
      </c>
      <c r="J35" s="35"/>
      <c r="K35" s="35"/>
      <c r="L35" s="35"/>
      <c r="M35" s="35">
        <v>11.361223879999999</v>
      </c>
      <c r="N35" s="35">
        <v>11.99540146</v>
      </c>
      <c r="O35" s="35"/>
      <c r="P35" s="35"/>
      <c r="Q35" s="35">
        <v>10.511076613230671</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5">
      <c r="A36">
        <v>2007</v>
      </c>
      <c r="B36" s="34" t="s">
        <v>163</v>
      </c>
      <c r="C36" s="42" t="s">
        <v>100</v>
      </c>
      <c r="D36" s="35">
        <v>12.083342999999999</v>
      </c>
      <c r="E36" s="35">
        <v>11.687509349999999</v>
      </c>
      <c r="F36" s="35">
        <v>16.673624450000002</v>
      </c>
      <c r="G36" s="35">
        <v>7.9791730500000009</v>
      </c>
      <c r="H36" s="35">
        <v>8.4861179</v>
      </c>
      <c r="I36" s="35">
        <v>14.618067249999999</v>
      </c>
      <c r="J36" s="35">
        <v>6.8333387999999999</v>
      </c>
      <c r="K36" s="35">
        <v>13.319455099999999</v>
      </c>
      <c r="L36" s="35"/>
      <c r="M36" s="35">
        <v>11.423620250000001</v>
      </c>
      <c r="N36" s="35">
        <v>12.09028745</v>
      </c>
      <c r="O36" s="35">
        <v>10.8472309</v>
      </c>
      <c r="P36" s="35">
        <v>9.7222300000000015</v>
      </c>
      <c r="Q36" s="35">
        <v>11.201397849999999</v>
      </c>
      <c r="R36" s="35">
        <v>10.28473045</v>
      </c>
      <c r="S36" s="36">
        <f t="shared" ref="S36:S62" si="3">MEDIAN(D36:R36)</f>
        <v>11.312509049999999</v>
      </c>
      <c r="T36" s="37">
        <f t="shared" ref="T36:T62" si="4">(R36-S36)/S36*100</f>
        <v>-9.0853284223449933</v>
      </c>
      <c r="U36" s="38">
        <f t="shared" ref="U36:U62" si="5">RANK(R36,D36:R36,1)</f>
        <v>5</v>
      </c>
      <c r="V36" s="36">
        <v>5.0069484499999994</v>
      </c>
      <c r="W36" s="36">
        <v>6.8333387999999999</v>
      </c>
      <c r="X36" s="41">
        <v>10.92361985</v>
      </c>
      <c r="Y36" s="41">
        <v>8.1666732</v>
      </c>
      <c r="Z36" s="41">
        <v>5.4583377000000004</v>
      </c>
      <c r="AA36" s="41">
        <v>9.0000072000000007</v>
      </c>
      <c r="AB36" s="41">
        <v>5.0625040500000003</v>
      </c>
      <c r="AC36" s="41">
        <v>6.0416714999999996</v>
      </c>
      <c r="AD36" s="41">
        <v>6.3750051000000001</v>
      </c>
      <c r="AE36" s="41">
        <v>9.5833410000000008</v>
      </c>
      <c r="AF36" s="41">
        <v>7.9236174499999992</v>
      </c>
      <c r="AG36" s="41">
        <v>9.5138965000000013</v>
      </c>
      <c r="AH36" s="41">
        <v>7.7500062000000005</v>
      </c>
      <c r="AI36" s="35">
        <f t="shared" ref="AI36:AI62" si="6">MEDIAN(D36:R36,V36:AH36)</f>
        <v>9.5138965000000013</v>
      </c>
      <c r="AJ36" s="40">
        <f t="shared" ref="AJ36:AJ62" si="7">(R36-AI36)/AI36*100</f>
        <v>8.1021897810218793</v>
      </c>
      <c r="AK36" s="39">
        <f>RANK(R36,(D36:R36,V36:AH36),1)</f>
        <v>17</v>
      </c>
    </row>
    <row r="37" spans="1:37" ht="12.75" customHeight="1" x14ac:dyDescent="0.25">
      <c r="A37">
        <v>2008</v>
      </c>
      <c r="B37" s="34" t="s">
        <v>180</v>
      </c>
      <c r="C37" s="42" t="s">
        <v>100</v>
      </c>
      <c r="D37" s="35">
        <v>13.792023649999999</v>
      </c>
      <c r="E37" s="35">
        <v>15.288291533333332</v>
      </c>
      <c r="F37" s="35">
        <v>20.428320583333335</v>
      </c>
      <c r="G37" s="35">
        <v>9.4815317166666659</v>
      </c>
      <c r="H37" s="35">
        <v>9.4040048833333341</v>
      </c>
      <c r="I37" s="35">
        <v>16.652763799999999</v>
      </c>
      <c r="J37" s="35">
        <v>8.1170594499999993</v>
      </c>
      <c r="K37" s="35">
        <v>13.714496816666665</v>
      </c>
      <c r="L37" s="35">
        <v>15.745699849999999</v>
      </c>
      <c r="M37" s="35">
        <v>12.753164083333335</v>
      </c>
      <c r="N37" s="35">
        <v>13.714496816666665</v>
      </c>
      <c r="O37" s="35">
        <v>11.489476699999999</v>
      </c>
      <c r="P37" s="35">
        <v>10.590165433333333</v>
      </c>
      <c r="Q37" s="35">
        <v>13.164056299999999</v>
      </c>
      <c r="R37" s="35">
        <v>11.303412300000002</v>
      </c>
      <c r="S37" s="36">
        <f t="shared" si="3"/>
        <v>13.164056299999999</v>
      </c>
      <c r="T37" s="37">
        <f t="shared" si="4"/>
        <v>-14.134275618374536</v>
      </c>
      <c r="U37" s="38">
        <f t="shared" si="5"/>
        <v>5</v>
      </c>
      <c r="V37" s="36">
        <v>5.5121578499999995</v>
      </c>
      <c r="W37" s="36">
        <v>7.6751565000000008</v>
      </c>
      <c r="X37" s="41">
        <v>13.799776333333332</v>
      </c>
      <c r="Y37" s="41">
        <v>10.86150935</v>
      </c>
      <c r="Z37" s="41">
        <v>6.3106842333333333</v>
      </c>
      <c r="AA37" s="41">
        <v>12.001153799999999</v>
      </c>
      <c r="AB37" s="41">
        <v>6.5277593666666665</v>
      </c>
      <c r="AC37" s="41">
        <v>6.667307666666666</v>
      </c>
      <c r="AD37" s="41">
        <v>7.6984145500000007</v>
      </c>
      <c r="AE37" s="41">
        <v>9.7606283166666667</v>
      </c>
      <c r="AF37" s="41">
        <v>8.2255970166666668</v>
      </c>
      <c r="AG37" s="41">
        <v>11.016563016666666</v>
      </c>
      <c r="AH37" s="41">
        <v>8.8923277833333323</v>
      </c>
      <c r="AI37" s="35">
        <f t="shared" si="6"/>
        <v>10.939036183333332</v>
      </c>
      <c r="AJ37" s="40">
        <f t="shared" si="7"/>
        <v>3.3309709425939289</v>
      </c>
      <c r="AK37" s="39">
        <f>RANK(R37,(D37:R37,V37:AH37),1)</f>
        <v>16</v>
      </c>
    </row>
    <row r="38" spans="1:37" ht="12.75" customHeight="1" x14ac:dyDescent="0.25">
      <c r="A38">
        <v>2008</v>
      </c>
      <c r="B38" s="34" t="s">
        <v>164</v>
      </c>
      <c r="C38" s="42" t="s">
        <v>100</v>
      </c>
      <c r="D38" s="35">
        <v>14.491711333333335</v>
      </c>
      <c r="E38" s="35">
        <v>17.599414666666668</v>
      </c>
      <c r="F38" s="35">
        <v>22.77619416666667</v>
      </c>
      <c r="G38" s="35">
        <v>10.410806166666667</v>
      </c>
      <c r="H38" s="35">
        <v>9.838334500000002</v>
      </c>
      <c r="I38" s="35">
        <v>17.951075833333334</v>
      </c>
      <c r="J38" s="35">
        <v>8.9878051666666678</v>
      </c>
      <c r="K38" s="35">
        <v>16.626212833333337</v>
      </c>
      <c r="L38" s="35">
        <v>18.212777166666669</v>
      </c>
      <c r="M38" s="35">
        <v>13.158670166666667</v>
      </c>
      <c r="N38" s="35">
        <v>14.704343666666666</v>
      </c>
      <c r="O38" s="35">
        <v>12.471704166666669</v>
      </c>
      <c r="P38" s="35">
        <v>12.733405500000003</v>
      </c>
      <c r="Q38" s="35">
        <v>14.279079000000003</v>
      </c>
      <c r="R38" s="35">
        <v>13.109601166666668</v>
      </c>
      <c r="S38" s="36">
        <f t="shared" si="3"/>
        <v>14.279079000000003</v>
      </c>
      <c r="T38" s="37">
        <f t="shared" si="4"/>
        <v>-8.1901489117984081</v>
      </c>
      <c r="U38" s="38">
        <f t="shared" si="5"/>
        <v>6</v>
      </c>
      <c r="V38" s="36">
        <v>6.7306311666666669</v>
      </c>
      <c r="W38" s="36">
        <v>9.682949333333335</v>
      </c>
      <c r="X38" s="41">
        <v>16.68346</v>
      </c>
      <c r="Y38" s="41">
        <v>11.678422000000003</v>
      </c>
      <c r="Z38" s="41">
        <v>6.9514416666666676</v>
      </c>
      <c r="AA38" s="41">
        <v>12.700692833333335</v>
      </c>
      <c r="AB38" s="41">
        <v>8.2027011666666674</v>
      </c>
      <c r="AC38" s="41">
        <v>7.0741141666666678</v>
      </c>
      <c r="AD38" s="41">
        <v>12.561664</v>
      </c>
      <c r="AE38" s="41">
        <v>10.590725833333336</v>
      </c>
      <c r="AF38" s="41">
        <v>9.0205178333333347</v>
      </c>
      <c r="AG38" s="41">
        <v>12.479882333333334</v>
      </c>
      <c r="AH38" s="41">
        <v>9.4539606666666671</v>
      </c>
      <c r="AI38" s="35">
        <f t="shared" si="6"/>
        <v>12.520773166666668</v>
      </c>
      <c r="AJ38" s="40">
        <f t="shared" si="7"/>
        <v>4.7028086218158016</v>
      </c>
      <c r="AK38" s="39">
        <f>RANK(R38,(D38:R38,V38:AH38),1)</f>
        <v>18</v>
      </c>
    </row>
    <row r="39" spans="1:37" ht="12.75" customHeight="1" x14ac:dyDescent="0.25">
      <c r="A39">
        <v>2009</v>
      </c>
      <c r="B39" s="34" t="s">
        <v>181</v>
      </c>
      <c r="C39" s="42" t="s">
        <v>100</v>
      </c>
      <c r="D39" s="35">
        <v>17.064741899999998</v>
      </c>
      <c r="E39" s="35">
        <v>17.127315599999999</v>
      </c>
      <c r="F39" s="35">
        <v>24.126630899999995</v>
      </c>
      <c r="G39" s="35">
        <v>11.585073599999998</v>
      </c>
      <c r="H39" s="35">
        <v>10.780554599999999</v>
      </c>
      <c r="I39" s="35">
        <v>20.399026199999998</v>
      </c>
      <c r="J39" s="35">
        <v>10.315721399999999</v>
      </c>
      <c r="K39" s="35">
        <v>18.146373000000001</v>
      </c>
      <c r="L39" s="35">
        <v>18.754231799999996</v>
      </c>
      <c r="M39" s="35">
        <v>16.823386199999998</v>
      </c>
      <c r="N39" s="35">
        <v>17.690478899999999</v>
      </c>
      <c r="O39" s="35">
        <v>13.480162799999999</v>
      </c>
      <c r="P39" s="35">
        <v>14.0969607</v>
      </c>
      <c r="Q39" s="35">
        <v>14.3204382</v>
      </c>
      <c r="R39" s="35">
        <v>13.1047206</v>
      </c>
      <c r="S39" s="36">
        <f t="shared" si="3"/>
        <v>16.823386199999998</v>
      </c>
      <c r="T39" s="37">
        <f t="shared" si="4"/>
        <v>-22.104144527098821</v>
      </c>
      <c r="U39" s="38">
        <f t="shared" si="5"/>
        <v>4</v>
      </c>
      <c r="V39" s="36">
        <v>7.3568792999999992</v>
      </c>
      <c r="W39" s="36">
        <v>10.288904099999998</v>
      </c>
      <c r="X39" s="41">
        <v>13.9271178</v>
      </c>
      <c r="Y39" s="41">
        <v>13.006390499999998</v>
      </c>
      <c r="Z39" s="41">
        <v>8.2418501999999982</v>
      </c>
      <c r="AA39" s="41">
        <v>13.256685299999999</v>
      </c>
      <c r="AB39" s="41">
        <v>9.4039331999999991</v>
      </c>
      <c r="AC39" s="41">
        <v>8.5010840999999981</v>
      </c>
      <c r="AD39" s="41">
        <v>15.267982799999999</v>
      </c>
      <c r="AE39" s="41">
        <v>10.1101221</v>
      </c>
      <c r="AF39" s="41">
        <v>8.7245615999999995</v>
      </c>
      <c r="AG39" s="41">
        <v>13.766213999999998</v>
      </c>
      <c r="AH39" s="41">
        <v>12.032028599999999</v>
      </c>
      <c r="AI39" s="35">
        <f t="shared" si="6"/>
        <v>13.368424049999998</v>
      </c>
      <c r="AJ39" s="40">
        <f t="shared" si="7"/>
        <v>-1.9725844199264291</v>
      </c>
      <c r="AK39" s="39">
        <f>RANK(R39,(D39:R39,V39:AH39),1)</f>
        <v>13</v>
      </c>
    </row>
    <row r="40" spans="1:37" ht="12.75" customHeight="1" x14ac:dyDescent="0.25">
      <c r="A40">
        <v>2009</v>
      </c>
      <c r="B40" s="34" t="s">
        <v>165</v>
      </c>
      <c r="C40" s="42" t="s">
        <v>100</v>
      </c>
      <c r="D40" s="35">
        <v>16.944037633692808</v>
      </c>
      <c r="E40" s="35">
        <v>16.544623441175169</v>
      </c>
      <c r="F40" s="35">
        <v>22.677850264057163</v>
      </c>
      <c r="G40" s="35">
        <v>11.4409976478942</v>
      </c>
      <c r="H40" s="35">
        <v>10.713176230417611</v>
      </c>
      <c r="I40" s="35">
        <v>20.361247947454846</v>
      </c>
      <c r="J40" s="35">
        <v>9.1598988150712302</v>
      </c>
      <c r="K40" s="35">
        <v>16.464740602671636</v>
      </c>
      <c r="L40" s="35">
        <v>17.725114276838415</v>
      </c>
      <c r="M40" s="35">
        <v>16.704389118182224</v>
      </c>
      <c r="N40" s="35">
        <v>16.917410020858298</v>
      </c>
      <c r="O40" s="35">
        <v>14.148138286069321</v>
      </c>
      <c r="P40" s="35">
        <v>14.946966671104603</v>
      </c>
      <c r="Q40" s="35">
        <v>14.609683575200815</v>
      </c>
      <c r="R40" s="35">
        <v>12.488350419384902</v>
      </c>
      <c r="S40" s="36">
        <f t="shared" si="3"/>
        <v>16.464740602671636</v>
      </c>
      <c r="T40" s="37">
        <f t="shared" si="4"/>
        <v>-24.15094339622641</v>
      </c>
      <c r="U40" s="38">
        <f t="shared" si="5"/>
        <v>4</v>
      </c>
      <c r="V40" s="36">
        <v>7.2604624328762259</v>
      </c>
      <c r="W40" s="36">
        <v>10.331513779789644</v>
      </c>
      <c r="X40" s="41">
        <v>14.574180091421473</v>
      </c>
      <c r="Y40" s="41">
        <v>13.606710158434296</v>
      </c>
      <c r="Z40" s="41">
        <v>8.1658012692495454</v>
      </c>
      <c r="AA40" s="41">
        <v>14.751697510318198</v>
      </c>
      <c r="AB40" s="41">
        <v>9.3551679758576309</v>
      </c>
      <c r="AC40" s="41">
        <v>8.2190564949185649</v>
      </c>
      <c r="AD40" s="41">
        <v>13.429192739537568</v>
      </c>
      <c r="AE40" s="41">
        <v>11.458749389783874</v>
      </c>
      <c r="AF40" s="41">
        <v>8.6894776549948975</v>
      </c>
      <c r="AG40" s="41">
        <v>13.846358673944881</v>
      </c>
      <c r="AH40" s="41">
        <v>11.902542937025697</v>
      </c>
      <c r="AI40" s="35">
        <f t="shared" si="6"/>
        <v>13.726534416189589</v>
      </c>
      <c r="AJ40" s="40">
        <f t="shared" si="7"/>
        <v>-9.0203685741998036</v>
      </c>
      <c r="AK40" s="39">
        <f>RANK(R40,(D40:R40,V40:AH40),1)</f>
        <v>12</v>
      </c>
    </row>
    <row r="41" spans="1:37" ht="12.75" customHeight="1" x14ac:dyDescent="0.25">
      <c r="A41">
        <v>2010</v>
      </c>
      <c r="B41" s="34" t="s">
        <v>182</v>
      </c>
      <c r="C41" s="42" t="s">
        <v>100</v>
      </c>
      <c r="D41" s="35">
        <v>17.113276492082825</v>
      </c>
      <c r="E41" s="35">
        <v>17.043674960849138</v>
      </c>
      <c r="F41" s="35">
        <v>23.229511049243083</v>
      </c>
      <c r="G41" s="35">
        <v>11.527753610579433</v>
      </c>
      <c r="H41" s="35">
        <v>11.162345571602575</v>
      </c>
      <c r="I41" s="35">
        <v>20.662954585000868</v>
      </c>
      <c r="J41" s="35">
        <v>10.274926048373064</v>
      </c>
      <c r="K41" s="35">
        <v>15.69514529319645</v>
      </c>
      <c r="L41" s="35">
        <v>17.095876109274403</v>
      </c>
      <c r="M41" s="35">
        <v>15.016530363668002</v>
      </c>
      <c r="N41" s="35">
        <v>15.373238211240647</v>
      </c>
      <c r="O41" s="35">
        <v>13.781103184270055</v>
      </c>
      <c r="P41" s="35">
        <v>15.033930746476424</v>
      </c>
      <c r="Q41" s="35">
        <v>15.999651992343832</v>
      </c>
      <c r="R41" s="35">
        <v>12.058465286236297</v>
      </c>
      <c r="S41" s="36">
        <f t="shared" si="3"/>
        <v>15.373238211240647</v>
      </c>
      <c r="T41" s="37">
        <f t="shared" si="4"/>
        <v>-21.561969439728355</v>
      </c>
      <c r="U41" s="38">
        <f t="shared" si="5"/>
        <v>4</v>
      </c>
      <c r="V41" s="36">
        <v>7.0732556116234555</v>
      </c>
      <c r="W41" s="36">
        <v>10.013920306246737</v>
      </c>
      <c r="X41" s="41">
        <v>16.16495562902384</v>
      </c>
      <c r="Y41" s="41">
        <v>13.015486340699498</v>
      </c>
      <c r="Z41" s="41">
        <v>8.4391856620845669</v>
      </c>
      <c r="AA41" s="41">
        <v>14.79902557856273</v>
      </c>
      <c r="AB41" s="41">
        <v>9.1265007830172262</v>
      </c>
      <c r="AC41" s="41">
        <v>10.057421263267791</v>
      </c>
      <c r="AD41" s="41">
        <v>14.329215242735341</v>
      </c>
      <c r="AE41" s="41">
        <v>11.666956673046807</v>
      </c>
      <c r="AF41" s="41">
        <v>8.9698973377414291</v>
      </c>
      <c r="AG41" s="41">
        <v>13.224290934400557</v>
      </c>
      <c r="AH41" s="41">
        <v>12.188968157299461</v>
      </c>
      <c r="AI41" s="35">
        <f t="shared" si="6"/>
        <v>13.502697059335306</v>
      </c>
      <c r="AJ41" s="40">
        <f t="shared" si="7"/>
        <v>-10.6958762886598</v>
      </c>
      <c r="AK41" s="39">
        <f>RANK(R41,(D41:R41,V41:AH41),1)</f>
        <v>11</v>
      </c>
    </row>
    <row r="42" spans="1:37" ht="12.75" customHeight="1" x14ac:dyDescent="0.25">
      <c r="A42">
        <v>2010</v>
      </c>
      <c r="B42" s="34" t="s">
        <v>166</v>
      </c>
      <c r="C42" s="42" t="s">
        <v>100</v>
      </c>
      <c r="D42" s="35">
        <v>16.331753004043417</v>
      </c>
      <c r="E42" s="35">
        <v>16.704083124342851</v>
      </c>
      <c r="F42" s="35">
        <v>22.915226494792524</v>
      </c>
      <c r="G42" s="35">
        <v>11.59300601841424</v>
      </c>
      <c r="H42" s="35">
        <v>11.423765054641768</v>
      </c>
      <c r="I42" s="35">
        <v>20.630473483864169</v>
      </c>
      <c r="J42" s="35">
        <v>10.247540356423096</v>
      </c>
      <c r="K42" s="35">
        <v>15.866340353669123</v>
      </c>
      <c r="L42" s="35">
        <v>16.24713252215718</v>
      </c>
      <c r="M42" s="35">
        <v>14.783198185525309</v>
      </c>
      <c r="N42" s="35">
        <v>15.138604209447498</v>
      </c>
      <c r="O42" s="35">
        <v>14.097772282246805</v>
      </c>
      <c r="P42" s="35">
        <v>15.663251197142156</v>
      </c>
      <c r="Q42" s="35">
        <v>16.568690353324875</v>
      </c>
      <c r="R42" s="35">
        <v>12.261507825315498</v>
      </c>
      <c r="S42" s="36">
        <f t="shared" si="3"/>
        <v>15.663251197142156</v>
      </c>
      <c r="T42" s="37">
        <f t="shared" si="4"/>
        <v>-21.717990275526734</v>
      </c>
      <c r="U42" s="38">
        <f t="shared" si="5"/>
        <v>4</v>
      </c>
      <c r="V42" s="36">
        <v>7.0234999965575318</v>
      </c>
      <c r="W42" s="36">
        <v>9.7567415614829311</v>
      </c>
      <c r="X42" s="41">
        <v>17.101799389208157</v>
      </c>
      <c r="Y42" s="41">
        <v>13.107712644177852</v>
      </c>
      <c r="Z42" s="41">
        <v>8.4958963813780262</v>
      </c>
      <c r="AA42" s="41">
        <v>13.31926384889344</v>
      </c>
      <c r="AB42" s="41">
        <v>8.8682265016774622</v>
      </c>
      <c r="AC42" s="41">
        <v>10.289850597366215</v>
      </c>
      <c r="AD42" s="41">
        <v>13.987765655794698</v>
      </c>
      <c r="AE42" s="41">
        <v>11.694550596677718</v>
      </c>
      <c r="AF42" s="41">
        <v>8.9020746944319544</v>
      </c>
      <c r="AG42" s="41">
        <v>13.852372884776724</v>
      </c>
      <c r="AH42" s="41">
        <v>12.066880716977156</v>
      </c>
      <c r="AI42" s="35">
        <f t="shared" si="6"/>
        <v>13.585818366835081</v>
      </c>
      <c r="AJ42" s="40">
        <f t="shared" si="7"/>
        <v>-9.7477421364061101</v>
      </c>
      <c r="AK42" s="39">
        <f>RANK(R42,(D42:R42,V42:AH42),1)</f>
        <v>12</v>
      </c>
    </row>
    <row r="43" spans="1:37" ht="12.75" customHeight="1" x14ac:dyDescent="0.25">
      <c r="A43">
        <v>2011</v>
      </c>
      <c r="B43" s="34" t="s">
        <v>183</v>
      </c>
      <c r="C43" s="42" t="s">
        <v>100</v>
      </c>
      <c r="D43" s="35">
        <v>17.240873292356333</v>
      </c>
      <c r="E43" s="35">
        <v>18.543054054618899</v>
      </c>
      <c r="F43" s="35">
        <v>25.244944377730221</v>
      </c>
      <c r="G43" s="35">
        <v>13.369055825895645</v>
      </c>
      <c r="H43" s="35">
        <v>12.006106628060831</v>
      </c>
      <c r="I43" s="35">
        <v>21.946086446665063</v>
      </c>
      <c r="J43" s="35">
        <v>10.851506352188025</v>
      </c>
      <c r="K43" s="35">
        <v>16.502970860407547</v>
      </c>
      <c r="L43" s="35">
        <v>17.249554497438083</v>
      </c>
      <c r="M43" s="35">
        <v>14.567062127177206</v>
      </c>
      <c r="N43" s="35">
        <v>15.643531557314255</v>
      </c>
      <c r="O43" s="35">
        <v>14.358713205215192</v>
      </c>
      <c r="P43" s="35">
        <v>17.19746726694758</v>
      </c>
      <c r="Q43" s="35">
        <v>18.16108103102188</v>
      </c>
      <c r="R43" s="35">
        <v>12.440166882148352</v>
      </c>
      <c r="S43" s="36">
        <f t="shared" si="3"/>
        <v>16.502970860407547</v>
      </c>
      <c r="T43" s="37">
        <f t="shared" si="4"/>
        <v>-24.618621778011565</v>
      </c>
      <c r="U43" s="38">
        <f t="shared" si="5"/>
        <v>3</v>
      </c>
      <c r="V43" s="36">
        <v>7.170675397525847</v>
      </c>
      <c r="W43" s="36">
        <v>9.8705301779502257</v>
      </c>
      <c r="X43" s="41">
        <v>17.79647041758836</v>
      </c>
      <c r="Y43" s="41">
        <v>14.402119230623947</v>
      </c>
      <c r="Z43" s="41">
        <v>8.4468125445431586</v>
      </c>
      <c r="AA43" s="41">
        <v>14.601786947504205</v>
      </c>
      <c r="AB43" s="41">
        <v>10.139647535484491</v>
      </c>
      <c r="AC43" s="41">
        <v>10.538982969245009</v>
      </c>
      <c r="AD43" s="41">
        <v>14.332669589969942</v>
      </c>
      <c r="AE43" s="41">
        <v>12.770052675254867</v>
      </c>
      <c r="AF43" s="41">
        <v>9.3930638984539545</v>
      </c>
      <c r="AG43" s="41">
        <v>14.601786947504205</v>
      </c>
      <c r="AH43" s="41">
        <v>12.509616522802355</v>
      </c>
      <c r="AI43" s="35">
        <f t="shared" si="6"/>
        <v>14.380416217919571</v>
      </c>
      <c r="AJ43" s="40">
        <f t="shared" si="7"/>
        <v>-13.492303048596435</v>
      </c>
      <c r="AK43" s="39">
        <f>RANK(R43,(D43:R43,V43:AH43),1)</f>
        <v>9</v>
      </c>
    </row>
    <row r="44" spans="1:37" ht="12.75" customHeight="1" x14ac:dyDescent="0.25">
      <c r="A44">
        <v>2011</v>
      </c>
      <c r="B44" s="34" t="s">
        <v>167</v>
      </c>
      <c r="C44" s="42" t="s">
        <v>100</v>
      </c>
      <c r="D44" s="35">
        <v>17.046758346374343</v>
      </c>
      <c r="E44" s="35">
        <v>18.382738389805205</v>
      </c>
      <c r="F44" s="35">
        <v>25.817380579547095</v>
      </c>
      <c r="G44" s="35">
        <v>13.646081872186686</v>
      </c>
      <c r="H44" s="35">
        <v>12.336127414017461</v>
      </c>
      <c r="I44" s="35">
        <v>21.956918765737129</v>
      </c>
      <c r="J44" s="35">
        <v>10.739891517970197</v>
      </c>
      <c r="K44" s="35">
        <v>18.096456951927166</v>
      </c>
      <c r="L44" s="35">
        <v>17.91427785509568</v>
      </c>
      <c r="M44" s="35">
        <v>14.41817423494868</v>
      </c>
      <c r="N44" s="35">
        <v>15.624026352071343</v>
      </c>
      <c r="O44" s="35">
        <v>16.318041959048415</v>
      </c>
      <c r="P44" s="35">
        <v>18.113807342101591</v>
      </c>
      <c r="Q44" s="35">
        <v>17.7320987582642</v>
      </c>
      <c r="R44" s="35">
        <v>13.741509018146036</v>
      </c>
      <c r="S44" s="36">
        <f t="shared" si="3"/>
        <v>17.046758346374343</v>
      </c>
      <c r="T44" s="37">
        <f t="shared" si="4"/>
        <v>-19.38931297709923</v>
      </c>
      <c r="U44" s="38">
        <f t="shared" si="5"/>
        <v>4</v>
      </c>
      <c r="V44" s="36">
        <v>7.5821205062245172</v>
      </c>
      <c r="W44" s="36">
        <v>9.9417735699465624</v>
      </c>
      <c r="X44" s="41">
        <v>20.933245745445948</v>
      </c>
      <c r="Y44" s="41">
        <v>14.114542406896211</v>
      </c>
      <c r="Z44" s="41">
        <v>9.039553280876369</v>
      </c>
      <c r="AA44" s="41">
        <v>13.472577970442417</v>
      </c>
      <c r="AB44" s="41">
        <v>11.642111807040392</v>
      </c>
      <c r="AC44" s="41">
        <v>10.592413201487568</v>
      </c>
      <c r="AD44" s="41">
        <v>14.452875015297534</v>
      </c>
      <c r="AE44" s="41">
        <v>11.72018856282531</v>
      </c>
      <c r="AF44" s="41">
        <v>9.4125866696265454</v>
      </c>
      <c r="AG44" s="41">
        <v>14.834583599134923</v>
      </c>
      <c r="AH44" s="41">
        <v>12.9433910701224</v>
      </c>
      <c r="AI44" s="35">
        <f t="shared" si="6"/>
        <v>14.266358320922446</v>
      </c>
      <c r="AJ44" s="40">
        <f t="shared" si="7"/>
        <v>-3.678929765886279</v>
      </c>
      <c r="AK44" s="39">
        <f>RANK(R44,(D44:R44,V44:AH44),1)</f>
        <v>13</v>
      </c>
    </row>
    <row r="45" spans="1:37" ht="12.75" customHeight="1" x14ac:dyDescent="0.25">
      <c r="A45">
        <v>2012</v>
      </c>
      <c r="B45" s="34" t="s">
        <v>184</v>
      </c>
      <c r="C45" s="42" t="s">
        <v>100</v>
      </c>
      <c r="D45" s="35">
        <v>16.238019324478412</v>
      </c>
      <c r="E45" s="35">
        <v>19.132086566106967</v>
      </c>
      <c r="F45" s="35">
        <v>24.640680463524962</v>
      </c>
      <c r="G45" s="35">
        <v>12.735540219552943</v>
      </c>
      <c r="H45" s="35">
        <v>11.444720455531114</v>
      </c>
      <c r="I45" s="35">
        <v>21.335524125074169</v>
      </c>
      <c r="J45" s="35">
        <v>11.43649867359467</v>
      </c>
      <c r="K45" s="35">
        <v>17.71794007303847</v>
      </c>
      <c r="L45" s="35">
        <v>17.528839088500238</v>
      </c>
      <c r="M45" s="35">
        <v>13.944142164210321</v>
      </c>
      <c r="N45" s="35">
        <v>15.210296582422817</v>
      </c>
      <c r="O45" s="35">
        <v>16.386011399334418</v>
      </c>
      <c r="P45" s="35">
        <v>18.005702440814037</v>
      </c>
      <c r="Q45" s="35">
        <v>16.665551985173536</v>
      </c>
      <c r="R45" s="35">
        <v>13.829037217100096</v>
      </c>
      <c r="S45" s="36">
        <f t="shared" si="3"/>
        <v>16.386011399334418</v>
      </c>
      <c r="T45" s="37">
        <f t="shared" si="4"/>
        <v>-15.604616156547918</v>
      </c>
      <c r="U45" s="38">
        <f t="shared" si="5"/>
        <v>4</v>
      </c>
      <c r="V45" s="36">
        <v>6.9556275182322711</v>
      </c>
      <c r="W45" s="36">
        <v>9.9319125792252763</v>
      </c>
      <c r="X45" s="41">
        <v>22.864775565252891</v>
      </c>
      <c r="Y45" s="41">
        <v>13.68104514224409</v>
      </c>
      <c r="Z45" s="41">
        <v>9.0110730023434638</v>
      </c>
      <c r="AA45" s="41">
        <v>12.735540219552943</v>
      </c>
      <c r="AB45" s="41">
        <v>11.362502636166665</v>
      </c>
      <c r="AC45" s="41">
        <v>10.359445239920404</v>
      </c>
      <c r="AD45" s="41">
        <v>13.755041179672093</v>
      </c>
      <c r="AE45" s="41">
        <v>11.658486785878679</v>
      </c>
      <c r="AF45" s="41">
        <v>8.6328710332670031</v>
      </c>
      <c r="AG45" s="41">
        <v>14.108577802939218</v>
      </c>
      <c r="AH45" s="41">
        <v>12.677987745997829</v>
      </c>
      <c r="AI45" s="35">
        <f t="shared" si="6"/>
        <v>13.792039198386094</v>
      </c>
      <c r="AJ45" s="40">
        <f t="shared" si="7"/>
        <v>0.26825633383010505</v>
      </c>
      <c r="AK45" s="39">
        <f>RANK(R45,(D45:R45,V45:AH45),1)</f>
        <v>15</v>
      </c>
    </row>
    <row r="46" spans="1:37" ht="12.75" customHeight="1" x14ac:dyDescent="0.25">
      <c r="A46">
        <v>2012</v>
      </c>
      <c r="B46" s="34" t="s">
        <v>168</v>
      </c>
      <c r="C46" s="42" t="s">
        <v>100</v>
      </c>
      <c r="D46" s="35">
        <v>16.18035014789352</v>
      </c>
      <c r="E46" s="35">
        <v>17.771204732592537</v>
      </c>
      <c r="F46" s="35">
        <v>23.758893596610445</v>
      </c>
      <c r="G46" s="35">
        <v>12.463026620833002</v>
      </c>
      <c r="H46" s="35">
        <v>11.999360460468464</v>
      </c>
      <c r="I46" s="35">
        <v>21.392597329922459</v>
      </c>
      <c r="J46" s="35">
        <v>11.335838196498523</v>
      </c>
      <c r="K46" s="35">
        <v>18.298824846110801</v>
      </c>
      <c r="L46" s="35">
        <v>18.362778799264532</v>
      </c>
      <c r="M46" s="35">
        <v>13.638180510032777</v>
      </c>
      <c r="N46" s="35">
        <v>14.901271084818932</v>
      </c>
      <c r="O46" s="35">
        <v>16.49212566951795</v>
      </c>
      <c r="P46" s="35">
        <v>18.186905428091777</v>
      </c>
      <c r="Q46" s="35">
        <v>16.65201055240227</v>
      </c>
      <c r="R46" s="35">
        <v>14.269725797425853</v>
      </c>
      <c r="S46" s="36">
        <f t="shared" si="3"/>
        <v>16.49212566951795</v>
      </c>
      <c r="T46" s="37">
        <f t="shared" si="4"/>
        <v>-13.475521085797403</v>
      </c>
      <c r="U46" s="38">
        <f t="shared" si="5"/>
        <v>5</v>
      </c>
      <c r="V46" s="36">
        <v>7.6345031577264386</v>
      </c>
      <c r="W46" s="36">
        <v>11.064033895595173</v>
      </c>
      <c r="X46" s="41">
        <v>23.255256215524824</v>
      </c>
      <c r="Y46" s="41">
        <v>13.334399232552563</v>
      </c>
      <c r="Z46" s="41">
        <v>8.9775361739547535</v>
      </c>
      <c r="AA46" s="41">
        <v>12.934687025341754</v>
      </c>
      <c r="AB46" s="41">
        <v>10.94412023343193</v>
      </c>
      <c r="AC46" s="41">
        <v>10.136701574866096</v>
      </c>
      <c r="AD46" s="41">
        <v>13.414341673994725</v>
      </c>
      <c r="AE46" s="41">
        <v>12.223199296506516</v>
      </c>
      <c r="AF46" s="41">
        <v>8.5938124550323778</v>
      </c>
      <c r="AG46" s="41">
        <v>13.766088416340235</v>
      </c>
      <c r="AH46" s="41">
        <v>12.327124470381328</v>
      </c>
      <c r="AI46" s="35">
        <f t="shared" si="6"/>
        <v>13.526261092013751</v>
      </c>
      <c r="AJ46" s="40">
        <f t="shared" si="7"/>
        <v>5.4964539007092066</v>
      </c>
      <c r="AK46" s="39">
        <f>RANK(R46,(D46:R46,V46:AH46),1)</f>
        <v>17</v>
      </c>
    </row>
    <row r="47" spans="1:37" ht="12.75" customHeight="1" x14ac:dyDescent="0.25">
      <c r="A47">
        <v>2013</v>
      </c>
      <c r="B47" s="34" t="s">
        <v>185</v>
      </c>
      <c r="C47" s="42" t="s">
        <v>100</v>
      </c>
      <c r="D47" s="35">
        <v>17.714626052922657</v>
      </c>
      <c r="E47" s="35">
        <v>18.488896451969708</v>
      </c>
      <c r="F47" s="35">
        <v>25.525397770781925</v>
      </c>
      <c r="G47" s="35">
        <v>13.426359227431295</v>
      </c>
      <c r="H47" s="35">
        <v>12.966902067557221</v>
      </c>
      <c r="I47" s="35">
        <v>24.836212030970813</v>
      </c>
      <c r="J47" s="35">
        <v>13.298732238577385</v>
      </c>
      <c r="K47" s="35">
        <v>19.526929294648177</v>
      </c>
      <c r="L47" s="35">
        <v>19.501403896877392</v>
      </c>
      <c r="M47" s="35">
        <v>14.16659576278397</v>
      </c>
      <c r="N47" s="35">
        <v>16.149068322981368</v>
      </c>
      <c r="O47" s="35">
        <v>17.706117586999063</v>
      </c>
      <c r="P47" s="35">
        <v>18.956862077767379</v>
      </c>
      <c r="Q47" s="35">
        <v>17.876286905470945</v>
      </c>
      <c r="R47" s="35">
        <v>14.813239172977113</v>
      </c>
      <c r="S47" s="36">
        <f t="shared" si="3"/>
        <v>17.714626052922657</v>
      </c>
      <c r="T47" s="37">
        <f t="shared" si="4"/>
        <v>-16.378482228626314</v>
      </c>
      <c r="U47" s="38">
        <f t="shared" si="5"/>
        <v>5</v>
      </c>
      <c r="V47" s="36">
        <v>7.861822513400833</v>
      </c>
      <c r="W47" s="36">
        <v>11.673615247170934</v>
      </c>
      <c r="X47" s="41">
        <v>23.483365949119374</v>
      </c>
      <c r="Y47" s="41">
        <v>14.302731217561474</v>
      </c>
      <c r="Z47" s="41">
        <v>11.494937462775463</v>
      </c>
      <c r="AA47" s="41">
        <v>11.886326895260783</v>
      </c>
      <c r="AB47" s="41">
        <v>11.724666042712499</v>
      </c>
      <c r="AC47" s="41">
        <v>11.656598315323748</v>
      </c>
      <c r="AD47" s="41">
        <v>14.158087296860375</v>
      </c>
      <c r="AE47" s="41">
        <v>12.592529566919083</v>
      </c>
      <c r="AF47" s="41">
        <v>11.25670041691483</v>
      </c>
      <c r="AG47" s="41">
        <v>14.447375138262572</v>
      </c>
      <c r="AH47" s="41">
        <v>13.698630136986301</v>
      </c>
      <c r="AI47" s="35">
        <f t="shared" si="6"/>
        <v>14.234663490172721</v>
      </c>
      <c r="AJ47" s="40">
        <f t="shared" si="7"/>
        <v>4.0645546921697635</v>
      </c>
      <c r="AK47" s="39">
        <f>RANK(R47,(D47:R47,V47:AH47),1)</f>
        <v>17</v>
      </c>
    </row>
    <row r="48" spans="1:37" ht="12.75" customHeight="1" x14ac:dyDescent="0.25">
      <c r="A48">
        <v>2013</v>
      </c>
      <c r="B48" s="34" t="s">
        <v>169</v>
      </c>
      <c r="C48" s="42" t="s">
        <v>100</v>
      </c>
      <c r="D48" s="35">
        <v>17.106043909468511</v>
      </c>
      <c r="E48" s="35">
        <v>18.775959989827921</v>
      </c>
      <c r="F48" s="35">
        <v>24.887683309315932</v>
      </c>
      <c r="G48" s="35">
        <v>13.215224209544802</v>
      </c>
      <c r="H48" s="35">
        <v>13.528863270322963</v>
      </c>
      <c r="I48" s="35">
        <v>24.760532338730187</v>
      </c>
      <c r="J48" s="35">
        <v>14.385013138933628</v>
      </c>
      <c r="K48" s="35">
        <v>20.386538950580658</v>
      </c>
      <c r="L48" s="35">
        <v>19.691446978045267</v>
      </c>
      <c r="M48" s="35">
        <v>13.952699838942104</v>
      </c>
      <c r="N48" s="35">
        <v>16.14817326438925</v>
      </c>
      <c r="O48" s="35">
        <v>18.063914554547768</v>
      </c>
      <c r="P48" s="35">
        <v>19.267610409426126</v>
      </c>
      <c r="Q48" s="35">
        <v>17.343392387895229</v>
      </c>
      <c r="R48" s="35">
        <v>15.232686276171908</v>
      </c>
      <c r="S48" s="36">
        <f t="shared" si="3"/>
        <v>17.343392387895229</v>
      </c>
      <c r="T48" s="37">
        <f t="shared" si="4"/>
        <v>-12.170087976539596</v>
      </c>
      <c r="U48" s="38">
        <f t="shared" si="5"/>
        <v>5</v>
      </c>
      <c r="V48" s="36">
        <v>7.4764770704416383</v>
      </c>
      <c r="W48" s="36">
        <v>11.443587352716794</v>
      </c>
      <c r="X48" s="41">
        <v>21.03077053488175</v>
      </c>
      <c r="Y48" s="41">
        <v>13.944223107569723</v>
      </c>
      <c r="Z48" s="41">
        <v>11.5876917860473</v>
      </c>
      <c r="AA48" s="41">
        <v>11.240145799779604</v>
      </c>
      <c r="AB48" s="41">
        <v>11.511401203695854</v>
      </c>
      <c r="AC48" s="41">
        <v>11.791133338984489</v>
      </c>
      <c r="AD48" s="41">
        <v>14.317199287954566</v>
      </c>
      <c r="AE48" s="41">
        <v>12.181062982114096</v>
      </c>
      <c r="AF48" s="41">
        <v>10.841739425277614</v>
      </c>
      <c r="AG48" s="41">
        <v>14.223955242858356</v>
      </c>
      <c r="AH48" s="41">
        <v>14.045943884038314</v>
      </c>
      <c r="AI48" s="35">
        <f t="shared" si="6"/>
        <v>14.270577265406461</v>
      </c>
      <c r="AJ48" s="40">
        <f t="shared" si="7"/>
        <v>6.7419067419067291</v>
      </c>
      <c r="AK48" s="39">
        <f>RANK(R48,(D48:R48,V48:AH48),1)</f>
        <v>17</v>
      </c>
    </row>
    <row r="49" spans="1:37" ht="12.75" customHeight="1" x14ac:dyDescent="0.25">
      <c r="A49">
        <v>2014</v>
      </c>
      <c r="B49" s="34" t="s">
        <v>186</v>
      </c>
      <c r="C49" s="42" t="s">
        <v>100</v>
      </c>
      <c r="D49" s="35">
        <v>16.596862938326353</v>
      </c>
      <c r="E49" s="35">
        <v>17.220990391722101</v>
      </c>
      <c r="F49" s="35">
        <v>24.981522542498155</v>
      </c>
      <c r="G49" s="35">
        <v>12.835673811283566</v>
      </c>
      <c r="H49" s="35">
        <v>13.016342284634968</v>
      </c>
      <c r="I49" s="35">
        <v>24.480578139114723</v>
      </c>
      <c r="J49" s="35">
        <v>14.510963291451095</v>
      </c>
      <c r="K49" s="35">
        <v>19.76677342531001</v>
      </c>
      <c r="L49" s="35">
        <v>20.087049355342039</v>
      </c>
      <c r="M49" s="35">
        <v>14.272809394760616</v>
      </c>
      <c r="N49" s="35">
        <v>15.118666338178535</v>
      </c>
      <c r="O49" s="35">
        <v>17.861542251786151</v>
      </c>
      <c r="P49" s="35">
        <v>17.779420218444606</v>
      </c>
      <c r="Q49" s="35">
        <v>16.153403958282009</v>
      </c>
      <c r="R49" s="35">
        <v>15.751005994908434</v>
      </c>
      <c r="S49" s="36">
        <f t="shared" si="3"/>
        <v>16.596862938326353</v>
      </c>
      <c r="T49" s="37">
        <f t="shared" si="4"/>
        <v>-5.0964868876793679</v>
      </c>
      <c r="U49" s="38">
        <f t="shared" si="5"/>
        <v>6</v>
      </c>
      <c r="V49" s="36">
        <v>6.8325531740165886</v>
      </c>
      <c r="W49" s="36">
        <v>10.774410774410775</v>
      </c>
      <c r="X49" s="41">
        <v>18.814157838548081</v>
      </c>
      <c r="Y49" s="41">
        <v>11.398538227806521</v>
      </c>
      <c r="Z49" s="41">
        <v>10.733349757740003</v>
      </c>
      <c r="AA49" s="41">
        <v>9.8710684076537749</v>
      </c>
      <c r="AB49" s="41">
        <v>11.209657551120966</v>
      </c>
      <c r="AC49" s="41">
        <v>10.922230434425558</v>
      </c>
      <c r="AD49" s="41">
        <v>12.104787714543813</v>
      </c>
      <c r="AE49" s="41">
        <v>11.66954093783362</v>
      </c>
      <c r="AF49" s="41">
        <v>10.593742301059375</v>
      </c>
      <c r="AG49" s="41">
        <v>12.375790424570912</v>
      </c>
      <c r="AH49" s="41">
        <v>13.385891434671922</v>
      </c>
      <c r="AI49" s="35">
        <f t="shared" si="6"/>
        <v>13.82935041471627</v>
      </c>
      <c r="AJ49" s="40">
        <f t="shared" si="7"/>
        <v>13.895486935866971</v>
      </c>
      <c r="AK49" s="39">
        <f>RANK(R49,(D49:R49,V49:AH49),1)</f>
        <v>18</v>
      </c>
    </row>
    <row r="50" spans="1:37" ht="12.75" customHeight="1" x14ac:dyDescent="0.25">
      <c r="A50">
        <v>2014</v>
      </c>
      <c r="B50" s="34" t="s">
        <v>170</v>
      </c>
      <c r="C50" s="42" t="s">
        <v>100</v>
      </c>
      <c r="D50" s="35">
        <v>15.724912947135167</v>
      </c>
      <c r="E50" s="35">
        <v>16.168091168091166</v>
      </c>
      <c r="F50" s="35">
        <v>24.018676796454571</v>
      </c>
      <c r="G50" s="35">
        <v>12.171573282684392</v>
      </c>
      <c r="H50" s="35">
        <v>13.469452358341247</v>
      </c>
      <c r="I50" s="35">
        <v>23.535929091484643</v>
      </c>
      <c r="J50" s="35">
        <v>14.126305792972458</v>
      </c>
      <c r="K50" s="35">
        <v>20.069642291864511</v>
      </c>
      <c r="L50" s="35">
        <v>18.502690724912945</v>
      </c>
      <c r="M50" s="35">
        <v>13.754352643241532</v>
      </c>
      <c r="N50" s="35">
        <v>14.252928141817032</v>
      </c>
      <c r="O50" s="35">
        <v>17.655903767014877</v>
      </c>
      <c r="P50" s="35">
        <v>18.732193732193732</v>
      </c>
      <c r="Q50" s="35">
        <v>14.775245330800887</v>
      </c>
      <c r="R50" s="35">
        <v>15.930674264007596</v>
      </c>
      <c r="S50" s="36">
        <f t="shared" si="3"/>
        <v>15.930674264007596</v>
      </c>
      <c r="T50" s="37">
        <f t="shared" si="4"/>
        <v>0</v>
      </c>
      <c r="U50" s="38">
        <f t="shared" si="5"/>
        <v>8</v>
      </c>
      <c r="V50" s="36">
        <v>7.0829376384931937</v>
      </c>
      <c r="W50" s="36">
        <v>10.477999366888255</v>
      </c>
      <c r="X50" s="41">
        <v>18.645140867363089</v>
      </c>
      <c r="Y50" s="41">
        <v>10.913263691041468</v>
      </c>
      <c r="Z50" s="41">
        <v>10.485913263691042</v>
      </c>
      <c r="AA50" s="41">
        <v>9.0693257359924022</v>
      </c>
      <c r="AB50" s="41">
        <v>10.295979740424183</v>
      </c>
      <c r="AC50" s="41">
        <v>10.438429882874326</v>
      </c>
      <c r="AD50" s="41">
        <v>9.8765432098765427</v>
      </c>
      <c r="AE50" s="41">
        <v>11.142766698322253</v>
      </c>
      <c r="AF50" s="41">
        <v>9.8765432098765427</v>
      </c>
      <c r="AG50" s="41">
        <v>12.052864830642607</v>
      </c>
      <c r="AH50" s="41">
        <v>12.915479582146251</v>
      </c>
      <c r="AI50" s="35">
        <f t="shared" si="6"/>
        <v>13.611902500791389</v>
      </c>
      <c r="AJ50" s="40">
        <f t="shared" si="7"/>
        <v>17.034883720930225</v>
      </c>
      <c r="AK50" s="39">
        <f>RANK(R50,(D50:R50,V50:AH50),1)</f>
        <v>20</v>
      </c>
    </row>
    <row r="51" spans="1:37" ht="12.75" customHeight="1" x14ac:dyDescent="0.25">
      <c r="A51">
        <v>2015</v>
      </c>
      <c r="B51" s="34" t="s">
        <v>187</v>
      </c>
      <c r="C51" s="42">
        <v>2015</v>
      </c>
      <c r="D51" s="35">
        <v>14.710957202078321</v>
      </c>
      <c r="E51" s="35">
        <v>15.567692887814092</v>
      </c>
      <c r="F51" s="35">
        <v>22.465513537071324</v>
      </c>
      <c r="G51" s="35">
        <v>11.364562258648856</v>
      </c>
      <c r="H51" s="35">
        <v>12.272555634984203</v>
      </c>
      <c r="I51" s="35">
        <v>21.60877785133555</v>
      </c>
      <c r="J51" s="35">
        <v>12.938905612778692</v>
      </c>
      <c r="K51" s="35">
        <v>17.764451056367349</v>
      </c>
      <c r="L51" s="35">
        <v>17.940191709851611</v>
      </c>
      <c r="M51" s="35">
        <v>12.938905612778692</v>
      </c>
      <c r="N51" s="35">
        <v>14.542539075822573</v>
      </c>
      <c r="O51" s="35">
        <v>16.688039553776253</v>
      </c>
      <c r="P51" s="35">
        <v>16.907715370631578</v>
      </c>
      <c r="Q51" s="35">
        <v>13.553997899973602</v>
      </c>
      <c r="R51" s="35">
        <v>15.56037036058558</v>
      </c>
      <c r="S51" s="36">
        <f t="shared" si="3"/>
        <v>15.56037036058558</v>
      </c>
      <c r="T51" s="37">
        <f t="shared" si="4"/>
        <v>0</v>
      </c>
      <c r="U51" s="38">
        <f t="shared" si="5"/>
        <v>8</v>
      </c>
      <c r="V51" s="36">
        <v>6.8978206492572314</v>
      </c>
      <c r="W51" s="36">
        <v>9.6437683599488047</v>
      </c>
      <c r="X51" s="41">
        <v>14.330185786195756</v>
      </c>
      <c r="Y51" s="41">
        <v>10.141700211487544</v>
      </c>
      <c r="Z51" s="41">
        <v>9.533930451521142</v>
      </c>
      <c r="AA51" s="41">
        <v>8.2524881865317408</v>
      </c>
      <c r="AB51" s="41">
        <v>11.972332018615258</v>
      </c>
      <c r="AC51" s="41">
        <v>9.1970941990096406</v>
      </c>
      <c r="AD51" s="41">
        <v>9.2044167262381524</v>
      </c>
      <c r="AE51" s="41">
        <v>10.573729317969685</v>
      </c>
      <c r="AF51" s="41">
        <v>9.5412529787496521</v>
      </c>
      <c r="AG51" s="41">
        <v>11.027726006137357</v>
      </c>
      <c r="AH51" s="41">
        <v>11.635495766103759</v>
      </c>
      <c r="AI51" s="35">
        <f t="shared" si="6"/>
        <v>12.605730623881447</v>
      </c>
      <c r="AJ51" s="40">
        <f t="shared" si="7"/>
        <v>23.438861458030789</v>
      </c>
      <c r="AK51" s="39">
        <f>RANK(R51,(D51:R51,V51:AH51),1)</f>
        <v>21</v>
      </c>
    </row>
    <row r="52" spans="1:37" ht="12.75" customHeight="1" x14ac:dyDescent="0.25">
      <c r="A52">
        <v>2015</v>
      </c>
      <c r="B52" s="34" t="s">
        <v>171</v>
      </c>
      <c r="C52" s="42">
        <v>2015</v>
      </c>
      <c r="D52" s="35">
        <v>14.269987094392958</v>
      </c>
      <c r="E52" s="35">
        <v>16.925370472018276</v>
      </c>
      <c r="F52" s="35">
        <v>21.890721503350168</v>
      </c>
      <c r="G52" s="35">
        <v>11.010126199909847</v>
      </c>
      <c r="H52" s="35">
        <v>12.103942658985858</v>
      </c>
      <c r="I52" s="35">
        <v>21.199890055512682</v>
      </c>
      <c r="J52" s="35">
        <v>12.744400980418522</v>
      </c>
      <c r="K52" s="35">
        <v>17.659378885345596</v>
      </c>
      <c r="L52" s="35">
        <v>17.472278701556281</v>
      </c>
      <c r="M52" s="35">
        <v>12.715616336758625</v>
      </c>
      <c r="N52" s="35">
        <v>13.284113049041551</v>
      </c>
      <c r="O52" s="35">
        <v>16.443227690715034</v>
      </c>
      <c r="P52" s="35">
        <v>17.054901368487801</v>
      </c>
      <c r="Q52" s="35">
        <v>13.48560555466082</v>
      </c>
      <c r="R52" s="35">
        <v>15.70921927738771</v>
      </c>
      <c r="S52" s="36">
        <f t="shared" si="3"/>
        <v>15.70921927738771</v>
      </c>
      <c r="T52" s="37">
        <f t="shared" si="4"/>
        <v>0</v>
      </c>
      <c r="U52" s="38">
        <f t="shared" si="5"/>
        <v>8</v>
      </c>
      <c r="V52" s="36">
        <v>6.8867259956298845</v>
      </c>
      <c r="W52" s="36">
        <v>9.441363120445569</v>
      </c>
      <c r="X52" s="41">
        <v>13.226543761721762</v>
      </c>
      <c r="Y52" s="41">
        <v>10.132194568283049</v>
      </c>
      <c r="Z52" s="41">
        <v>9.2902437412311194</v>
      </c>
      <c r="AA52" s="41">
        <v>8.2396042476449516</v>
      </c>
      <c r="AB52" s="41">
        <v>11.873665509706697</v>
      </c>
      <c r="AC52" s="41">
        <v>8.9448280173123784</v>
      </c>
      <c r="AD52" s="41">
        <v>9.1319282011016973</v>
      </c>
      <c r="AE52" s="41">
        <v>10.204156177432786</v>
      </c>
      <c r="AF52" s="41">
        <v>9.4917362468503832</v>
      </c>
      <c r="AG52" s="41">
        <v>10.916576108015189</v>
      </c>
      <c r="AH52" s="41">
        <v>11.736938452322196</v>
      </c>
      <c r="AI52" s="35">
        <f t="shared" si="6"/>
        <v>12.409779497872242</v>
      </c>
      <c r="AJ52" s="40">
        <f t="shared" si="7"/>
        <v>26.587416642505087</v>
      </c>
      <c r="AK52" s="39">
        <f>RANK(R52,(D52:R52,V52:AH52),1)</f>
        <v>21</v>
      </c>
    </row>
    <row r="53" spans="1:37" ht="12.75" customHeight="1" x14ac:dyDescent="0.25">
      <c r="A53">
        <v>2016</v>
      </c>
      <c r="B53" s="34" t="s">
        <v>188</v>
      </c>
      <c r="C53" s="42">
        <v>2015</v>
      </c>
      <c r="D53" s="35">
        <v>15.835903422911491</v>
      </c>
      <c r="E53" s="35">
        <v>19.806557673494019</v>
      </c>
      <c r="F53" s="35">
        <v>24.041922207448714</v>
      </c>
      <c r="G53" s="35">
        <v>11.997604314015046</v>
      </c>
      <c r="H53" s="35">
        <v>13.118730220061881</v>
      </c>
      <c r="I53" s="35">
        <v>23.115436215646124</v>
      </c>
      <c r="J53" s="35">
        <v>13.360083713724737</v>
      </c>
      <c r="K53" s="35">
        <v>18.062584041865616</v>
      </c>
      <c r="L53" s="35">
        <v>18.233867166400547</v>
      </c>
      <c r="M53" s="35">
        <v>13.219942975468884</v>
      </c>
      <c r="N53" s="35">
        <v>12.612666443026852</v>
      </c>
      <c r="O53" s="35">
        <v>18.296151938958701</v>
      </c>
      <c r="P53" s="35">
        <v>17.01152850494671</v>
      </c>
      <c r="Q53" s="35">
        <v>14.74591990314374</v>
      </c>
      <c r="R53" s="35">
        <v>15.189698907620608</v>
      </c>
      <c r="S53" s="36">
        <f t="shared" si="3"/>
        <v>15.835903422911491</v>
      </c>
      <c r="T53" s="37">
        <f t="shared" si="4"/>
        <v>-4.080629301868246</v>
      </c>
      <c r="U53" s="38">
        <f t="shared" si="5"/>
        <v>7</v>
      </c>
      <c r="V53" s="36">
        <v>7.4430303206997968</v>
      </c>
      <c r="W53" s="36">
        <v>10.206917102968026</v>
      </c>
      <c r="X53" s="41">
        <v>11.888605962038273</v>
      </c>
      <c r="Y53" s="41">
        <v>11.055547129072918</v>
      </c>
      <c r="Z53" s="41">
        <v>9.4050006562817501</v>
      </c>
      <c r="AA53" s="41">
        <v>8.6731545787234019</v>
      </c>
      <c r="AB53" s="41">
        <v>12.674951215585009</v>
      </c>
      <c r="AC53" s="41">
        <v>9.584069377386454</v>
      </c>
      <c r="AD53" s="41">
        <v>9.7864948882004636</v>
      </c>
      <c r="AE53" s="41">
        <v>10.37041463093319</v>
      </c>
      <c r="AF53" s="41">
        <v>9.8098516779097729</v>
      </c>
      <c r="AG53" s="41">
        <v>11.078903918782229</v>
      </c>
      <c r="AH53" s="41">
        <v>12.59709524988731</v>
      </c>
      <c r="AI53" s="35">
        <f t="shared" si="6"/>
        <v>12.643808829305931</v>
      </c>
      <c r="AJ53" s="40">
        <f t="shared" si="7"/>
        <v>20.135467980295552</v>
      </c>
      <c r="AK53" s="39">
        <f>RANK(R53,(D53:R53,V53:AH53),1)</f>
        <v>20</v>
      </c>
    </row>
    <row r="54" spans="1:37" ht="12.75" customHeight="1" x14ac:dyDescent="0.25">
      <c r="A54">
        <v>2016</v>
      </c>
      <c r="B54" s="34" t="s">
        <v>172</v>
      </c>
      <c r="C54" s="42">
        <v>2015</v>
      </c>
      <c r="D54" s="35">
        <v>17.272350202487015</v>
      </c>
      <c r="E54" s="35">
        <v>23.588358858620325</v>
      </c>
      <c r="F54" s="35">
        <v>26.501456728592011</v>
      </c>
      <c r="G54" s="35">
        <v>13.276507991463896</v>
      </c>
      <c r="H54" s="35">
        <v>14.702980694753871</v>
      </c>
      <c r="I54" s="35">
        <v>25.5819833596039</v>
      </c>
      <c r="J54" s="35">
        <v>14.806099203425434</v>
      </c>
      <c r="K54" s="35">
        <v>20.090922772843101</v>
      </c>
      <c r="L54" s="35">
        <v>19.429245675533895</v>
      </c>
      <c r="M54" s="35">
        <v>14.591268977026342</v>
      </c>
      <c r="N54" s="35">
        <v>13.68038881709419</v>
      </c>
      <c r="O54" s="35">
        <v>19.747194410604553</v>
      </c>
      <c r="P54" s="35">
        <v>19.62688948382106</v>
      </c>
      <c r="Q54" s="35">
        <v>16.859876167800756</v>
      </c>
      <c r="R54" s="35">
        <v>15.734165781469514</v>
      </c>
      <c r="S54" s="36">
        <f t="shared" si="3"/>
        <v>17.272350202487015</v>
      </c>
      <c r="T54" s="37">
        <f t="shared" si="4"/>
        <v>-8.905472636815924</v>
      </c>
      <c r="U54" s="38">
        <f t="shared" si="5"/>
        <v>6</v>
      </c>
      <c r="V54" s="36">
        <v>8.0604300944939382</v>
      </c>
      <c r="W54" s="36">
        <v>11.437561253487667</v>
      </c>
      <c r="X54" s="41">
        <v>13.929591879717137</v>
      </c>
      <c r="Y54" s="41">
        <v>12.210950068524399</v>
      </c>
      <c r="Z54" s="41">
        <v>10.638392811283044</v>
      </c>
      <c r="AA54" s="41">
        <v>9.6673601879591473</v>
      </c>
      <c r="AB54" s="41">
        <v>13.955371506885028</v>
      </c>
      <c r="AC54" s="41">
        <v>10.062647804533478</v>
      </c>
      <c r="AD54" s="41">
        <v>10.947748337297739</v>
      </c>
      <c r="AE54" s="41">
        <v>11.618018643662904</v>
      </c>
      <c r="AF54" s="41">
        <v>10.595426766003227</v>
      </c>
      <c r="AG54" s="41">
        <v>13.207762319016188</v>
      </c>
      <c r="AH54" s="41">
        <v>13.998337552164847</v>
      </c>
      <c r="AI54" s="35">
        <f t="shared" si="6"/>
        <v>13.976854529524937</v>
      </c>
      <c r="AJ54" s="40">
        <f t="shared" si="7"/>
        <v>12.573009529664944</v>
      </c>
      <c r="AK54" s="39">
        <f>RANK(R54,(D54:R54,V54:AH54),1)</f>
        <v>19</v>
      </c>
    </row>
    <row r="55" spans="1:37" ht="12.75" customHeight="1" x14ac:dyDescent="0.25">
      <c r="A55">
        <v>2017</v>
      </c>
      <c r="B55" s="34" t="s">
        <v>189</v>
      </c>
      <c r="C55" s="42">
        <v>2015</v>
      </c>
      <c r="D55" s="35">
        <v>16.784431844254037</v>
      </c>
      <c r="E55" s="35">
        <v>24.591344502068608</v>
      </c>
      <c r="F55" s="35">
        <v>26.243965483656702</v>
      </c>
      <c r="G55" s="35">
        <v>13.608300895264428</v>
      </c>
      <c r="H55" s="35">
        <v>14.6670112115943</v>
      </c>
      <c r="I55" s="35">
        <v>26.235358082710931</v>
      </c>
      <c r="J55" s="35">
        <v>14.727263018214698</v>
      </c>
      <c r="K55" s="35">
        <v>19.840059180002854</v>
      </c>
      <c r="L55" s="35">
        <v>18.350978816384416</v>
      </c>
      <c r="M55" s="35">
        <v>13.900952527420655</v>
      </c>
      <c r="N55" s="35">
        <v>13.444760277294773</v>
      </c>
      <c r="O55" s="35">
        <v>19.659303760141654</v>
      </c>
      <c r="P55" s="35">
        <v>19.762592571490909</v>
      </c>
      <c r="Q55" s="35">
        <v>16.663928231013241</v>
      </c>
      <c r="R55" s="35">
        <v>15.200670070232119</v>
      </c>
      <c r="S55" s="36">
        <f t="shared" si="3"/>
        <v>16.784431844254037</v>
      </c>
      <c r="T55" s="37">
        <f t="shared" si="4"/>
        <v>-9.4358974358974255</v>
      </c>
      <c r="U55" s="38">
        <f t="shared" si="5"/>
        <v>6</v>
      </c>
      <c r="V55" s="36">
        <v>8.2200679032115929</v>
      </c>
      <c r="W55" s="36">
        <v>10.294451531142478</v>
      </c>
      <c r="X55" s="41">
        <v>16.035587961971935</v>
      </c>
      <c r="Y55" s="41">
        <v>12.377442560019134</v>
      </c>
      <c r="Z55" s="41">
        <v>10.389132941545961</v>
      </c>
      <c r="AA55" s="41">
        <v>9.6833260639927161</v>
      </c>
      <c r="AB55" s="41">
        <v>13.651337899993285</v>
      </c>
      <c r="AC55" s="41">
        <v>9.6058594554807737</v>
      </c>
      <c r="AD55" s="41">
        <v>11.430628455984289</v>
      </c>
      <c r="AE55" s="41">
        <v>12.446301767585304</v>
      </c>
      <c r="AF55" s="41">
        <v>10.311666333034019</v>
      </c>
      <c r="AG55" s="41">
        <v>12.351620357181819</v>
      </c>
      <c r="AH55" s="41">
        <v>13.849308121746024</v>
      </c>
      <c r="AI55" s="35">
        <f t="shared" si="6"/>
        <v>13.875130324583338</v>
      </c>
      <c r="AJ55" s="40">
        <f t="shared" si="7"/>
        <v>9.5533498759305253</v>
      </c>
      <c r="AK55" s="39">
        <f>RANK(R55,(D55:R55,V55:AH55),1)</f>
        <v>18</v>
      </c>
    </row>
    <row r="56" spans="1:37" ht="12.75" customHeight="1" x14ac:dyDescent="0.25">
      <c r="A56">
        <v>2017</v>
      </c>
      <c r="B56" s="34" t="s">
        <v>173</v>
      </c>
      <c r="C56" s="42">
        <v>2015</v>
      </c>
      <c r="D56" s="35">
        <v>17.655872801346682</v>
      </c>
      <c r="E56" s="35">
        <v>25.680458063434987</v>
      </c>
      <c r="F56" s="35">
        <v>26.867632523788426</v>
      </c>
      <c r="G56" s="35">
        <v>14.272871895527473</v>
      </c>
      <c r="H56" s="35">
        <v>15.674273326170256</v>
      </c>
      <c r="I56" s="35">
        <v>27.206825226746549</v>
      </c>
      <c r="J56" s="35">
        <v>14.460320494530649</v>
      </c>
      <c r="K56" s="35">
        <v>21.021021459641773</v>
      </c>
      <c r="L56" s="35">
        <v>18.566337425076387</v>
      </c>
      <c r="M56" s="35">
        <v>14.442468247006534</v>
      </c>
      <c r="N56" s="35">
        <v>13.889048573759066</v>
      </c>
      <c r="O56" s="35">
        <v>19.905255989384781</v>
      </c>
      <c r="P56" s="35">
        <v>19.432171429995815</v>
      </c>
      <c r="Q56" s="35">
        <v>17.789764657777518</v>
      </c>
      <c r="R56" s="35">
        <v>16.566885702375853</v>
      </c>
      <c r="S56" s="36">
        <f t="shared" si="3"/>
        <v>17.789764657777518</v>
      </c>
      <c r="T56" s="37">
        <f t="shared" si="4"/>
        <v>-6.8740592072252849</v>
      </c>
      <c r="U56" s="38">
        <f t="shared" si="5"/>
        <v>6</v>
      </c>
      <c r="V56" s="36">
        <v>8.7743796581010045</v>
      </c>
      <c r="W56" s="36">
        <v>11.032688969901161</v>
      </c>
      <c r="X56" s="41">
        <v>16.299101989514174</v>
      </c>
      <c r="Y56" s="41">
        <v>13.282072157939259</v>
      </c>
      <c r="Z56" s="41">
        <v>11.773557242151805</v>
      </c>
      <c r="AA56" s="41">
        <v>10.122224346171453</v>
      </c>
      <c r="AB56" s="41">
        <v>14.121127791572521</v>
      </c>
      <c r="AC56" s="41">
        <v>9.8812190045959429</v>
      </c>
      <c r="AD56" s="41">
        <v>11.586108643148629</v>
      </c>
      <c r="AE56" s="41">
        <v>12.951805578743192</v>
      </c>
      <c r="AF56" s="41">
        <v>11.505773529290126</v>
      </c>
      <c r="AG56" s="41">
        <v>12.871470464884688</v>
      </c>
      <c r="AH56" s="41">
        <v>14.397837628196255</v>
      </c>
      <c r="AI56" s="35">
        <f t="shared" si="6"/>
        <v>14.420152937601394</v>
      </c>
      <c r="AJ56" s="40">
        <f t="shared" si="7"/>
        <v>14.887031878675346</v>
      </c>
      <c r="AK56" s="39">
        <f>RANK(R56,(D56:R56,V56:AH56),1)</f>
        <v>19</v>
      </c>
    </row>
    <row r="57" spans="1:37" ht="12.75" customHeight="1" x14ac:dyDescent="0.25">
      <c r="A57">
        <v>2018</v>
      </c>
      <c r="B57" s="34" t="s">
        <v>190</v>
      </c>
      <c r="C57" s="42">
        <v>2015</v>
      </c>
      <c r="D57" s="35">
        <v>17.296349242000783</v>
      </c>
      <c r="E57" s="35">
        <v>24.844806846088613</v>
      </c>
      <c r="F57" s="35">
        <v>27.501723158949364</v>
      </c>
      <c r="G57" s="35">
        <v>14.181950650104408</v>
      </c>
      <c r="H57" s="35">
        <v>15.378442764505277</v>
      </c>
      <c r="I57" s="35">
        <v>26.2788378361426</v>
      </c>
      <c r="J57" s="35">
        <v>14.709814818222435</v>
      </c>
      <c r="K57" s="35">
        <v>20.841836904526886</v>
      </c>
      <c r="L57" s="35">
        <v>18.184920591666135</v>
      </c>
      <c r="M57" s="35">
        <v>14.701017082087137</v>
      </c>
      <c r="N57" s="35">
        <v>15.008937846822654</v>
      </c>
      <c r="O57" s="35">
        <v>19.759715359884925</v>
      </c>
      <c r="P57" s="35">
        <v>20.965005210421094</v>
      </c>
      <c r="Q57" s="35">
        <v>16.636519031853243</v>
      </c>
      <c r="R57" s="35">
        <v>16.601328087312044</v>
      </c>
      <c r="S57" s="36">
        <f t="shared" si="3"/>
        <v>17.296349242000783</v>
      </c>
      <c r="T57" s="37">
        <f t="shared" si="4"/>
        <v>-4.0183112919633741</v>
      </c>
      <c r="U57" s="38">
        <f t="shared" si="5"/>
        <v>6</v>
      </c>
      <c r="V57" s="36">
        <v>8.6129836764591907</v>
      </c>
      <c r="W57" s="36">
        <v>11.533832073378957</v>
      </c>
      <c r="X57" s="41">
        <v>16.65411450412385</v>
      </c>
      <c r="Y57" s="41">
        <v>13.838838940827685</v>
      </c>
      <c r="Z57" s="41">
        <v>11.859348310385075</v>
      </c>
      <c r="AA57" s="41">
        <v>9.8798576799424627</v>
      </c>
      <c r="AB57" s="41">
        <v>13.469334023145068</v>
      </c>
      <c r="AC57" s="41">
        <v>9.6511165404246491</v>
      </c>
      <c r="AD57" s="41">
        <v>11.305090933861143</v>
      </c>
      <c r="AE57" s="41">
        <v>12.404807950773705</v>
      </c>
      <c r="AF57" s="41">
        <v>11.727382268355568</v>
      </c>
      <c r="AG57" s="41">
        <v>13.777254787880583</v>
      </c>
      <c r="AH57" s="41">
        <v>14.190748386239708</v>
      </c>
      <c r="AI57" s="35">
        <f t="shared" si="6"/>
        <v>14.705415950154787</v>
      </c>
      <c r="AJ57" s="40">
        <f t="shared" si="7"/>
        <v>12.892611426862095</v>
      </c>
      <c r="AK57" s="39">
        <f>RANK(R57,(D57:R57,V57:AH57),1)</f>
        <v>18</v>
      </c>
    </row>
    <row r="58" spans="1:37" ht="12.75" customHeight="1" x14ac:dyDescent="0.25">
      <c r="A58">
        <v>2018</v>
      </c>
      <c r="B58" s="34" t="s">
        <v>174</v>
      </c>
      <c r="C58" s="42">
        <v>2015</v>
      </c>
      <c r="D58" s="35">
        <v>17.89544118427925</v>
      </c>
      <c r="E58" s="35">
        <v>26.113824710260381</v>
      </c>
      <c r="F58" s="35">
        <v>27.777068995280374</v>
      </c>
      <c r="G58" s="35">
        <v>15.102613882160126</v>
      </c>
      <c r="H58" s="35">
        <v>16.000943683160227</v>
      </c>
      <c r="I58" s="35">
        <v>26.683063396042623</v>
      </c>
      <c r="J58" s="35">
        <v>14.640107449962054</v>
      </c>
      <c r="K58" s="35">
        <v>22.582765987517408</v>
      </c>
      <c r="L58" s="35">
        <v>19.220699999616034</v>
      </c>
      <c r="M58" s="35">
        <v>15.040353400902692</v>
      </c>
      <c r="N58" s="35">
        <v>15.280500971467076</v>
      </c>
      <c r="O58" s="35">
        <v>20.394754789041912</v>
      </c>
      <c r="P58" s="35">
        <v>22.031316010665861</v>
      </c>
      <c r="Q58" s="35">
        <v>18.224532299497113</v>
      </c>
      <c r="R58" s="35">
        <v>18.000336412236301</v>
      </c>
      <c r="S58" s="36">
        <f t="shared" si="3"/>
        <v>18.224532299497113</v>
      </c>
      <c r="T58" s="37">
        <f t="shared" si="4"/>
        <v>-1.2301873297840338</v>
      </c>
      <c r="U58" s="38">
        <f t="shared" si="5"/>
        <v>7</v>
      </c>
      <c r="V58" s="36">
        <v>8.9388262376742809</v>
      </c>
      <c r="W58" s="36">
        <v>11.749442248724101</v>
      </c>
      <c r="X58" s="41">
        <v>19.416375797853682</v>
      </c>
      <c r="Y58" s="41">
        <v>14.1064461820412</v>
      </c>
      <c r="Z58" s="41">
        <v>12.612194631862813</v>
      </c>
      <c r="AA58" s="41">
        <v>9.9438882922585492</v>
      </c>
      <c r="AB58" s="41">
        <v>13.439369597140136</v>
      </c>
      <c r="AC58" s="41">
        <v>9.757106848486254</v>
      </c>
      <c r="AD58" s="41">
        <v>11.624921286209238</v>
      </c>
      <c r="AE58" s="41">
        <v>12.416518833625167</v>
      </c>
      <c r="AF58" s="41">
        <v>11.713864830862713</v>
      </c>
      <c r="AG58" s="41">
        <v>13.003546228338106</v>
      </c>
      <c r="AH58" s="41">
        <v>14.568952614239272</v>
      </c>
      <c r="AI58" s="35">
        <f t="shared" si="6"/>
        <v>15.071483641531408</v>
      </c>
      <c r="AJ58" s="40">
        <f t="shared" si="7"/>
        <v>19.433075338608756</v>
      </c>
      <c r="AK58" s="39">
        <f>RANK(R58,(D58:R58,V58:AH58),1)</f>
        <v>19</v>
      </c>
    </row>
    <row r="59" spans="1:37" ht="12.75" customHeight="1" x14ac:dyDescent="0.25">
      <c r="A59">
        <v>2019</v>
      </c>
      <c r="B59" s="34" t="s">
        <v>191</v>
      </c>
      <c r="C59" s="42">
        <v>2015</v>
      </c>
      <c r="D59" s="35">
        <v>17.767676781437565</v>
      </c>
      <c r="E59" s="35">
        <v>24.799623590216935</v>
      </c>
      <c r="F59" s="35">
        <v>26.066247549562288</v>
      </c>
      <c r="G59" s="35">
        <v>15.147075486240286</v>
      </c>
      <c r="H59" s="35">
        <v>15.531430342869221</v>
      </c>
      <c r="I59" s="35">
        <v>26.974722665230683</v>
      </c>
      <c r="J59" s="35">
        <v>13.932863552798876</v>
      </c>
      <c r="K59" s="35">
        <v>21.165723127543373</v>
      </c>
      <c r="L59" s="35">
        <v>20.100011934163145</v>
      </c>
      <c r="M59" s="35">
        <v>15.706137095882369</v>
      </c>
      <c r="N59" s="35">
        <v>18.055942923909267</v>
      </c>
      <c r="O59" s="35">
        <v>18.780975948913849</v>
      </c>
      <c r="P59" s="35">
        <v>20.991016374530222</v>
      </c>
      <c r="Q59" s="35">
        <v>17.758941443786906</v>
      </c>
      <c r="R59" s="35">
        <v>18.53657161612778</v>
      </c>
      <c r="S59" s="35">
        <f t="shared" si="3"/>
        <v>18.53657161612778</v>
      </c>
      <c r="T59" s="37">
        <f t="shared" si="4"/>
        <v>0</v>
      </c>
      <c r="U59" s="38">
        <f t="shared" si="5"/>
        <v>8</v>
      </c>
      <c r="V59" s="35">
        <v>8.7091316377056298</v>
      </c>
      <c r="W59" s="35">
        <v>11.539381036518694</v>
      </c>
      <c r="X59" s="35">
        <v>19.243948844398702</v>
      </c>
      <c r="Y59" s="35">
        <v>15.269370213349493</v>
      </c>
      <c r="Z59" s="35">
        <v>11.853853191942367</v>
      </c>
      <c r="AA59" s="35">
        <v>9.7835781687365166</v>
      </c>
      <c r="AB59" s="35">
        <v>14.229865032921236</v>
      </c>
      <c r="AC59" s="35">
        <v>10.962848751575292</v>
      </c>
      <c r="AD59" s="35">
        <v>11.268585569348309</v>
      </c>
      <c r="AE59" s="35">
        <v>11.731558464833162</v>
      </c>
      <c r="AF59" s="35">
        <v>11.862588529593026</v>
      </c>
      <c r="AG59" s="35">
        <v>13.77562747508704</v>
      </c>
      <c r="AH59" s="35">
        <v>14.273541721174524</v>
      </c>
      <c r="AI59" s="35">
        <f t="shared" si="6"/>
        <v>15.400400278109357</v>
      </c>
      <c r="AJ59" s="40">
        <f t="shared" si="7"/>
        <v>20.364219639643274</v>
      </c>
      <c r="AK59" s="39">
        <f>RANK(R59,(D59:R59,V59:AH59),1)</f>
        <v>20</v>
      </c>
    </row>
    <row r="60" spans="1:37" ht="12.75" customHeight="1" x14ac:dyDescent="0.25">
      <c r="A60">
        <v>2019</v>
      </c>
      <c r="B60" s="34" t="s">
        <v>175</v>
      </c>
      <c r="C60" s="42">
        <v>2015</v>
      </c>
      <c r="D60" s="35">
        <v>18.281190945675441</v>
      </c>
      <c r="E60" s="35">
        <v>25.209356848906346</v>
      </c>
      <c r="F60" s="35">
        <v>25.773482316853901</v>
      </c>
      <c r="G60" s="35">
        <v>15.716182958601404</v>
      </c>
      <c r="H60" s="35">
        <v>16.862062815369875</v>
      </c>
      <c r="I60" s="35">
        <v>25.368017136766596</v>
      </c>
      <c r="J60" s="35">
        <v>13.67122813729152</v>
      </c>
      <c r="K60" s="35">
        <v>22.441616271788657</v>
      </c>
      <c r="L60" s="35">
        <v>20.634651882269146</v>
      </c>
      <c r="M60" s="35">
        <v>15.857214325588293</v>
      </c>
      <c r="N60" s="35">
        <v>18.113716197378508</v>
      </c>
      <c r="O60" s="35">
        <v>19.224338212400259</v>
      </c>
      <c r="P60" s="35">
        <v>21.101818285413216</v>
      </c>
      <c r="Q60" s="35">
        <v>18.08727281606847</v>
      </c>
      <c r="R60" s="35">
        <v>19.478035254207104</v>
      </c>
      <c r="S60" s="35">
        <f t="shared" si="3"/>
        <v>19.224338212400259</v>
      </c>
      <c r="T60" s="37">
        <f t="shared" si="4"/>
        <v>1.3196659307793646</v>
      </c>
      <c r="U60" s="38">
        <f t="shared" si="5"/>
        <v>9</v>
      </c>
      <c r="V60" s="35">
        <v>8.4442530983399582</v>
      </c>
      <c r="W60" s="35">
        <v>11.670345618165037</v>
      </c>
      <c r="X60" s="35">
        <v>19.709133536417689</v>
      </c>
      <c r="Y60" s="35">
        <v>15.601594972924557</v>
      </c>
      <c r="Z60" s="35">
        <v>12.437203676156242</v>
      </c>
      <c r="AA60" s="35">
        <v>9.6694630990385537</v>
      </c>
      <c r="AB60" s="35">
        <v>14.455715116156087</v>
      </c>
      <c r="AC60" s="35">
        <v>11.0533333875974</v>
      </c>
      <c r="AD60" s="35">
        <v>11.494056409431424</v>
      </c>
      <c r="AE60" s="35">
        <v>12.128697560872425</v>
      </c>
      <c r="AF60" s="35">
        <v>12.525348280523049</v>
      </c>
      <c r="AG60" s="35">
        <v>13.970919792138659</v>
      </c>
      <c r="AH60" s="35">
        <v>14.684891087509779</v>
      </c>
      <c r="AI60" s="35">
        <f t="shared" si="6"/>
        <v>15.786698642094848</v>
      </c>
      <c r="AJ60" s="40">
        <f t="shared" si="7"/>
        <v>23.382574759927298</v>
      </c>
      <c r="AK60" s="39">
        <f>RANK(R60,(D60:R60,V60:AH60),1)</f>
        <v>21</v>
      </c>
    </row>
    <row r="61" spans="1:37" ht="12.75" customHeight="1" x14ac:dyDescent="0.25">
      <c r="A61">
        <v>2020</v>
      </c>
      <c r="B61" s="34" t="s">
        <v>192</v>
      </c>
      <c r="C61" s="42">
        <v>2015</v>
      </c>
      <c r="D61" s="35">
        <v>18.464143608715521</v>
      </c>
      <c r="E61" s="35">
        <v>24.420601115837869</v>
      </c>
      <c r="F61" s="35">
        <v>24.779213094974452</v>
      </c>
      <c r="G61" s="35">
        <v>15.219142529211277</v>
      </c>
      <c r="H61" s="35">
        <v>16.557377475745373</v>
      </c>
      <c r="I61" s="35">
        <v>26.616006158844783</v>
      </c>
      <c r="J61" s="35">
        <v>14.641864709137748</v>
      </c>
      <c r="K61" s="35">
        <v>21.1056269672338</v>
      </c>
      <c r="L61" s="35">
        <v>19.470006477025461</v>
      </c>
      <c r="M61" s="35">
        <v>17.370814404030803</v>
      </c>
      <c r="N61" s="35">
        <v>12.481446200680743</v>
      </c>
      <c r="O61" s="35">
        <v>18.54286331145282</v>
      </c>
      <c r="P61" s="35">
        <v>19.583712714312675</v>
      </c>
      <c r="Q61" s="35">
        <v>16.741056782132404</v>
      </c>
      <c r="R61" s="35">
        <v>19.269956209834731</v>
      </c>
      <c r="S61" s="35">
        <f t="shared" si="3"/>
        <v>18.54286331145282</v>
      </c>
      <c r="T61" s="37">
        <f t="shared" si="4"/>
        <v>3.9211468378393857</v>
      </c>
      <c r="U61" s="38">
        <f t="shared" si="5"/>
        <v>9</v>
      </c>
      <c r="V61" s="35">
        <v>8.7203937365653132</v>
      </c>
      <c r="W61" s="35">
        <v>11.379370362358546</v>
      </c>
      <c r="X61" s="35">
        <v>18.65656954874003</v>
      </c>
      <c r="Y61" s="35">
        <v>16.102552526596529</v>
      </c>
      <c r="Z61" s="35">
        <v>10.810839175922494</v>
      </c>
      <c r="AA61" s="35">
        <v>9.0177792802395551</v>
      </c>
      <c r="AB61" s="35">
        <v>12.420219765218398</v>
      </c>
      <c r="AC61" s="35">
        <v>12.472699567043266</v>
      </c>
      <c r="AD61" s="35">
        <v>11.230677590521426</v>
      </c>
      <c r="AE61" s="35">
        <v>12.901284615279677</v>
      </c>
      <c r="AF61" s="35">
        <v>12.761338477080031</v>
      </c>
      <c r="AG61" s="35">
        <v>14.74682431278748</v>
      </c>
      <c r="AH61" s="35">
        <v>12.66512550706778</v>
      </c>
      <c r="AI61" s="35">
        <f t="shared" si="6"/>
        <v>15.660847527903904</v>
      </c>
      <c r="AJ61" s="40">
        <f t="shared" si="7"/>
        <v>23.045423790125373</v>
      </c>
      <c r="AK61" s="39">
        <f>RANK(R61,(D61:R61,V61:AH61),1)</f>
        <v>22</v>
      </c>
    </row>
    <row r="62" spans="1:37" ht="12.75" customHeight="1" x14ac:dyDescent="0.25">
      <c r="A62">
        <v>2020</v>
      </c>
      <c r="B62" s="34" t="s">
        <v>176</v>
      </c>
      <c r="C62" s="42">
        <v>2015</v>
      </c>
      <c r="D62" s="35">
        <v>19.592808630263715</v>
      </c>
      <c r="E62" s="35">
        <v>24.429981042442343</v>
      </c>
      <c r="F62" s="35">
        <v>25.487829962488885</v>
      </c>
      <c r="G62" s="35">
        <v>16.030479788397585</v>
      </c>
      <c r="H62" s="35">
        <v>17.703146884197672</v>
      </c>
      <c r="I62" s="35">
        <v>27.178579945811133</v>
      </c>
      <c r="J62" s="35">
        <v>14.83700921193482</v>
      </c>
      <c r="K62" s="35">
        <v>23.652416878989328</v>
      </c>
      <c r="L62" s="35">
        <v>19.466228417608573</v>
      </c>
      <c r="M62" s="35">
        <v>17.947265865746871</v>
      </c>
      <c r="N62" s="35">
        <v>12.305404958831986</v>
      </c>
      <c r="O62" s="35">
        <v>19.285399542386941</v>
      </c>
      <c r="P62" s="35">
        <v>20.777237762965399</v>
      </c>
      <c r="Q62" s="35">
        <v>18.23659206610148</v>
      </c>
      <c r="R62" s="35">
        <v>18.859483754501916</v>
      </c>
      <c r="S62" s="35">
        <f t="shared" si="3"/>
        <v>19.285399542386941</v>
      </c>
      <c r="T62" s="37">
        <f t="shared" si="4"/>
        <v>-2.2084882760604154</v>
      </c>
      <c r="U62" s="38">
        <f t="shared" si="5"/>
        <v>7</v>
      </c>
      <c r="V62" s="35">
        <v>8.8786977733820791</v>
      </c>
      <c r="W62" s="35">
        <v>11.817166995733585</v>
      </c>
      <c r="X62" s="35">
        <v>15.352371506316469</v>
      </c>
      <c r="Y62" s="35">
        <v>16.229391551141379</v>
      </c>
      <c r="Z62" s="35">
        <v>11.672503895556279</v>
      </c>
      <c r="AA62" s="35">
        <v>9.1228167549312822</v>
      </c>
      <c r="AB62" s="35">
        <v>12.947347465868775</v>
      </c>
      <c r="AC62" s="35">
        <v>11.943747208388725</v>
      </c>
      <c r="AD62" s="35">
        <v>11.762918333167093</v>
      </c>
      <c r="AE62" s="35">
        <v>13.652580079233138</v>
      </c>
      <c r="AF62" s="35">
        <v>13.101052009807162</v>
      </c>
      <c r="AG62" s="35">
        <v>15.58744904410459</v>
      </c>
      <c r="AH62" s="35">
        <v>15.316205731272142</v>
      </c>
      <c r="AI62" s="35">
        <f t="shared" si="6"/>
        <v>15.808964416251087</v>
      </c>
      <c r="AJ62" s="40">
        <f t="shared" si="7"/>
        <v>19.296136406727552</v>
      </c>
      <c r="AK62" s="39">
        <f>RANK(R62,(D62:R62,V62:AH62),1)</f>
        <v>20</v>
      </c>
    </row>
    <row r="63" spans="1:37" ht="12.75" customHeight="1" x14ac:dyDescent="0.25">
      <c r="A63">
        <v>2021</v>
      </c>
      <c r="B63" s="34" t="s">
        <v>193</v>
      </c>
      <c r="C63" s="42">
        <v>2015</v>
      </c>
      <c r="D63" s="35">
        <v>19.24452764056786</v>
      </c>
      <c r="E63" s="35">
        <v>23.465123503977598</v>
      </c>
      <c r="F63" s="35">
        <v>25.184625522403785</v>
      </c>
      <c r="G63" s="35">
        <v>15.345252861409481</v>
      </c>
      <c r="H63" s="35">
        <v>16.89975216089578</v>
      </c>
      <c r="I63" s="35">
        <v>27.72914113552941</v>
      </c>
      <c r="J63" s="35">
        <v>14.589714095737365</v>
      </c>
      <c r="K63" s="35">
        <v>22.18852352060058</v>
      </c>
      <c r="L63" s="35">
        <v>19.617954846589708</v>
      </c>
      <c r="M63" s="35">
        <v>17.264495013289217</v>
      </c>
      <c r="N63" s="35">
        <v>11.124656997999741</v>
      </c>
      <c r="O63" s="35">
        <v>18.141614729759141</v>
      </c>
      <c r="P63" s="35">
        <v>20.173753478808276</v>
      </c>
      <c r="Q63" s="35">
        <v>18.358723570469522</v>
      </c>
      <c r="R63" s="35">
        <v>19.26366019173307</v>
      </c>
      <c r="S63" s="35">
        <f t="shared" ref="S63" si="8">MEDIAN(D63:R63)</f>
        <v>19.24452764056786</v>
      </c>
      <c r="T63" s="37">
        <f t="shared" ref="T63" si="9">(R63-S63)/S63*100</f>
        <v>9.9418138613485502E-2</v>
      </c>
      <c r="U63" s="38">
        <f t="shared" ref="U63" si="10">RANK(R63,D63:R63,1)</f>
        <v>9</v>
      </c>
      <c r="V63" s="35">
        <v>8.8927781154970624</v>
      </c>
      <c r="W63" s="35">
        <v>11.211500534283893</v>
      </c>
      <c r="X63" s="35">
        <v>17.160282769748235</v>
      </c>
      <c r="Y63" s="35">
        <v>15.64920523840401</v>
      </c>
      <c r="Z63" s="35">
        <v>11.498084204021589</v>
      </c>
      <c r="AA63" s="35">
        <v>8.7711971646992506</v>
      </c>
      <c r="AB63" s="35">
        <v>12.184148140666384</v>
      </c>
      <c r="AC63" s="35">
        <v>11.706508691103554</v>
      </c>
      <c r="AD63" s="35">
        <v>11.159394412513404</v>
      </c>
      <c r="AE63" s="35">
        <v>13.443379416786572</v>
      </c>
      <c r="AF63" s="35">
        <v>13.339167173245592</v>
      </c>
      <c r="AG63" s="35">
        <v>14.485501852196386</v>
      </c>
      <c r="AH63" s="35">
        <v>14.433395730425893</v>
      </c>
      <c r="AI63" s="35">
        <f t="shared" ref="AI63" si="11">MEDIAN(D63:R63,V63:AH63)</f>
        <v>15.497229049906746</v>
      </c>
      <c r="AJ63" s="40">
        <f t="shared" ref="AJ63" si="12">(R63-AI63)/AI63*100</f>
        <v>24.303900585692048</v>
      </c>
      <c r="AK63" s="39">
        <f>RANK(R63,(D63:R63,V63:AH63),1)</f>
        <v>22</v>
      </c>
    </row>
    <row r="64" spans="1:37" ht="12.75" customHeight="1" x14ac:dyDescent="0.25">
      <c r="A64">
        <v>2021</v>
      </c>
      <c r="B64" s="34" t="s">
        <v>177</v>
      </c>
      <c r="C64" s="42">
        <v>2015</v>
      </c>
      <c r="D64" s="35">
        <v>19.461898404187021</v>
      </c>
      <c r="E64" s="35">
        <v>25.50062311690851</v>
      </c>
      <c r="F64" s="35">
        <v>29.367451071175864</v>
      </c>
      <c r="G64" s="35">
        <v>15.671725629629812</v>
      </c>
      <c r="H64" s="35">
        <v>17.221863708212759</v>
      </c>
      <c r="I64" s="35">
        <v>27.544761242512401</v>
      </c>
      <c r="J64" s="35">
        <v>16.81303608309198</v>
      </c>
      <c r="K64" s="35">
        <v>25.330278273108185</v>
      </c>
      <c r="L64" s="35">
        <v>20.100691568438236</v>
      </c>
      <c r="M64" s="35">
        <v>16.940794715942225</v>
      </c>
      <c r="N64" s="35">
        <v>12.341483933333476</v>
      </c>
      <c r="O64" s="35">
        <v>18.482415552335159</v>
      </c>
      <c r="P64" s="35">
        <v>23.984554007085627</v>
      </c>
      <c r="Q64" s="35">
        <v>22.17889866280219</v>
      </c>
      <c r="R64" s="35">
        <v>20.131434455873578</v>
      </c>
      <c r="S64" s="35">
        <f t="shared" ref="S64:S69" si="13">MEDIAN(D64:R64)</f>
        <v>20.100691568438236</v>
      </c>
      <c r="T64" s="37">
        <f t="shared" ref="T64:T69" si="14">(R64-S64)/S64*100</f>
        <v>0.15294442646746154</v>
      </c>
      <c r="U64" s="38">
        <f t="shared" ref="U64:U69" si="15">RANK(R64,D64:R64,1)</f>
        <v>9</v>
      </c>
      <c r="V64" s="35">
        <v>9.2923112293076766</v>
      </c>
      <c r="W64" s="35">
        <v>11.183138995491273</v>
      </c>
      <c r="X64" s="35">
        <v>19.62372600579733</v>
      </c>
      <c r="Y64" s="35">
        <v>16.037967043800506</v>
      </c>
      <c r="Z64" s="35">
        <v>16.514932606441416</v>
      </c>
      <c r="AA64" s="35">
        <v>8.5427939165862501</v>
      </c>
      <c r="AB64" s="35">
        <v>16.063518770370557</v>
      </c>
      <c r="AC64" s="35">
        <v>12.579966714653931</v>
      </c>
      <c r="AD64" s="35">
        <v>11.225725206441355</v>
      </c>
      <c r="AE64" s="35">
        <v>13.406139207085502</v>
      </c>
      <c r="AF64" s="35">
        <v>13.644621988405955</v>
      </c>
      <c r="AG64" s="35">
        <v>13.832001316586313</v>
      </c>
      <c r="AH64" s="35">
        <v>14.573001387117721</v>
      </c>
      <c r="AI64" s="35">
        <f t="shared" ref="AI64:AI69" si="16">MEDIAN(D64:R64,V64:AH64)</f>
        <v>16.663984344766696</v>
      </c>
      <c r="AJ64" s="40">
        <f t="shared" ref="AJ64:AJ69" si="17">(R64-AI64)/AI64*100</f>
        <v>20.808049499853436</v>
      </c>
      <c r="AK64" s="39">
        <f>RANK(R64,(D64:R64,V64:AH64),1)</f>
        <v>22</v>
      </c>
    </row>
    <row r="65" spans="1:37" x14ac:dyDescent="0.25">
      <c r="A65">
        <v>2022</v>
      </c>
      <c r="B65" s="34" t="s">
        <v>194</v>
      </c>
      <c r="C65" s="42">
        <v>2015</v>
      </c>
      <c r="D65" s="35">
        <v>18.935247314278815</v>
      </c>
      <c r="E65" s="35">
        <v>28.937503343342058</v>
      </c>
      <c r="F65" s="35">
        <v>38.384078481901788</v>
      </c>
      <c r="G65" s="35">
        <v>16.283133973239316</v>
      </c>
      <c r="H65" s="35">
        <v>17.613400347475004</v>
      </c>
      <c r="I65" s="35">
        <v>27.607236969106374</v>
      </c>
      <c r="J65" s="35">
        <v>17.689175014361847</v>
      </c>
      <c r="K65" s="35">
        <v>19.566702871669168</v>
      </c>
      <c r="L65" s="35">
        <v>26.226454150279459</v>
      </c>
      <c r="M65" s="35">
        <v>16.981944790084643</v>
      </c>
      <c r="N65" s="35">
        <v>3.7971527517740085</v>
      </c>
      <c r="O65" s="35">
        <v>18.514276942685246</v>
      </c>
      <c r="P65" s="35">
        <v>25.856000223277114</v>
      </c>
      <c r="Q65" s="35">
        <v>19.179410129803085</v>
      </c>
      <c r="R65" s="35">
        <v>27.30521864902914</v>
      </c>
      <c r="S65" s="35">
        <f t="shared" si="13"/>
        <v>19.179410129803085</v>
      </c>
      <c r="T65" s="37">
        <f t="shared" si="14"/>
        <v>42.367353658073547</v>
      </c>
      <c r="U65" s="38">
        <f t="shared" si="15"/>
        <v>12</v>
      </c>
      <c r="V65" s="35">
        <v>9.2024123230354569</v>
      </c>
      <c r="W65" s="35">
        <v>11.399877662753896</v>
      </c>
      <c r="X65" s="35">
        <v>21.949395174888782</v>
      </c>
      <c r="Y65" s="35">
        <v>20.585451170925612</v>
      </c>
      <c r="Z65" s="35">
        <v>17.31030167992763</v>
      </c>
      <c r="AA65" s="35">
        <v>7.9815982454141023</v>
      </c>
      <c r="AB65" s="35">
        <v>14.809737672661822</v>
      </c>
      <c r="AC65" s="35">
        <v>12.603852925511511</v>
      </c>
      <c r="AD65" s="35">
        <v>10.928390846569098</v>
      </c>
      <c r="AE65" s="35">
        <v>12.326012480259752</v>
      </c>
      <c r="AF65" s="35">
        <v>19.886640354080285</v>
      </c>
      <c r="AG65" s="35">
        <v>15.121255747641063</v>
      </c>
      <c r="AH65" s="35">
        <v>11.702976330301269</v>
      </c>
      <c r="AI65" s="35">
        <f t="shared" si="16"/>
        <v>17.651287680918426</v>
      </c>
      <c r="AJ65" s="40">
        <f t="shared" si="17"/>
        <v>54.692502567656319</v>
      </c>
      <c r="AK65" s="39">
        <f>RANK(R65,(D65:R65,V65:AH65),1)</f>
        <v>25</v>
      </c>
    </row>
    <row r="66" spans="1:37" x14ac:dyDescent="0.25">
      <c r="A66">
        <v>2022</v>
      </c>
      <c r="B66" s="34" t="s">
        <v>178</v>
      </c>
      <c r="C66" s="42">
        <v>2015</v>
      </c>
      <c r="D66" s="35">
        <v>20.456590606382434</v>
      </c>
      <c r="E66" s="35">
        <v>38.746681532510863</v>
      </c>
      <c r="F66" s="35">
        <v>50.675376983152432</v>
      </c>
      <c r="G66" s="35">
        <v>21.354263780670944</v>
      </c>
      <c r="H66" s="35">
        <v>19.023766116652695</v>
      </c>
      <c r="I66" s="35">
        <v>28.975854289293597</v>
      </c>
      <c r="J66" s="35">
        <v>21.043530758801843</v>
      </c>
      <c r="K66" s="35">
        <v>27.836499875773562</v>
      </c>
      <c r="L66" s="35">
        <v>31.427192572927609</v>
      </c>
      <c r="M66" s="35">
        <v>17.625467518241742</v>
      </c>
      <c r="N66" s="35">
        <v>11.65248832009126</v>
      </c>
      <c r="O66" s="35">
        <v>19.179132627587244</v>
      </c>
      <c r="P66" s="35">
        <v>28.915433979485716</v>
      </c>
      <c r="Q66" s="35">
        <v>23.650235553370408</v>
      </c>
      <c r="R66" s="35">
        <v>40.534374110466132</v>
      </c>
      <c r="S66" s="35">
        <f t="shared" si="13"/>
        <v>23.650235553370408</v>
      </c>
      <c r="T66" s="37">
        <f t="shared" si="14"/>
        <v>71.390995320084897</v>
      </c>
      <c r="U66" s="38">
        <f t="shared" si="15"/>
        <v>14</v>
      </c>
      <c r="V66" s="35">
        <v>9.9002993356627211</v>
      </c>
      <c r="W66" s="35">
        <v>12.765948315122202</v>
      </c>
      <c r="X66" s="35">
        <v>28.147232897642667</v>
      </c>
      <c r="Y66" s="35">
        <v>14.854764739908932</v>
      </c>
      <c r="Z66" s="35">
        <v>22.87340299869766</v>
      </c>
      <c r="AA66" s="35">
        <v>9.3565165473917951</v>
      </c>
      <c r="AB66" s="35">
        <v>25.825366706454112</v>
      </c>
      <c r="AC66" s="35">
        <v>20.965847503334569</v>
      </c>
      <c r="AD66" s="35">
        <v>11.082811113331241</v>
      </c>
      <c r="AE66" s="35">
        <v>13.844882418834354</v>
      </c>
      <c r="AF66" s="35">
        <v>29.441953822097251</v>
      </c>
      <c r="AG66" s="35">
        <v>16.261694811149578</v>
      </c>
      <c r="AH66" s="35">
        <v>16.88316085488778</v>
      </c>
      <c r="AI66" s="35">
        <f t="shared" si="16"/>
        <v>21.004689131068204</v>
      </c>
      <c r="AJ66" s="40">
        <f t="shared" si="17"/>
        <v>92.977738720785979</v>
      </c>
      <c r="AK66" s="39">
        <f>RANK(R66,(D66:R66,V66:AH66),1)</f>
        <v>27</v>
      </c>
    </row>
    <row r="67" spans="1:37" x14ac:dyDescent="0.25">
      <c r="A67">
        <v>2023</v>
      </c>
      <c r="B67" s="34" t="s">
        <v>195</v>
      </c>
      <c r="C67" s="42">
        <v>2015</v>
      </c>
      <c r="D67" s="35">
        <v>23.271256182935051</v>
      </c>
      <c r="E67" s="35">
        <v>38.15679019817847</v>
      </c>
      <c r="F67" s="35">
        <v>33.428856883967391</v>
      </c>
      <c r="G67" s="35">
        <v>22.429175295802839</v>
      </c>
      <c r="H67" s="35">
        <v>20.17485458754264</v>
      </c>
      <c r="I67" s="35">
        <v>36.183163118962341</v>
      </c>
      <c r="J67" s="35">
        <v>20.411689837048574</v>
      </c>
      <c r="K67" s="35">
        <v>23.99053360736049</v>
      </c>
      <c r="L67" s="35">
        <v>33.174478282646206</v>
      </c>
      <c r="M67" s="35">
        <v>17.613525222515488</v>
      </c>
      <c r="N67" s="108">
        <v>33.288510069445351</v>
      </c>
      <c r="O67" s="35">
        <v>18.166140804696003</v>
      </c>
      <c r="P67" s="35">
        <v>21.525692677317235</v>
      </c>
      <c r="Q67" s="35">
        <v>23.350201266103699</v>
      </c>
      <c r="R67" s="35">
        <v>37.666333867867799</v>
      </c>
      <c r="S67" s="35">
        <f t="shared" si="13"/>
        <v>23.350201266103699</v>
      </c>
      <c r="T67" s="37">
        <f t="shared" si="14"/>
        <v>61.310531924819436</v>
      </c>
      <c r="U67" s="38">
        <f t="shared" si="15"/>
        <v>14</v>
      </c>
      <c r="V67" s="35">
        <v>9.9821671828797935</v>
      </c>
      <c r="W67" s="35">
        <v>12.982080343288308</v>
      </c>
      <c r="X67" s="35">
        <v>32.797296218618236</v>
      </c>
      <c r="Y67" s="35">
        <v>27.981646145330881</v>
      </c>
      <c r="Z67" s="35">
        <v>18.946819960474826</v>
      </c>
      <c r="AA67" s="35">
        <v>10.14882902512471</v>
      </c>
      <c r="AB67" s="35">
        <v>26.788698221893576</v>
      </c>
      <c r="AC67" s="35">
        <v>24.736126059508802</v>
      </c>
      <c r="AD67" s="35">
        <v>11.061083319517943</v>
      </c>
      <c r="AE67" s="35">
        <v>15.517094680592578</v>
      </c>
      <c r="AF67" s="35">
        <v>16.596010817230727</v>
      </c>
      <c r="AG67" s="35">
        <v>16.596010817230727</v>
      </c>
      <c r="AH67" s="35">
        <v>16.815302714921408</v>
      </c>
      <c r="AI67" s="35">
        <f t="shared" si="16"/>
        <v>21.977433986560037</v>
      </c>
      <c r="AJ67" s="40">
        <f t="shared" si="17"/>
        <v>71.386404304078752</v>
      </c>
      <c r="AK67" s="39">
        <f>RANK(R67,(D67:R67,V67:AH67),1)</f>
        <v>27</v>
      </c>
    </row>
    <row r="68" spans="1:37" x14ac:dyDescent="0.25">
      <c r="A68">
        <v>2023</v>
      </c>
      <c r="B68" s="34" t="s">
        <v>196</v>
      </c>
      <c r="C68" s="109">
        <v>2015</v>
      </c>
      <c r="D68" s="35">
        <v>23.728172542152475</v>
      </c>
      <c r="E68" s="35">
        <v>32.621919892377022</v>
      </c>
      <c r="F68" s="35">
        <v>30.687745711357312</v>
      </c>
      <c r="G68" s="35">
        <v>20.749198915135516</v>
      </c>
      <c r="H68" s="35">
        <v>22.372523674205627</v>
      </c>
      <c r="I68" s="35">
        <v>34.711518784371528</v>
      </c>
      <c r="J68" s="35">
        <v>19.937536535600461</v>
      </c>
      <c r="K68" s="35">
        <v>32.760075191021286</v>
      </c>
      <c r="L68" s="35">
        <v>28.900361535147141</v>
      </c>
      <c r="M68" s="35">
        <v>17.398932923012097</v>
      </c>
      <c r="N68" s="35">
        <v>21.716286005645369</v>
      </c>
      <c r="O68" s="35">
        <v>19.851189473947795</v>
      </c>
      <c r="P68" s="35">
        <v>20.265655369880591</v>
      </c>
      <c r="Q68" s="35">
        <v>18.83229414644634</v>
      </c>
      <c r="R68" s="108">
        <v>32.385432204191396</v>
      </c>
      <c r="S68" s="35">
        <f t="shared" si="13"/>
        <v>22.372523674205627</v>
      </c>
      <c r="T68" s="37">
        <f t="shared" si="14"/>
        <v>44.75538243157672</v>
      </c>
      <c r="U68" s="38">
        <f t="shared" si="15"/>
        <v>12</v>
      </c>
      <c r="V68" s="35">
        <v>10.292569748997726</v>
      </c>
      <c r="W68" s="35">
        <v>12.779365124594491</v>
      </c>
      <c r="X68" s="35">
        <v>29.807005682500126</v>
      </c>
      <c r="Y68" s="35">
        <v>27.207959126754893</v>
      </c>
      <c r="Z68" s="35">
        <v>20.196577720558455</v>
      </c>
      <c r="AA68" s="35">
        <v>9.7744873790817319</v>
      </c>
      <c r="AB68" s="35">
        <v>23.952674902449402</v>
      </c>
      <c r="AC68" s="35">
        <v>19.194951805387536</v>
      </c>
      <c r="AD68" s="35">
        <v>11.043789185375918</v>
      </c>
      <c r="AE68" s="35">
        <v>18.668234729306281</v>
      </c>
      <c r="AF68" s="35">
        <v>16.492288775659109</v>
      </c>
      <c r="AG68" s="35">
        <v>16.777234079112905</v>
      </c>
      <c r="AH68" s="35">
        <v>18.245134127208214</v>
      </c>
      <c r="AI68" s="35">
        <f t="shared" si="16"/>
        <v>20.231116545219521</v>
      </c>
      <c r="AJ68" s="40">
        <f t="shared" si="17"/>
        <v>60.077334989421828</v>
      </c>
      <c r="AK68" s="39">
        <f>RANK(R68,(D68:R68,V68:AH68),1)</f>
        <v>25</v>
      </c>
    </row>
    <row r="69" spans="1:37" x14ac:dyDescent="0.25">
      <c r="A69">
        <v>2024</v>
      </c>
      <c r="B69" s="34" t="s">
        <v>203</v>
      </c>
      <c r="C69" s="42">
        <v>2015</v>
      </c>
      <c r="D69" s="35">
        <v>23.342877900764989</v>
      </c>
      <c r="E69" s="35">
        <v>28.667891790247442</v>
      </c>
      <c r="F69" s="35">
        <v>31.693662122312922</v>
      </c>
      <c r="G69" s="108">
        <v>24.941236804991664</v>
      </c>
      <c r="H69" s="108">
        <v>24.334373263814694</v>
      </c>
      <c r="I69" s="35">
        <v>33.770673960425654</v>
      </c>
      <c r="J69" s="108">
        <v>18.958075131415871</v>
      </c>
      <c r="K69" s="108">
        <v>29.744860891491086</v>
      </c>
      <c r="L69" s="35">
        <v>27.984101884695928</v>
      </c>
      <c r="M69" s="35">
        <v>17.342621479550406</v>
      </c>
      <c r="N69" s="35">
        <v>23.035172443266809</v>
      </c>
      <c r="O69" s="35">
        <v>20.735928885849823</v>
      </c>
      <c r="P69" s="35">
        <v>20.821402624043763</v>
      </c>
      <c r="Q69" s="35">
        <v>20.804307876404973</v>
      </c>
      <c r="R69" s="35">
        <v>31.24503463696518</v>
      </c>
      <c r="S69" s="108">
        <f t="shared" si="13"/>
        <v>24.334373263814694</v>
      </c>
      <c r="T69" s="40">
        <f t="shared" si="14"/>
        <v>28.398764571539903</v>
      </c>
      <c r="U69" s="114">
        <f t="shared" si="15"/>
        <v>13</v>
      </c>
      <c r="V69" s="35">
        <v>10.145732723620666</v>
      </c>
      <c r="W69" s="35">
        <v>12.581734262147954</v>
      </c>
      <c r="X69" s="35">
        <v>27.702038548655921</v>
      </c>
      <c r="Y69" s="35">
        <v>28.898670883371086</v>
      </c>
      <c r="Z69" s="35">
        <v>19.658959784606182</v>
      </c>
      <c r="AA69" s="35">
        <v>9.3508269584170254</v>
      </c>
      <c r="AB69" s="35">
        <v>21.761613744177101</v>
      </c>
      <c r="AC69" s="35">
        <v>19.787170391897092</v>
      </c>
      <c r="AD69" s="108">
        <v>10.872259498269157</v>
      </c>
      <c r="AE69" s="108">
        <v>17.86401128253344</v>
      </c>
      <c r="AF69" s="35">
        <v>16.094704901918885</v>
      </c>
      <c r="AG69" s="35">
        <v>15.436557117825547</v>
      </c>
      <c r="AH69" s="35">
        <v>17.812727039617076</v>
      </c>
      <c r="AI69" s="35">
        <f t="shared" si="16"/>
        <v>20.812855250224366</v>
      </c>
      <c r="AJ69" s="40">
        <f t="shared" si="17"/>
        <v>50.123730076046883</v>
      </c>
      <c r="AK69" s="115">
        <f>RANK(R69,(D69:R69,V69:AH69),1)</f>
        <v>26</v>
      </c>
    </row>
    <row r="70" spans="1:37" x14ac:dyDescent="0.25">
      <c r="A70">
        <v>2024</v>
      </c>
      <c r="B70" s="34" t="s">
        <v>207</v>
      </c>
      <c r="C70" s="109">
        <v>2015</v>
      </c>
      <c r="D70" s="35">
        <v>20.442344256794541</v>
      </c>
      <c r="E70" s="35">
        <v>27.790515602281623</v>
      </c>
      <c r="F70" s="35">
        <v>31.565261156470196</v>
      </c>
      <c r="G70" s="35">
        <v>22.891734705290233</v>
      </c>
      <c r="H70" s="35">
        <v>24.544234425679456</v>
      </c>
      <c r="I70" s="35">
        <v>33.075159378145628</v>
      </c>
      <c r="J70" s="35">
        <v>19.385415501621743</v>
      </c>
      <c r="K70" s="35">
        <v>31.028408455430046</v>
      </c>
      <c r="L70" s="35">
        <v>26.096074264623642</v>
      </c>
      <c r="M70" s="35">
        <v>16.97796667039481</v>
      </c>
      <c r="N70" s="35">
        <v>18.07683704283637</v>
      </c>
      <c r="O70" s="35">
        <v>22.027737389553742</v>
      </c>
      <c r="P70" s="35">
        <v>20.199082876635725</v>
      </c>
      <c r="Q70" s="35">
        <v>19.720948439771838</v>
      </c>
      <c r="R70" s="35">
        <v>28.712591136325145</v>
      </c>
      <c r="S70" s="35">
        <f>MEDIAN(D70:R70)</f>
        <v>22.891734705290233</v>
      </c>
      <c r="T70" s="40">
        <f>(R70-S70)/S70*100</f>
        <v>25.427764675648294</v>
      </c>
      <c r="U70" s="114">
        <f>RANK(R70,D70:R70,1)</f>
        <v>12</v>
      </c>
      <c r="V70" s="35">
        <v>10.208589643216644</v>
      </c>
      <c r="W70" s="35">
        <v>12.448272005368528</v>
      </c>
      <c r="X70" s="35">
        <v>27.270439548148978</v>
      </c>
      <c r="Y70" s="35">
        <v>27.698244044290348</v>
      </c>
      <c r="Z70" s="35">
        <v>18.571748126607766</v>
      </c>
      <c r="AA70" s="35">
        <v>8.6567498042724544</v>
      </c>
      <c r="AB70" s="35">
        <v>19.116989151101667</v>
      </c>
      <c r="AC70" s="35">
        <v>17.984565484845096</v>
      </c>
      <c r="AD70" s="35">
        <v>10.913208813331842</v>
      </c>
      <c r="AE70" s="35">
        <v>20.777877194944637</v>
      </c>
      <c r="AF70" s="35">
        <v>15.627446594340677</v>
      </c>
      <c r="AG70" s="35">
        <v>14.847332513141707</v>
      </c>
      <c r="AH70" s="35">
        <v>16.826976848227268</v>
      </c>
      <c r="AI70" s="35">
        <f>MEDIAN(D70:R70,V70:AH70)</f>
        <v>19.96001565820378</v>
      </c>
      <c r="AJ70" s="40">
        <f>(R70-AI70)/AI70*100</f>
        <v>43.850544147864753</v>
      </c>
      <c r="AK70" s="115">
        <f>RANK(R70,(D70:R70,V70:AH70),1)</f>
        <v>25</v>
      </c>
    </row>
  </sheetData>
  <phoneticPr fontId="20"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6526-FA32-4D2C-A359-5588290267E3}">
  <sheetPr>
    <tabColor theme="4"/>
  </sheetPr>
  <dimension ref="A1:AK70"/>
  <sheetViews>
    <sheetView showGridLines="0" zoomScaleNormal="100" workbookViewId="0">
      <pane ySplit="14" topLeftCell="A63" activePane="bottomLeft" state="frozen"/>
      <selection activeCell="A35" sqref="A35"/>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35">
      <c r="A1" s="47" t="s">
        <v>108</v>
      </c>
    </row>
    <row r="2" spans="1:37" ht="15.5" x14ac:dyDescent="0.35">
      <c r="A2" s="43" t="s">
        <v>103</v>
      </c>
    </row>
    <row r="3" spans="1:37" ht="15.5" x14ac:dyDescent="0.35">
      <c r="A3" s="43" t="s">
        <v>110</v>
      </c>
    </row>
    <row r="4" spans="1:37" ht="15.5" x14ac:dyDescent="0.35">
      <c r="A4" s="43" t="s">
        <v>120</v>
      </c>
    </row>
    <row r="5" spans="1:37" ht="15.5" x14ac:dyDescent="0.35">
      <c r="A5" s="43" t="s">
        <v>112</v>
      </c>
    </row>
    <row r="6" spans="1:37" ht="15.5" x14ac:dyDescent="0.35">
      <c r="A6" s="43" t="s">
        <v>113</v>
      </c>
    </row>
    <row r="7" spans="1:37" ht="15.5" x14ac:dyDescent="0.35">
      <c r="A7" s="43" t="s">
        <v>154</v>
      </c>
    </row>
    <row r="8" spans="1:37" ht="15.5" x14ac:dyDescent="0.35">
      <c r="A8" s="43" t="s">
        <v>114</v>
      </c>
    </row>
    <row r="9" spans="1:37" ht="15.5" x14ac:dyDescent="0.35">
      <c r="A9" s="43" t="s">
        <v>115</v>
      </c>
    </row>
    <row r="10" spans="1:37" ht="15.5" x14ac:dyDescent="0.25">
      <c r="A10" s="44" t="s">
        <v>116</v>
      </c>
    </row>
    <row r="11" spans="1:37" ht="15.5" x14ac:dyDescent="0.35">
      <c r="A11" s="45" t="s">
        <v>117</v>
      </c>
    </row>
    <row r="12" spans="1:37" ht="15.5" x14ac:dyDescent="0.35">
      <c r="A12" s="45" t="s">
        <v>121</v>
      </c>
    </row>
    <row r="13" spans="1:37" ht="15.5" x14ac:dyDescent="0.35">
      <c r="A13" s="43" t="s">
        <v>64</v>
      </c>
    </row>
    <row r="14" spans="1:37" ht="64" customHeight="1" x14ac:dyDescent="0.25">
      <c r="A14" s="99" t="s">
        <v>97</v>
      </c>
      <c r="B14" s="99" t="s">
        <v>98</v>
      </c>
      <c r="C14" s="100" t="s">
        <v>62</v>
      </c>
      <c r="D14" s="101" t="s">
        <v>0</v>
      </c>
      <c r="E14" s="101" t="s">
        <v>1</v>
      </c>
      <c r="F14" s="101" t="s">
        <v>2</v>
      </c>
      <c r="G14" s="101" t="s">
        <v>3</v>
      </c>
      <c r="H14" s="101" t="s">
        <v>4</v>
      </c>
      <c r="I14" s="101" t="s">
        <v>5</v>
      </c>
      <c r="J14" s="101" t="s">
        <v>6</v>
      </c>
      <c r="K14" s="101" t="s">
        <v>7</v>
      </c>
      <c r="L14" s="101" t="s">
        <v>8</v>
      </c>
      <c r="M14" s="101" t="s">
        <v>9</v>
      </c>
      <c r="N14" s="101" t="s">
        <v>10</v>
      </c>
      <c r="O14" s="101" t="s">
        <v>11</v>
      </c>
      <c r="P14" s="101" t="s">
        <v>12</v>
      </c>
      <c r="Q14" s="101" t="s">
        <v>13</v>
      </c>
      <c r="R14" s="101" t="s">
        <v>148</v>
      </c>
      <c r="S14" s="101" t="s">
        <v>126</v>
      </c>
      <c r="T14" s="101" t="s">
        <v>101</v>
      </c>
      <c r="U14" s="101" t="s">
        <v>149</v>
      </c>
      <c r="V14" s="101" t="s">
        <v>28</v>
      </c>
      <c r="W14" s="101" t="s">
        <v>47</v>
      </c>
      <c r="X14" s="102" t="s">
        <v>17</v>
      </c>
      <c r="Y14" s="102" t="s">
        <v>18</v>
      </c>
      <c r="Z14" s="102" t="s">
        <v>19</v>
      </c>
      <c r="AA14" s="103" t="s">
        <v>20</v>
      </c>
      <c r="AB14" s="103" t="s">
        <v>21</v>
      </c>
      <c r="AC14" s="103" t="s">
        <v>22</v>
      </c>
      <c r="AD14" s="103" t="s">
        <v>23</v>
      </c>
      <c r="AE14" s="103" t="s">
        <v>24</v>
      </c>
      <c r="AF14" s="103" t="s">
        <v>29</v>
      </c>
      <c r="AG14" s="103" t="s">
        <v>25</v>
      </c>
      <c r="AH14" s="103" t="s">
        <v>26</v>
      </c>
      <c r="AI14" s="101" t="s">
        <v>128</v>
      </c>
      <c r="AJ14" s="101" t="s">
        <v>102</v>
      </c>
      <c r="AK14" s="101" t="s">
        <v>150</v>
      </c>
    </row>
    <row r="15" spans="1:37" ht="12.75" customHeight="1" x14ac:dyDescent="0.25">
      <c r="A15">
        <v>1998</v>
      </c>
      <c r="B15" s="34">
        <v>35796</v>
      </c>
      <c r="C15" s="42" t="s">
        <v>99</v>
      </c>
      <c r="D15" s="35">
        <v>8.4405285167464115</v>
      </c>
      <c r="E15" s="35">
        <v>7.1873341164953501</v>
      </c>
      <c r="F15" s="35">
        <v>2.9004182131495222</v>
      </c>
      <c r="G15" s="35">
        <v>4.0136322397686834</v>
      </c>
      <c r="H15" s="35">
        <v>6.1842928677682627</v>
      </c>
      <c r="I15" s="35">
        <v>7.5244486368226191</v>
      </c>
      <c r="J15" s="35">
        <v>4.6933463192404306</v>
      </c>
      <c r="K15" s="35">
        <v>4.2347878254988167</v>
      </c>
      <c r="L15" s="35">
        <v>10.224353214774283</v>
      </c>
      <c r="M15" s="35">
        <v>6.8450801109479524</v>
      </c>
      <c r="N15" s="35">
        <v>5.6409183691756271</v>
      </c>
      <c r="O15" s="35">
        <v>7.3815266517504599</v>
      </c>
      <c r="P15" s="35">
        <v>5.7748139147009772</v>
      </c>
      <c r="Q15" s="35">
        <v>4.3025653699466053</v>
      </c>
      <c r="R15" s="35">
        <v>6.7889999999999997</v>
      </c>
      <c r="S15" s="36">
        <f t="shared" ref="S15:S33" si="0">MEDIAN(D15:R15)</f>
        <v>6.1842928677682627</v>
      </c>
      <c r="T15" s="37">
        <f t="shared" ref="T15:T33" si="1">(R15-S15)/S15*100</f>
        <v>9.7781127957796539</v>
      </c>
      <c r="U15" s="38">
        <f t="shared" ref="U15:U33" si="2">RANK(R15,D15:R15,1)</f>
        <v>9</v>
      </c>
      <c r="V15" s="36"/>
      <c r="W15" s="36"/>
      <c r="X15" s="41"/>
      <c r="Y15" s="41"/>
      <c r="Z15" s="41"/>
      <c r="AA15" s="41"/>
      <c r="AB15" s="41"/>
      <c r="AC15" s="41"/>
      <c r="AD15" s="41"/>
      <c r="AE15" s="41"/>
      <c r="AF15" s="41"/>
      <c r="AG15" s="41"/>
      <c r="AH15" s="41"/>
      <c r="AI15" s="35"/>
      <c r="AJ15" s="40"/>
      <c r="AK15" s="39"/>
    </row>
    <row r="16" spans="1:37" ht="12.75" customHeight="1" x14ac:dyDescent="0.25">
      <c r="A16">
        <v>1998</v>
      </c>
      <c r="B16" s="34">
        <v>35977</v>
      </c>
      <c r="C16" s="42" t="s">
        <v>99</v>
      </c>
      <c r="D16" s="35">
        <v>8.4191715693280642</v>
      </c>
      <c r="E16" s="35">
        <v>7.2779404154302672</v>
      </c>
      <c r="F16" s="35">
        <v>2.8684669683257922</v>
      </c>
      <c r="G16" s="35">
        <v>4.0042308885407181</v>
      </c>
      <c r="H16" s="35">
        <v>6.0858780955649996</v>
      </c>
      <c r="I16" s="35">
        <v>7.5677511509817199</v>
      </c>
      <c r="J16" s="35">
        <v>4.4755549916527544</v>
      </c>
      <c r="K16" s="35">
        <v>5.1027107521787718</v>
      </c>
      <c r="L16" s="35">
        <v>9.5583805698592528</v>
      </c>
      <c r="M16" s="35">
        <v>6.8875781567844614</v>
      </c>
      <c r="N16" s="35">
        <v>5.6714167411938821</v>
      </c>
      <c r="O16" s="35">
        <v>7.4169836685154973</v>
      </c>
      <c r="P16" s="35">
        <v>5.7994561914257234</v>
      </c>
      <c r="Q16" s="35">
        <v>4.2728245242553191</v>
      </c>
      <c r="R16" s="35">
        <v>6.4130000000000003</v>
      </c>
      <c r="S16" s="36">
        <f t="shared" si="0"/>
        <v>6.0858780955649996</v>
      </c>
      <c r="T16" s="37">
        <f t="shared" si="1"/>
        <v>5.3750978790289325</v>
      </c>
      <c r="U16" s="38">
        <f t="shared" si="2"/>
        <v>9</v>
      </c>
      <c r="V16" s="36"/>
      <c r="W16" s="36"/>
      <c r="X16" s="41"/>
      <c r="Y16" s="41"/>
      <c r="Z16" s="41"/>
      <c r="AA16" s="41"/>
      <c r="AB16" s="41"/>
      <c r="AC16" s="41"/>
      <c r="AD16" s="41"/>
      <c r="AE16" s="41"/>
      <c r="AF16" s="41"/>
      <c r="AG16" s="41"/>
      <c r="AH16" s="41"/>
      <c r="AI16" s="35"/>
      <c r="AJ16" s="40"/>
      <c r="AK16" s="39"/>
    </row>
    <row r="17" spans="1:37" ht="12.75" customHeight="1" x14ac:dyDescent="0.25">
      <c r="A17">
        <v>1999</v>
      </c>
      <c r="B17" s="34">
        <v>36161</v>
      </c>
      <c r="C17" s="42" t="s">
        <v>99</v>
      </c>
      <c r="D17" s="35">
        <v>8.9109999999999996</v>
      </c>
      <c r="E17" s="35">
        <v>7.5389999999999997</v>
      </c>
      <c r="F17" s="35">
        <v>3.0445660282258058</v>
      </c>
      <c r="G17" s="35">
        <v>3.8359999999999999</v>
      </c>
      <c r="H17" s="35">
        <v>6.4329999999999989</v>
      </c>
      <c r="I17" s="35">
        <v>8.0009999999999994</v>
      </c>
      <c r="J17" s="35">
        <v>4.9349999999999996</v>
      </c>
      <c r="K17" s="35">
        <v>5.3410000000000002</v>
      </c>
      <c r="L17" s="35">
        <v>9.9749999999999996</v>
      </c>
      <c r="M17" s="35">
        <v>7.3150000000000004</v>
      </c>
      <c r="N17" s="35">
        <v>5.9709999999999992</v>
      </c>
      <c r="O17" s="35">
        <v>7.4619999999999989</v>
      </c>
      <c r="P17" s="35">
        <v>5.9639999999999995</v>
      </c>
      <c r="Q17" s="35">
        <v>4.225361262852033</v>
      </c>
      <c r="R17" s="35">
        <v>6.4130000000000003</v>
      </c>
      <c r="S17" s="36">
        <f t="shared" si="0"/>
        <v>6.4130000000000003</v>
      </c>
      <c r="T17" s="37">
        <f t="shared" si="1"/>
        <v>0</v>
      </c>
      <c r="U17" s="38">
        <f t="shared" si="2"/>
        <v>8</v>
      </c>
      <c r="V17" s="36"/>
      <c r="W17" s="36"/>
      <c r="X17" s="41"/>
      <c r="Y17" s="41"/>
      <c r="Z17" s="41"/>
      <c r="AA17" s="41"/>
      <c r="AB17" s="41"/>
      <c r="AC17" s="41"/>
      <c r="AD17" s="41"/>
      <c r="AE17" s="41"/>
      <c r="AF17" s="41"/>
      <c r="AG17" s="41"/>
      <c r="AH17" s="41"/>
      <c r="AI17" s="35"/>
      <c r="AJ17" s="40"/>
      <c r="AK17" s="39"/>
    </row>
    <row r="18" spans="1:37" ht="12.75" customHeight="1" x14ac:dyDescent="0.25">
      <c r="A18">
        <v>1999</v>
      </c>
      <c r="B18" s="34">
        <v>36342</v>
      </c>
      <c r="C18" s="42" t="s">
        <v>99</v>
      </c>
      <c r="D18" s="35">
        <v>8.9109999999999996</v>
      </c>
      <c r="E18" s="35">
        <v>7.5039999999999978</v>
      </c>
      <c r="F18" s="35">
        <v>3.0270483870967739</v>
      </c>
      <c r="G18" s="35">
        <v>3.8220000000000001</v>
      </c>
      <c r="H18" s="35">
        <v>6.2930000000000001</v>
      </c>
      <c r="I18" s="35">
        <v>8.7149999999999999</v>
      </c>
      <c r="J18" s="35">
        <v>4.8595182012847964</v>
      </c>
      <c r="K18" s="35">
        <v>5.3410000000000002</v>
      </c>
      <c r="L18" s="35">
        <v>10.023999999999997</v>
      </c>
      <c r="M18" s="35">
        <v>7.286999999999999</v>
      </c>
      <c r="N18" s="35">
        <v>4.5359999999999987</v>
      </c>
      <c r="O18" s="35">
        <v>7.4619999999999989</v>
      </c>
      <c r="P18" s="35">
        <v>5.8729999999999993</v>
      </c>
      <c r="Q18" s="35">
        <v>3.9672693532225001</v>
      </c>
      <c r="R18" s="35">
        <v>6.41</v>
      </c>
      <c r="S18" s="36">
        <f t="shared" si="0"/>
        <v>6.2930000000000001</v>
      </c>
      <c r="T18" s="37">
        <f t="shared" si="1"/>
        <v>1.8592086445256635</v>
      </c>
      <c r="U18" s="38">
        <f t="shared" si="2"/>
        <v>9</v>
      </c>
      <c r="V18" s="36"/>
      <c r="W18" s="36"/>
      <c r="X18" s="41"/>
      <c r="Y18" s="41"/>
      <c r="Z18" s="41"/>
      <c r="AA18" s="41"/>
      <c r="AB18" s="41"/>
      <c r="AC18" s="41"/>
      <c r="AD18" s="41"/>
      <c r="AE18" s="41"/>
      <c r="AF18" s="41"/>
      <c r="AG18" s="41"/>
      <c r="AH18" s="41"/>
      <c r="AI18" s="35"/>
      <c r="AJ18" s="40"/>
      <c r="AK18" s="39"/>
    </row>
    <row r="19" spans="1:37" ht="12.75" customHeight="1" x14ac:dyDescent="0.25">
      <c r="A19">
        <v>2000</v>
      </c>
      <c r="B19" s="34">
        <v>36526</v>
      </c>
      <c r="C19" s="42" t="s">
        <v>99</v>
      </c>
      <c r="D19" s="35">
        <v>7.657</v>
      </c>
      <c r="E19" s="35">
        <v>6.6774000000000004</v>
      </c>
      <c r="F19" s="35">
        <v>2.8523925000000001</v>
      </c>
      <c r="G19" s="35">
        <v>3.3666</v>
      </c>
      <c r="H19" s="35">
        <v>5.5737999999999994</v>
      </c>
      <c r="I19" s="35">
        <v>5.9954000000000001</v>
      </c>
      <c r="J19" s="35">
        <v>3.9372490711934027</v>
      </c>
      <c r="K19" s="35">
        <v>4.7306000000000008</v>
      </c>
      <c r="L19" s="35">
        <v>8.4443999999999999</v>
      </c>
      <c r="M19" s="35">
        <v>6.3488000000000007</v>
      </c>
      <c r="N19" s="35">
        <v>5.4373999999999993</v>
      </c>
      <c r="O19" s="35">
        <v>6.5720000000000001</v>
      </c>
      <c r="P19" s="35">
        <v>5.0902000000000003</v>
      </c>
      <c r="Q19" s="35">
        <v>3.4190192841860467</v>
      </c>
      <c r="R19" s="35">
        <v>6.41</v>
      </c>
      <c r="S19" s="36">
        <f t="shared" si="0"/>
        <v>5.5737999999999994</v>
      </c>
      <c r="T19" s="37">
        <f t="shared" si="1"/>
        <v>15.002332340593505</v>
      </c>
      <c r="U19" s="38">
        <f t="shared" si="2"/>
        <v>11</v>
      </c>
      <c r="V19" s="36"/>
      <c r="W19" s="36"/>
      <c r="X19" s="41"/>
      <c r="Y19" s="41"/>
      <c r="Z19" s="41"/>
      <c r="AA19" s="41"/>
      <c r="AB19" s="41"/>
      <c r="AC19" s="41"/>
      <c r="AD19" s="41"/>
      <c r="AE19" s="41"/>
      <c r="AF19" s="41"/>
      <c r="AG19" s="41"/>
      <c r="AH19" s="41"/>
      <c r="AI19" s="35"/>
      <c r="AJ19" s="40"/>
      <c r="AK19" s="39"/>
    </row>
    <row r="20" spans="1:37" ht="12.75" customHeight="1" x14ac:dyDescent="0.25">
      <c r="A20">
        <v>2000</v>
      </c>
      <c r="B20" s="34">
        <v>36708</v>
      </c>
      <c r="C20" s="42" t="s">
        <v>99</v>
      </c>
      <c r="D20" s="35">
        <v>8.2460000000000004</v>
      </c>
      <c r="E20" s="35">
        <v>6.7766000000000011</v>
      </c>
      <c r="F20" s="35">
        <v>2.8354609182305626</v>
      </c>
      <c r="G20" s="35">
        <v>3.3604000000000003</v>
      </c>
      <c r="H20" s="35">
        <v>5.493199999999999</v>
      </c>
      <c r="I20" s="35">
        <v>5.9954000000000001</v>
      </c>
      <c r="J20" s="35">
        <v>3.8695750460131801</v>
      </c>
      <c r="K20" s="35">
        <v>4.7306000000000008</v>
      </c>
      <c r="L20" s="35">
        <v>9.0706000000000007</v>
      </c>
      <c r="M20" s="35">
        <v>6.2992000000000008</v>
      </c>
      <c r="N20" s="35">
        <v>6.2806000000000006</v>
      </c>
      <c r="O20" s="35">
        <v>6.5720000000000001</v>
      </c>
      <c r="P20" s="35">
        <v>5.0902000000000003</v>
      </c>
      <c r="Q20" s="35">
        <v>3.5534751215219975</v>
      </c>
      <c r="R20" s="35">
        <v>5.79</v>
      </c>
      <c r="S20" s="36">
        <f t="shared" si="0"/>
        <v>5.79</v>
      </c>
      <c r="T20" s="37">
        <f t="shared" si="1"/>
        <v>0</v>
      </c>
      <c r="U20" s="38">
        <f t="shared" si="2"/>
        <v>8</v>
      </c>
      <c r="V20" s="36"/>
      <c r="W20" s="36"/>
      <c r="X20" s="41"/>
      <c r="Y20" s="41"/>
      <c r="Z20" s="41"/>
      <c r="AA20" s="41"/>
      <c r="AB20" s="41"/>
      <c r="AC20" s="41"/>
      <c r="AD20" s="41"/>
      <c r="AE20" s="41"/>
      <c r="AF20" s="41"/>
      <c r="AG20" s="41"/>
      <c r="AH20" s="41"/>
      <c r="AI20" s="35"/>
      <c r="AJ20" s="40"/>
      <c r="AK20" s="39"/>
    </row>
    <row r="21" spans="1:37" ht="12.75" customHeight="1" x14ac:dyDescent="0.25">
      <c r="A21">
        <v>2001</v>
      </c>
      <c r="B21" s="34">
        <v>36892</v>
      </c>
      <c r="C21" s="42" t="s">
        <v>99</v>
      </c>
      <c r="D21" s="35">
        <v>8.3789999999999996</v>
      </c>
      <c r="E21" s="35">
        <v>6.9803999999999995</v>
      </c>
      <c r="F21" s="35">
        <v>3.2025847319034848</v>
      </c>
      <c r="G21" s="35">
        <v>3.3641999999999999</v>
      </c>
      <c r="H21" s="35">
        <v>5.5817999999999994</v>
      </c>
      <c r="I21" s="35">
        <v>6.9803999999999995</v>
      </c>
      <c r="J21" s="35">
        <v>4.040324318708068</v>
      </c>
      <c r="K21" s="35">
        <v>4.8069000000000006</v>
      </c>
      <c r="L21" s="35">
        <v>9.5948999999999991</v>
      </c>
      <c r="M21" s="35">
        <v>6.4196999999999989</v>
      </c>
      <c r="N21" s="35">
        <v>5.6951999999999998</v>
      </c>
      <c r="O21" s="35">
        <v>6.7095000000000002</v>
      </c>
      <c r="P21" s="35">
        <v>4.9643999999999995</v>
      </c>
      <c r="Q21" s="35">
        <v>3.4662579330337073</v>
      </c>
      <c r="R21" s="35">
        <v>5.77</v>
      </c>
      <c r="S21" s="36">
        <f t="shared" si="0"/>
        <v>5.6951999999999998</v>
      </c>
      <c r="T21" s="37">
        <f t="shared" si="1"/>
        <v>1.3133867116167959</v>
      </c>
      <c r="U21" s="38">
        <f t="shared" si="2"/>
        <v>9</v>
      </c>
      <c r="V21" s="36"/>
      <c r="W21" s="36"/>
      <c r="X21" s="41"/>
      <c r="Y21" s="41"/>
      <c r="Z21" s="41"/>
      <c r="AA21" s="41"/>
      <c r="AB21" s="41"/>
      <c r="AC21" s="41"/>
      <c r="AD21" s="41"/>
      <c r="AE21" s="41"/>
      <c r="AF21" s="41"/>
      <c r="AG21" s="41"/>
      <c r="AH21" s="41"/>
      <c r="AI21" s="35"/>
      <c r="AJ21" s="40"/>
      <c r="AK21" s="39"/>
    </row>
    <row r="22" spans="1:37" ht="12.75" customHeight="1" x14ac:dyDescent="0.25">
      <c r="A22">
        <v>2001</v>
      </c>
      <c r="B22" s="34">
        <v>37073</v>
      </c>
      <c r="C22" s="42" t="s">
        <v>99</v>
      </c>
      <c r="D22" s="35">
        <v>8.3852999999999991</v>
      </c>
      <c r="E22" s="35">
        <v>7.0434000000000001</v>
      </c>
      <c r="F22" s="35">
        <v>3.359820824396782</v>
      </c>
      <c r="G22" s="35">
        <v>3.4775999999999998</v>
      </c>
      <c r="H22" s="35">
        <v>5.5754999999999999</v>
      </c>
      <c r="I22" s="35">
        <v>6.1362000000000014</v>
      </c>
      <c r="J22" s="35">
        <v>4.2123886035741842</v>
      </c>
      <c r="K22" s="35">
        <v>4.8069000000000006</v>
      </c>
      <c r="L22" s="35">
        <v>8.9333999999999989</v>
      </c>
      <c r="M22" s="35">
        <v>6.5267999999999979</v>
      </c>
      <c r="N22" s="35">
        <v>5.1155999999999997</v>
      </c>
      <c r="O22" s="35">
        <v>6.7095000000000002</v>
      </c>
      <c r="P22" s="35">
        <v>4.9643999999999995</v>
      </c>
      <c r="Q22" s="35">
        <v>3.9050671611235952</v>
      </c>
      <c r="R22" s="35">
        <v>5.79</v>
      </c>
      <c r="S22" s="36">
        <f t="shared" si="0"/>
        <v>5.5754999999999999</v>
      </c>
      <c r="T22" s="37">
        <f t="shared" si="1"/>
        <v>3.8471885929513077</v>
      </c>
      <c r="U22" s="38">
        <f t="shared" si="2"/>
        <v>9</v>
      </c>
      <c r="V22" s="36"/>
      <c r="W22" s="36"/>
      <c r="X22" s="41"/>
      <c r="Y22" s="41"/>
      <c r="Z22" s="41"/>
      <c r="AA22" s="41"/>
      <c r="AB22" s="41"/>
      <c r="AC22" s="41"/>
      <c r="AD22" s="41"/>
      <c r="AE22" s="41"/>
      <c r="AF22" s="41"/>
      <c r="AG22" s="41"/>
      <c r="AH22" s="41"/>
      <c r="AI22" s="35"/>
      <c r="AJ22" s="40"/>
      <c r="AK22" s="39"/>
    </row>
    <row r="23" spans="1:37" ht="12.75" customHeight="1" x14ac:dyDescent="0.25">
      <c r="A23">
        <v>2002</v>
      </c>
      <c r="B23" s="34">
        <v>37257</v>
      </c>
      <c r="C23" s="42" t="s">
        <v>99</v>
      </c>
      <c r="D23" s="35">
        <v>5.7411999999999992</v>
      </c>
      <c r="E23" s="35">
        <v>6.7889999999999988</v>
      </c>
      <c r="F23" s="35">
        <v>4.7346971736204573</v>
      </c>
      <c r="G23" s="35">
        <v>3.5773999999999995</v>
      </c>
      <c r="H23" s="35">
        <v>5.5427999999999988</v>
      </c>
      <c r="I23" s="35">
        <v>6.0139999999999993</v>
      </c>
      <c r="J23" s="35">
        <v>4.0919999999999996</v>
      </c>
      <c r="K23" s="35">
        <v>5.1583999999999994</v>
      </c>
      <c r="L23" s="35">
        <v>8.3327999999999989</v>
      </c>
      <c r="M23" s="35">
        <v>6.4727999999999994</v>
      </c>
      <c r="N23" s="35">
        <v>4.9103999999999992</v>
      </c>
      <c r="O23" s="35">
        <v>6.7455999999999996</v>
      </c>
      <c r="P23" s="35">
        <v>4.8855999999999993</v>
      </c>
      <c r="Q23" s="35">
        <v>3.9403250270855898</v>
      </c>
      <c r="R23" s="35">
        <v>5.77</v>
      </c>
      <c r="S23" s="36">
        <f t="shared" si="0"/>
        <v>5.5427999999999988</v>
      </c>
      <c r="T23" s="37">
        <f t="shared" si="1"/>
        <v>4.0990113300137256</v>
      </c>
      <c r="U23" s="38">
        <f t="shared" si="2"/>
        <v>10</v>
      </c>
      <c r="V23" s="36"/>
      <c r="W23" s="36"/>
      <c r="X23" s="41"/>
      <c r="Y23" s="41"/>
      <c r="Z23" s="41"/>
      <c r="AA23" s="41"/>
      <c r="AB23" s="41"/>
      <c r="AC23" s="41"/>
      <c r="AD23" s="41"/>
      <c r="AE23" s="41"/>
      <c r="AF23" s="41"/>
      <c r="AG23" s="41"/>
      <c r="AH23" s="41"/>
      <c r="AI23" s="35"/>
      <c r="AJ23" s="40"/>
      <c r="AK23" s="39"/>
    </row>
    <row r="24" spans="1:37" ht="12.75" customHeight="1" x14ac:dyDescent="0.25">
      <c r="A24">
        <v>2002</v>
      </c>
      <c r="B24" s="34">
        <v>37438</v>
      </c>
      <c r="C24" s="42" t="s">
        <v>99</v>
      </c>
      <c r="D24" s="35">
        <v>5.5793099999999995</v>
      </c>
      <c r="E24" s="35">
        <v>6.8554969999999997</v>
      </c>
      <c r="F24" s="35">
        <v>4.7616885406991605</v>
      </c>
      <c r="G24" s="35">
        <v>3.7259529999999996</v>
      </c>
      <c r="H24" s="35">
        <v>5.7332219999999996</v>
      </c>
      <c r="I24" s="35">
        <v>6.2462619999999998</v>
      </c>
      <c r="J24" s="35">
        <v>4.2325799999999996</v>
      </c>
      <c r="K24" s="35">
        <v>5.3330508000000005</v>
      </c>
      <c r="L24" s="35">
        <v>8.7986360000000001</v>
      </c>
      <c r="M24" s="35">
        <v>6.7144110000000001</v>
      </c>
      <c r="N24" s="35">
        <v>5.6883309999999998</v>
      </c>
      <c r="O24" s="35">
        <v>6.9773440000000004</v>
      </c>
      <c r="P24" s="35">
        <v>5.0534439999999998</v>
      </c>
      <c r="Q24" s="35">
        <v>4.0233940476190471</v>
      </c>
      <c r="R24" s="35">
        <v>5.79</v>
      </c>
      <c r="S24" s="36">
        <f t="shared" si="0"/>
        <v>5.6883309999999998</v>
      </c>
      <c r="T24" s="37">
        <f t="shared" si="1"/>
        <v>1.7873256672299875</v>
      </c>
      <c r="U24" s="38">
        <f t="shared" si="2"/>
        <v>10</v>
      </c>
      <c r="V24" s="36"/>
      <c r="W24" s="36"/>
      <c r="X24" s="41"/>
      <c r="Y24" s="41"/>
      <c r="Z24" s="41"/>
      <c r="AA24" s="41"/>
      <c r="AB24" s="41"/>
      <c r="AC24" s="41"/>
      <c r="AD24" s="41"/>
      <c r="AE24" s="41"/>
      <c r="AF24" s="41"/>
      <c r="AG24" s="41"/>
      <c r="AH24" s="41"/>
      <c r="AI24" s="35"/>
      <c r="AJ24" s="40"/>
      <c r="AK24" s="39"/>
    </row>
    <row r="25" spans="1:37" ht="12.75" customHeight="1" x14ac:dyDescent="0.25">
      <c r="A25">
        <v>2003</v>
      </c>
      <c r="B25" s="34">
        <v>37622</v>
      </c>
      <c r="C25" s="42" t="s">
        <v>99</v>
      </c>
      <c r="D25" s="35">
        <v>5.7759881100000001</v>
      </c>
      <c r="E25" s="35">
        <v>7.0770639300000004</v>
      </c>
      <c r="F25" s="35">
        <v>5.5274593477503329</v>
      </c>
      <c r="G25" s="35">
        <v>4.0149359900000006</v>
      </c>
      <c r="H25" s="35">
        <v>5.6577084900000001</v>
      </c>
      <c r="I25" s="35">
        <v>6.6762274400000008</v>
      </c>
      <c r="J25" s="35">
        <v>4.5143388300000007</v>
      </c>
      <c r="K25" s="35">
        <v>6.2057373960000008</v>
      </c>
      <c r="L25" s="35">
        <v>9.2258103600000005</v>
      </c>
      <c r="M25" s="35">
        <v>7.13620374</v>
      </c>
      <c r="N25" s="35">
        <v>5.683992850000001</v>
      </c>
      <c r="O25" s="35">
        <v>7.3464786200000001</v>
      </c>
      <c r="P25" s="35">
        <v>5.2568720000000004</v>
      </c>
      <c r="Q25" s="35">
        <v>4.9254432502847934</v>
      </c>
      <c r="R25" s="35">
        <v>5.73</v>
      </c>
      <c r="S25" s="36">
        <f t="shared" si="0"/>
        <v>5.73</v>
      </c>
      <c r="T25" s="37">
        <f t="shared" si="1"/>
        <v>0</v>
      </c>
      <c r="U25" s="38">
        <f t="shared" si="2"/>
        <v>8</v>
      </c>
      <c r="V25" s="36"/>
      <c r="W25" s="36"/>
      <c r="X25" s="41"/>
      <c r="Y25" s="41"/>
      <c r="Z25" s="41"/>
      <c r="AA25" s="41"/>
      <c r="AB25" s="41"/>
      <c r="AC25" s="41"/>
      <c r="AD25" s="41"/>
      <c r="AE25" s="41"/>
      <c r="AF25" s="41"/>
      <c r="AG25" s="41"/>
      <c r="AH25" s="41"/>
      <c r="AI25" s="35"/>
      <c r="AJ25" s="40"/>
      <c r="AK25" s="39"/>
    </row>
    <row r="26" spans="1:37" ht="12.75" customHeight="1" x14ac:dyDescent="0.25">
      <c r="A26">
        <v>2003</v>
      </c>
      <c r="B26" s="34">
        <v>37803</v>
      </c>
      <c r="C26" s="42" t="s">
        <v>99</v>
      </c>
      <c r="D26" s="35">
        <v>6.1501000000000001</v>
      </c>
      <c r="E26" s="35">
        <v>7.4989287500000001</v>
      </c>
      <c r="F26" s="35">
        <v>5.3965801585272306</v>
      </c>
      <c r="G26" s="35">
        <v>4.64053</v>
      </c>
      <c r="H26" s="35">
        <v>6.0173137500000102</v>
      </c>
      <c r="I26" s="35">
        <v>7.1285249999999998</v>
      </c>
      <c r="J26" s="35">
        <v>4.8012712500000081</v>
      </c>
      <c r="K26" s="35">
        <v>6.5973799999999994</v>
      </c>
      <c r="L26" s="35">
        <v>9.9659575</v>
      </c>
      <c r="M26" s="35">
        <v>7.5897824999999992</v>
      </c>
      <c r="N26" s="35">
        <v>6.5205037500000005</v>
      </c>
      <c r="O26" s="35">
        <v>7.8134224999999997</v>
      </c>
      <c r="P26" s="35">
        <v>5.5910000000000002</v>
      </c>
      <c r="Q26" s="35">
        <v>5.40378276190975</v>
      </c>
      <c r="R26" s="35">
        <v>5.7</v>
      </c>
      <c r="S26" s="36">
        <f t="shared" si="0"/>
        <v>6.1501000000000001</v>
      </c>
      <c r="T26" s="37">
        <f t="shared" si="1"/>
        <v>-7.3185801856880364</v>
      </c>
      <c r="U26" s="38">
        <f t="shared" si="2"/>
        <v>6</v>
      </c>
      <c r="V26" s="36"/>
      <c r="W26" s="36"/>
      <c r="X26" s="41"/>
      <c r="Y26" s="41"/>
      <c r="Z26" s="41"/>
      <c r="AA26" s="41"/>
      <c r="AB26" s="41"/>
      <c r="AC26" s="41"/>
      <c r="AD26" s="41"/>
      <c r="AE26" s="41"/>
      <c r="AF26" s="41"/>
      <c r="AG26" s="41"/>
      <c r="AH26" s="41"/>
      <c r="AI26" s="35"/>
      <c r="AJ26" s="40"/>
      <c r="AK26" s="39"/>
    </row>
    <row r="27" spans="1:37" ht="12.75" customHeight="1" x14ac:dyDescent="0.25">
      <c r="A27">
        <v>2004</v>
      </c>
      <c r="B27" s="34">
        <v>37987</v>
      </c>
      <c r="C27" s="42" t="s">
        <v>99</v>
      </c>
      <c r="D27" s="35">
        <v>6.21</v>
      </c>
      <c r="E27" s="35">
        <v>7.6037999999999988</v>
      </c>
      <c r="F27" s="35">
        <v>5.6478120805369123</v>
      </c>
      <c r="G27" s="35">
        <v>4.6436999999999999</v>
      </c>
      <c r="H27" s="35">
        <v>6.0443999999999987</v>
      </c>
      <c r="I27" s="35">
        <v>7.9211999999999989</v>
      </c>
      <c r="J27" s="35">
        <v>4.8575999999999997</v>
      </c>
      <c r="K27" s="35">
        <v>6.7895999999999992</v>
      </c>
      <c r="L27" s="35">
        <v>9.5840999999999994</v>
      </c>
      <c r="M27" s="35">
        <v>7.652099999999999</v>
      </c>
      <c r="N27" s="35">
        <v>6.3825000000000003</v>
      </c>
      <c r="O27" s="35">
        <v>7.8728999999999987</v>
      </c>
      <c r="P27" s="35">
        <v>5.6027999999999984</v>
      </c>
      <c r="Q27" s="35">
        <v>5.6453172866520784</v>
      </c>
      <c r="R27" s="35">
        <v>5.52</v>
      </c>
      <c r="S27" s="36">
        <f t="shared" si="0"/>
        <v>6.21</v>
      </c>
      <c r="T27" s="37">
        <f t="shared" si="1"/>
        <v>-11.111111111111118</v>
      </c>
      <c r="U27" s="38">
        <f t="shared" si="2"/>
        <v>3</v>
      </c>
      <c r="V27" s="36"/>
      <c r="W27" s="36"/>
      <c r="X27" s="41"/>
      <c r="Y27" s="41"/>
      <c r="Z27" s="41"/>
      <c r="AA27" s="41"/>
      <c r="AB27" s="41"/>
      <c r="AC27" s="41"/>
      <c r="AD27" s="41"/>
      <c r="AE27" s="41"/>
      <c r="AF27" s="41"/>
      <c r="AG27" s="41"/>
      <c r="AH27" s="41"/>
      <c r="AI27" s="35"/>
      <c r="AJ27" s="40"/>
      <c r="AK27" s="39"/>
    </row>
    <row r="28" spans="1:37" ht="12.75" customHeight="1" x14ac:dyDescent="0.25">
      <c r="A28">
        <v>2004</v>
      </c>
      <c r="B28" s="34">
        <v>38169</v>
      </c>
      <c r="C28" s="42" t="s">
        <v>99</v>
      </c>
      <c r="D28" s="35">
        <v>6.2279999999999998</v>
      </c>
      <c r="E28" s="35">
        <v>7.9095599999999999</v>
      </c>
      <c r="F28" s="35">
        <v>5.6075221476510055</v>
      </c>
      <c r="G28" s="35">
        <v>4.5464399999999996</v>
      </c>
      <c r="H28" s="35">
        <v>6.0619199999999998</v>
      </c>
      <c r="I28" s="35">
        <v>7.9787599999999994</v>
      </c>
      <c r="J28" s="35">
        <v>4.8716799999999996</v>
      </c>
      <c r="K28" s="35">
        <v>6.8092799999999993</v>
      </c>
      <c r="L28" s="35">
        <v>9.1828399999999988</v>
      </c>
      <c r="M28" s="35">
        <v>7.6811999999999996</v>
      </c>
      <c r="N28" s="35">
        <v>6.4286799999999991</v>
      </c>
      <c r="O28" s="35">
        <v>7.8957199999999998</v>
      </c>
      <c r="P28" s="35">
        <v>5.6190399999999991</v>
      </c>
      <c r="Q28" s="35">
        <v>5.3383938730853391</v>
      </c>
      <c r="R28" s="35">
        <v>5.57</v>
      </c>
      <c r="S28" s="36">
        <f t="shared" si="0"/>
        <v>6.2279999999999998</v>
      </c>
      <c r="T28" s="37">
        <f t="shared" si="1"/>
        <v>-10.565189466923563</v>
      </c>
      <c r="U28" s="38">
        <f t="shared" si="2"/>
        <v>4</v>
      </c>
      <c r="V28" s="36"/>
      <c r="W28" s="36"/>
      <c r="X28" s="41"/>
      <c r="Y28" s="41"/>
      <c r="Z28" s="41"/>
      <c r="AA28" s="41"/>
      <c r="AB28" s="41"/>
      <c r="AC28" s="41"/>
      <c r="AD28" s="41"/>
      <c r="AE28" s="41"/>
      <c r="AF28" s="41"/>
      <c r="AG28" s="41"/>
      <c r="AH28" s="41"/>
      <c r="AI28" s="35"/>
      <c r="AJ28" s="40"/>
      <c r="AK28" s="39"/>
    </row>
    <row r="29" spans="1:37" ht="12.75" customHeight="1" x14ac:dyDescent="0.25">
      <c r="A29">
        <v>2005</v>
      </c>
      <c r="B29" s="34">
        <v>38353</v>
      </c>
      <c r="C29" s="42" t="s">
        <v>99</v>
      </c>
      <c r="D29" s="35">
        <v>6.3020033999999994</v>
      </c>
      <c r="E29" s="35">
        <v>7.4338487999999998</v>
      </c>
      <c r="F29" s="35">
        <v>5.793688461796922</v>
      </c>
      <c r="G29" s="35">
        <v>4.5762884999999995</v>
      </c>
      <c r="H29" s="35">
        <v>6.1203491999999997</v>
      </c>
      <c r="I29" s="35">
        <v>8.5377474000000007</v>
      </c>
      <c r="J29" s="35">
        <v>5.0443973999999994</v>
      </c>
      <c r="K29" s="35">
        <v>7.6923566999999995</v>
      </c>
      <c r="L29" s="35">
        <v>9.3761513999999995</v>
      </c>
      <c r="M29" s="35">
        <v>8.1744389999999996</v>
      </c>
      <c r="N29" s="35">
        <v>6.9238197000000001</v>
      </c>
      <c r="O29" s="35">
        <v>8.1604656000000002</v>
      </c>
      <c r="P29" s="35">
        <v>5.7710141999999998</v>
      </c>
      <c r="Q29" s="35">
        <v>5.3900665369821832</v>
      </c>
      <c r="R29" s="35">
        <v>5.86</v>
      </c>
      <c r="S29" s="36">
        <f t="shared" si="0"/>
        <v>6.3020033999999994</v>
      </c>
      <c r="T29" s="37">
        <f t="shared" si="1"/>
        <v>-7.0136966285990754</v>
      </c>
      <c r="U29" s="38">
        <f t="shared" si="2"/>
        <v>6</v>
      </c>
      <c r="V29" s="36"/>
      <c r="W29" s="36"/>
      <c r="X29" s="41">
        <v>6.414025862068967</v>
      </c>
      <c r="Y29" s="41">
        <v>4.2862224564408287</v>
      </c>
      <c r="Z29" s="41">
        <v>3.9415719709074182</v>
      </c>
      <c r="AA29" s="41">
        <v>6.1831816516002931</v>
      </c>
      <c r="AB29" s="41">
        <v>4.0013856978747846</v>
      </c>
      <c r="AC29" s="41">
        <v>4.3977807866079708</v>
      </c>
      <c r="AD29" s="41">
        <v>6.2158630328441653</v>
      </c>
      <c r="AE29" s="41">
        <v>5.7015027958993487</v>
      </c>
      <c r="AF29" s="41"/>
      <c r="AG29" s="41">
        <v>6.184206441598759</v>
      </c>
      <c r="AH29" s="41">
        <v>5.444922428893153</v>
      </c>
      <c r="AI29" s="35">
        <f>MEDIAN(D29:R29,V29:AH29)</f>
        <v>6.1203491999999997</v>
      </c>
      <c r="AJ29" s="40">
        <f>(R29-AI29)/AI29*100</f>
        <v>-4.2538291769364962</v>
      </c>
      <c r="AK29" s="39">
        <f>RANK(R29,(D29:R29,X29:AH29),1)</f>
        <v>12</v>
      </c>
    </row>
    <row r="30" spans="1:37" ht="12.75" customHeight="1" x14ac:dyDescent="0.25">
      <c r="A30">
        <v>2005</v>
      </c>
      <c r="B30" s="34">
        <v>38534</v>
      </c>
      <c r="C30" s="42" t="s">
        <v>99</v>
      </c>
      <c r="D30" s="35">
        <v>6.004014999999999</v>
      </c>
      <c r="E30" s="35">
        <v>7.1421200000000002</v>
      </c>
      <c r="F30" s="35">
        <v>5.9185561898635788</v>
      </c>
      <c r="G30" s="35">
        <v>4.3684149999999997</v>
      </c>
      <c r="H30" s="35">
        <v>5.9699399999999994</v>
      </c>
      <c r="I30" s="35">
        <v>8.430155000000001</v>
      </c>
      <c r="J30" s="35">
        <v>4.9204299999999996</v>
      </c>
      <c r="K30" s="35">
        <v>7.5033149999999988</v>
      </c>
      <c r="L30" s="35">
        <v>9.6364099999999997</v>
      </c>
      <c r="M30" s="35">
        <v>8.0485149999999983</v>
      </c>
      <c r="N30" s="35">
        <v>6.7672949999999998</v>
      </c>
      <c r="O30" s="35">
        <v>7.9735500000000004</v>
      </c>
      <c r="P30" s="35">
        <v>5.6291900000000004</v>
      </c>
      <c r="Q30" s="35">
        <v>4.9863476877386503</v>
      </c>
      <c r="R30" s="35">
        <v>6.11</v>
      </c>
      <c r="S30" s="36">
        <f t="shared" si="0"/>
        <v>6.11</v>
      </c>
      <c r="T30" s="37">
        <f t="shared" si="1"/>
        <v>0</v>
      </c>
      <c r="U30" s="38">
        <f t="shared" si="2"/>
        <v>8</v>
      </c>
      <c r="V30" s="36"/>
      <c r="W30" s="36"/>
      <c r="X30" s="41">
        <v>6.8906364428945075</v>
      </c>
      <c r="Y30" s="41">
        <v>4.1659219739913311</v>
      </c>
      <c r="Z30" s="41">
        <v>3.9663952551992137</v>
      </c>
      <c r="AA30" s="41">
        <v>6.4750567628932858</v>
      </c>
      <c r="AB30" s="41">
        <v>3.8426601551278368</v>
      </c>
      <c r="AC30" s="41">
        <v>4.2221182808155708</v>
      </c>
      <c r="AD30" s="41">
        <v>6.2158630328441653</v>
      </c>
      <c r="AE30" s="41">
        <v>5.5473690751373255</v>
      </c>
      <c r="AF30" s="41"/>
      <c r="AG30" s="41">
        <v>6.0075949367088617</v>
      </c>
      <c r="AH30" s="41">
        <v>5.3168719983295061</v>
      </c>
      <c r="AI30" s="35">
        <f>MEDIAN(D30:R30,V30:AH30)</f>
        <v>6.004014999999999</v>
      </c>
      <c r="AJ30" s="40">
        <f>(R30-AI30)/AI30*100</f>
        <v>1.7652354299581421</v>
      </c>
      <c r="AK30" s="39">
        <f>RANK(R30,(D30:R30,X30:AH30),1)</f>
        <v>15</v>
      </c>
    </row>
    <row r="31" spans="1:37" ht="12.75" customHeight="1" x14ac:dyDescent="0.25">
      <c r="A31">
        <v>2006</v>
      </c>
      <c r="B31" s="34">
        <v>38718</v>
      </c>
      <c r="C31" s="42" t="s">
        <v>99</v>
      </c>
      <c r="D31" s="35">
        <v>5.7744359999999997</v>
      </c>
      <c r="E31" s="35">
        <v>7.3380599999999987</v>
      </c>
      <c r="F31" s="35">
        <v>6.1177323290535286</v>
      </c>
      <c r="G31" s="35">
        <v>4.6085759999999993</v>
      </c>
      <c r="H31" s="35">
        <v>6.0076079999999994</v>
      </c>
      <c r="I31" s="35">
        <v>8.6205060000000007</v>
      </c>
      <c r="J31" s="35">
        <v>5.1023519999999998</v>
      </c>
      <c r="K31" s="35">
        <v>8.0444340000000008</v>
      </c>
      <c r="L31" s="35">
        <v>9.9440999999999988</v>
      </c>
      <c r="M31" s="35">
        <v>8.6136479999999995</v>
      </c>
      <c r="N31" s="35">
        <v>7.5026520000000003</v>
      </c>
      <c r="O31" s="35">
        <v>8.1610199999999988</v>
      </c>
      <c r="P31" s="35">
        <v>5.9184539999999997</v>
      </c>
      <c r="Q31" s="35">
        <v>5.4001102621143247</v>
      </c>
      <c r="R31" s="35">
        <v>6.73</v>
      </c>
      <c r="S31" s="36">
        <f t="shared" si="0"/>
        <v>6.73</v>
      </c>
      <c r="T31" s="37">
        <f t="shared" si="1"/>
        <v>0</v>
      </c>
      <c r="U31" s="38">
        <f t="shared" si="2"/>
        <v>8</v>
      </c>
      <c r="V31" s="36"/>
      <c r="W31" s="36"/>
      <c r="X31" s="41">
        <v>8.3228735832606784</v>
      </c>
      <c r="Y31" s="41">
        <v>4.4885291078194962</v>
      </c>
      <c r="Z31" s="41">
        <v>4.0850127184180591</v>
      </c>
      <c r="AA31" s="41">
        <v>6.3019019351774901</v>
      </c>
      <c r="AB31" s="41">
        <v>3.8811433496121803</v>
      </c>
      <c r="AC31" s="41">
        <v>4.2644016450417057</v>
      </c>
      <c r="AD31" s="41">
        <v>7.8436477987421389</v>
      </c>
      <c r="AE31" s="41">
        <v>6.1121603517392993</v>
      </c>
      <c r="AF31" s="41"/>
      <c r="AG31" s="41">
        <v>6.3028760068664997</v>
      </c>
      <c r="AH31" s="41">
        <v>5.3689979123173277</v>
      </c>
      <c r="AI31" s="35">
        <f>MEDIAN(D31:R31,V31:AH31)</f>
        <v>6.1177323290535286</v>
      </c>
      <c r="AJ31" s="40">
        <f>(R31-AI31)/AI31*100</f>
        <v>10.008082047636686</v>
      </c>
      <c r="AK31" s="39">
        <f>RANK(R31,(D31:R31,X31:AH31),1)</f>
        <v>16</v>
      </c>
    </row>
    <row r="32" spans="1:37" ht="12.75" customHeight="1" x14ac:dyDescent="0.25">
      <c r="A32">
        <v>2006</v>
      </c>
      <c r="B32" s="34">
        <v>38899</v>
      </c>
      <c r="C32" s="42" t="s">
        <v>99</v>
      </c>
      <c r="D32" s="35">
        <v>6.180453</v>
      </c>
      <c r="E32" s="35">
        <v>7.4816010000000004</v>
      </c>
      <c r="F32" s="35">
        <v>6.6433880308880315</v>
      </c>
      <c r="G32" s="35">
        <v>4.7616480000000001</v>
      </c>
      <c r="H32" s="35">
        <v>6.0627959999999996</v>
      </c>
      <c r="I32" s="35">
        <v>8.921168999999999</v>
      </c>
      <c r="J32" s="35">
        <v>5.1492239999999994</v>
      </c>
      <c r="K32" s="35">
        <v>8.1183329999999998</v>
      </c>
      <c r="L32" s="35">
        <v>10.035449999999999</v>
      </c>
      <c r="M32" s="35">
        <v>8.6927759999999985</v>
      </c>
      <c r="N32" s="35">
        <v>7.8207300000000011</v>
      </c>
      <c r="O32" s="35">
        <v>8.2359899999999993</v>
      </c>
      <c r="P32" s="35">
        <v>6.0281910000000005</v>
      </c>
      <c r="Q32" s="35">
        <v>6.1003088163662937</v>
      </c>
      <c r="R32" s="35">
        <v>7.18</v>
      </c>
      <c r="S32" s="36">
        <f t="shared" si="0"/>
        <v>7.18</v>
      </c>
      <c r="T32" s="37">
        <f t="shared" si="1"/>
        <v>0</v>
      </c>
      <c r="U32" s="38">
        <f t="shared" si="2"/>
        <v>8</v>
      </c>
      <c r="V32" s="36"/>
      <c r="W32" s="36"/>
      <c r="X32" s="41">
        <v>8.3653826086956542</v>
      </c>
      <c r="Y32" s="41">
        <v>4.6151335415716144</v>
      </c>
      <c r="Z32" s="41">
        <v>4.255238837830583</v>
      </c>
      <c r="AA32" s="41">
        <v>5.6716294335627309</v>
      </c>
      <c r="AB32" s="41">
        <v>4.1957506105444624</v>
      </c>
      <c r="AC32" s="41">
        <v>4.3035759383688612</v>
      </c>
      <c r="AD32" s="41">
        <v>8.6734171907756821</v>
      </c>
      <c r="AE32" s="41">
        <v>5.8821501504464084</v>
      </c>
      <c r="AF32" s="41"/>
      <c r="AG32" s="41">
        <v>6.2983807040417217</v>
      </c>
      <c r="AH32" s="41">
        <v>5.4153799607728583</v>
      </c>
      <c r="AI32" s="35">
        <f>MEDIAN(D32:R32,V32:AH32)</f>
        <v>6.180453</v>
      </c>
      <c r="AJ32" s="40">
        <f>(R32-AI32)/AI32*100</f>
        <v>16.172714200722822</v>
      </c>
      <c r="AK32" s="39">
        <f>RANK(R32,(D32:R32,X32:AH32),1)</f>
        <v>16</v>
      </c>
    </row>
    <row r="33" spans="1:37" ht="12.75" customHeight="1" x14ac:dyDescent="0.25">
      <c r="A33">
        <v>2007</v>
      </c>
      <c r="B33" s="34">
        <v>39083</v>
      </c>
      <c r="C33" s="42" t="s">
        <v>99</v>
      </c>
      <c r="D33" s="35">
        <v>6.459568</v>
      </c>
      <c r="E33" s="35">
        <v>7.6268000000000002</v>
      </c>
      <c r="F33" s="35">
        <v>7.0382523008398392</v>
      </c>
      <c r="G33" s="35">
        <v>4.90768</v>
      </c>
      <c r="H33" s="35">
        <v>5.8825839999999996</v>
      </c>
      <c r="I33" s="35">
        <v>8.7078159999999993</v>
      </c>
      <c r="J33" s="35">
        <v>5.1928559999999999</v>
      </c>
      <c r="K33" s="35">
        <v>8.8338240000000017</v>
      </c>
      <c r="L33" s="35">
        <v>10.200016</v>
      </c>
      <c r="M33" s="35">
        <v>9.1786879999999993</v>
      </c>
      <c r="N33" s="35">
        <v>8.6216000000000008</v>
      </c>
      <c r="O33" s="35">
        <v>8.4226399999999995</v>
      </c>
      <c r="P33" s="35">
        <v>6.1478640000000002</v>
      </c>
      <c r="Q33" s="35">
        <v>6.4795188019600287</v>
      </c>
      <c r="R33" s="35">
        <v>8.32</v>
      </c>
      <c r="S33" s="36">
        <f t="shared" si="0"/>
        <v>7.6268000000000002</v>
      </c>
      <c r="T33" s="37">
        <f t="shared" si="1"/>
        <v>9.0890019405255149</v>
      </c>
      <c r="U33" s="38">
        <f t="shared" si="2"/>
        <v>9</v>
      </c>
      <c r="V33" s="36"/>
      <c r="W33" s="36"/>
      <c r="X33" s="41">
        <v>7.7303402371978844</v>
      </c>
      <c r="Y33" s="41">
        <v>4.8373645833333336</v>
      </c>
      <c r="Z33" s="41">
        <v>4.0788440939245589</v>
      </c>
      <c r="AA33" s="41">
        <v>6.9560320623916834</v>
      </c>
      <c r="AB33" s="41">
        <v>3.8710805734767026</v>
      </c>
      <c r="AC33" s="41">
        <v>4.4518100382298424</v>
      </c>
      <c r="AD33" s="41">
        <v>7.9120875844397869</v>
      </c>
      <c r="AE33" s="41">
        <v>5.9611992782575074</v>
      </c>
      <c r="AF33" s="41"/>
      <c r="AG33" s="41">
        <v>6.7770869903024371</v>
      </c>
      <c r="AH33" s="41">
        <v>5.3520240000000001</v>
      </c>
      <c r="AI33" s="35">
        <f>MEDIAN(D33:R33,V33:AH33)</f>
        <v>6.7770869903024371</v>
      </c>
      <c r="AJ33" s="40">
        <f>(R33-AI33)/AI33*100</f>
        <v>22.766610667759902</v>
      </c>
      <c r="AK33" s="39">
        <f>RANK(R33,(D33:R33,X33:AH33),1)</f>
        <v>19</v>
      </c>
    </row>
    <row r="34" spans="1:37" ht="12.75" customHeight="1" x14ac:dyDescent="0.25">
      <c r="A34">
        <v>2007</v>
      </c>
      <c r="B34" s="34">
        <v>39264</v>
      </c>
      <c r="C34" s="42" t="s">
        <v>99</v>
      </c>
      <c r="D34" s="35">
        <v>6.6660360000000001</v>
      </c>
      <c r="E34" s="35">
        <v>7.7455560000000006</v>
      </c>
      <c r="F34" s="35">
        <v>6.4152219489577877</v>
      </c>
      <c r="G34" s="35">
        <v>4.8983220000000003</v>
      </c>
      <c r="H34" s="35">
        <v>5.9845889999999997</v>
      </c>
      <c r="I34" s="35" t="s">
        <v>130</v>
      </c>
      <c r="J34" s="35">
        <v>5.3436240000000002</v>
      </c>
      <c r="K34" s="35">
        <v>8.9870040000000007</v>
      </c>
      <c r="L34" s="35">
        <v>11.901707999999999</v>
      </c>
      <c r="M34" s="35" t="s">
        <v>130</v>
      </c>
      <c r="N34" s="35" t="s">
        <v>130</v>
      </c>
      <c r="O34" s="35">
        <v>8.5686900000000001</v>
      </c>
      <c r="P34" s="35">
        <v>6.2544690000000003</v>
      </c>
      <c r="Q34" s="35" t="s">
        <v>130</v>
      </c>
      <c r="R34" s="35">
        <v>8.19</v>
      </c>
      <c r="S34" s="36" t="s">
        <v>130</v>
      </c>
      <c r="T34" s="37" t="s">
        <v>130</v>
      </c>
      <c r="U34" s="38" t="s">
        <v>130</v>
      </c>
      <c r="V34" s="36"/>
      <c r="W34" s="36"/>
      <c r="X34" s="41">
        <v>7.6431692118057937</v>
      </c>
      <c r="Y34" s="41">
        <v>4.8275044959272178</v>
      </c>
      <c r="Z34" s="41">
        <v>4.1377935142459066</v>
      </c>
      <c r="AA34" s="41">
        <v>7.653579586877278</v>
      </c>
      <c r="AB34" s="41">
        <v>4.7030908308222124</v>
      </c>
      <c r="AC34" s="41">
        <v>4.525558387395737</v>
      </c>
      <c r="AD34" s="41">
        <v>7.5875890985324945</v>
      </c>
      <c r="AE34" s="41">
        <v>6.4250729791412331</v>
      </c>
      <c r="AF34" s="41"/>
      <c r="AG34" s="41">
        <v>7.183940466902718</v>
      </c>
      <c r="AH34" s="41">
        <v>5.7416969999999994</v>
      </c>
      <c r="AI34" s="35" t="s">
        <v>130</v>
      </c>
      <c r="AJ34" s="40"/>
      <c r="AK34" s="39"/>
    </row>
    <row r="35" spans="1:37" ht="12.75" customHeight="1" x14ac:dyDescent="0.25">
      <c r="A35">
        <v>2007</v>
      </c>
      <c r="B35" s="34" t="s">
        <v>179</v>
      </c>
      <c r="C35" s="42" t="s">
        <v>100</v>
      </c>
      <c r="D35" s="35"/>
      <c r="E35" s="35"/>
      <c r="F35" s="35"/>
      <c r="G35" s="35"/>
      <c r="H35" s="35"/>
      <c r="I35" s="35">
        <v>7.5021858399999992</v>
      </c>
      <c r="J35" s="35"/>
      <c r="K35" s="35"/>
      <c r="L35" s="35"/>
      <c r="M35" s="35">
        <v>9.3372528799999994</v>
      </c>
      <c r="N35" s="35">
        <v>8.0958839999999999</v>
      </c>
      <c r="O35" s="35"/>
      <c r="P35" s="35"/>
      <c r="Q35" s="35">
        <v>5.6176108830627385</v>
      </c>
      <c r="R35" s="35"/>
      <c r="S35" s="36"/>
      <c r="T35" s="37"/>
      <c r="U35" s="38"/>
      <c r="V35" s="36"/>
      <c r="W35" s="36"/>
      <c r="X35" s="41"/>
      <c r="Y35" s="41"/>
      <c r="Z35" s="41"/>
      <c r="AA35" s="41"/>
      <c r="AB35" s="41"/>
      <c r="AC35" s="41"/>
      <c r="AD35" s="41"/>
      <c r="AE35" s="41"/>
      <c r="AF35" s="41"/>
      <c r="AG35" s="41"/>
      <c r="AH35" s="41"/>
      <c r="AI35" s="35"/>
      <c r="AJ35" s="40"/>
      <c r="AK35" s="39"/>
    </row>
    <row r="36" spans="1:37" ht="12.75" customHeight="1" x14ac:dyDescent="0.25">
      <c r="A36">
        <v>2007</v>
      </c>
      <c r="B36" s="34" t="s">
        <v>163</v>
      </c>
      <c r="C36" s="42" t="s">
        <v>100</v>
      </c>
      <c r="D36" s="35">
        <v>8.1597287499999993</v>
      </c>
      <c r="E36" s="35">
        <v>7.8402840500000002</v>
      </c>
      <c r="F36" s="35">
        <v>6.0416714999999996</v>
      </c>
      <c r="G36" s="35">
        <v>5.1319485499999997</v>
      </c>
      <c r="H36" s="35">
        <v>5.5902822500000005</v>
      </c>
      <c r="I36" s="35">
        <v>8.2430621500000001</v>
      </c>
      <c r="J36" s="35">
        <v>7.6388949999999998</v>
      </c>
      <c r="K36" s="35">
        <v>10.60417515</v>
      </c>
      <c r="L36" s="35"/>
      <c r="M36" s="35">
        <v>9.0902850499999985</v>
      </c>
      <c r="N36" s="35">
        <v>8.215284350000001</v>
      </c>
      <c r="O36" s="35">
        <v>8.250006599999999</v>
      </c>
      <c r="P36" s="35">
        <v>7.3472280999999997</v>
      </c>
      <c r="Q36" s="35">
        <v>6.2430605499999992</v>
      </c>
      <c r="R36" s="35">
        <v>8.8680626500000006</v>
      </c>
      <c r="S36" s="36">
        <f t="shared" ref="S36:S62" si="3">MEDIAN(D36:R36)</f>
        <v>8.0000064000000002</v>
      </c>
      <c r="T36" s="37">
        <f t="shared" ref="T36:T62" si="4">(R36-S36)/S36*100</f>
        <v>10.850694444444448</v>
      </c>
      <c r="U36" s="38">
        <f t="shared" ref="U36:U62" si="5">RANK(R36,D36:R36,1)</f>
        <v>12</v>
      </c>
      <c r="V36" s="36">
        <v>4.1180588499999997</v>
      </c>
      <c r="W36" s="36">
        <v>5.2222264000000003</v>
      </c>
      <c r="X36" s="41">
        <v>9.3888963999999984</v>
      </c>
      <c r="Y36" s="41">
        <v>4.8472261000000003</v>
      </c>
      <c r="Z36" s="41">
        <v>4.3472257000000001</v>
      </c>
      <c r="AA36" s="41">
        <v>6.8541721500000001</v>
      </c>
      <c r="AB36" s="41">
        <v>4.7638926999999995</v>
      </c>
      <c r="AC36" s="41">
        <v>4.8680594499999996</v>
      </c>
      <c r="AD36" s="41">
        <v>8.4791734500000011</v>
      </c>
      <c r="AE36" s="41">
        <v>5.5069488499999997</v>
      </c>
      <c r="AF36" s="41">
        <v>6.6736164499999999</v>
      </c>
      <c r="AG36" s="41">
        <v>6.4027829000000009</v>
      </c>
      <c r="AH36" s="41">
        <v>5.5416711000000003</v>
      </c>
      <c r="AI36" s="35">
        <f t="shared" ref="AI36:AI62" si="6">MEDIAN(D36:R36,V36:AH36)</f>
        <v>6.6736164499999999</v>
      </c>
      <c r="AJ36" s="40">
        <f t="shared" ref="AJ36:AJ62" si="7">(R36-AI36)/AI36*100</f>
        <v>32.88241415192509</v>
      </c>
      <c r="AK36" s="39">
        <f>RANK(R36,(D36:R36,V36:AH36),1)</f>
        <v>24</v>
      </c>
    </row>
    <row r="37" spans="1:37" ht="12.75" customHeight="1" x14ac:dyDescent="0.25">
      <c r="A37">
        <v>2008</v>
      </c>
      <c r="B37" s="34" t="s">
        <v>180</v>
      </c>
      <c r="C37" s="42" t="s">
        <v>100</v>
      </c>
      <c r="D37" s="35">
        <v>9.1481663333333323</v>
      </c>
      <c r="E37" s="35">
        <v>10.311068833333334</v>
      </c>
      <c r="F37" s="35">
        <v>7.4193179499999999</v>
      </c>
      <c r="G37" s="35">
        <v>6.0393403166666664</v>
      </c>
      <c r="H37" s="35">
        <v>6.1168671499999991</v>
      </c>
      <c r="I37" s="35">
        <v>9.1171556000000002</v>
      </c>
      <c r="J37" s="35">
        <v>8.8303063166666664</v>
      </c>
      <c r="K37" s="35">
        <v>10.737466416666667</v>
      </c>
      <c r="L37" s="35"/>
      <c r="M37" s="35">
        <v>10.148262483333333</v>
      </c>
      <c r="N37" s="35">
        <v>9.2722092666666658</v>
      </c>
      <c r="O37" s="35">
        <v>7.2332535499999988</v>
      </c>
      <c r="P37" s="35">
        <v>7.9154896833333339</v>
      </c>
      <c r="Q37" s="35">
        <v>7.0781998833333333</v>
      </c>
      <c r="R37" s="35">
        <v>10.000961499999999</v>
      </c>
      <c r="S37" s="36">
        <f t="shared" si="3"/>
        <v>8.9737309583333342</v>
      </c>
      <c r="T37" s="37">
        <f t="shared" si="4"/>
        <v>11.447084233261316</v>
      </c>
      <c r="U37" s="38">
        <f t="shared" si="5"/>
        <v>11</v>
      </c>
      <c r="V37" s="36">
        <v>4.5585778000000001</v>
      </c>
      <c r="W37" s="36">
        <v>5.7602437166666665</v>
      </c>
      <c r="X37" s="41">
        <v>11.884863549999999</v>
      </c>
      <c r="Y37" s="41">
        <v>6.6440496166666669</v>
      </c>
      <c r="Z37" s="41">
        <v>4.7058787833333326</v>
      </c>
      <c r="AA37" s="41">
        <v>9.8536605166666646</v>
      </c>
      <c r="AB37" s="41">
        <v>6.0625983666666672</v>
      </c>
      <c r="AC37" s="41">
        <v>5.3105880833333332</v>
      </c>
      <c r="AD37" s="41">
        <v>9.6598434333333323</v>
      </c>
      <c r="AE37" s="41">
        <v>6.6052862000000001</v>
      </c>
      <c r="AF37" s="41">
        <v>6.7448344999999996</v>
      </c>
      <c r="AG37" s="41">
        <v>7.7681886999999987</v>
      </c>
      <c r="AH37" s="41">
        <v>6.5820281499999993</v>
      </c>
      <c r="AI37" s="35">
        <f t="shared" si="6"/>
        <v>7.4193179499999999</v>
      </c>
      <c r="AJ37" s="40">
        <f t="shared" si="7"/>
        <v>34.796238244514093</v>
      </c>
      <c r="AK37" s="39">
        <f>RANK(R37,(D37:R37,V37:AH37),1)</f>
        <v>23</v>
      </c>
    </row>
    <row r="38" spans="1:37" ht="12.75" customHeight="1" x14ac:dyDescent="0.25">
      <c r="A38">
        <v>2008</v>
      </c>
      <c r="B38" s="34" t="s">
        <v>164</v>
      </c>
      <c r="C38" s="42" t="s">
        <v>100</v>
      </c>
      <c r="D38" s="35">
        <v>9.7810873333333337</v>
      </c>
      <c r="E38" s="35">
        <v>11.841985333333335</v>
      </c>
      <c r="F38" s="35">
        <v>8.955092500000001</v>
      </c>
      <c r="G38" s="35">
        <v>6.7306311666666669</v>
      </c>
      <c r="H38" s="35">
        <v>6.4525734999999997</v>
      </c>
      <c r="I38" s="35">
        <v>9.871047166666667</v>
      </c>
      <c r="J38" s="35">
        <v>10.083679500000002</v>
      </c>
      <c r="K38" s="35">
        <v>13.289520833333334</v>
      </c>
      <c r="L38" s="35"/>
      <c r="M38" s="35">
        <v>10.492587833333335</v>
      </c>
      <c r="N38" s="35">
        <v>10.042788666666668</v>
      </c>
      <c r="O38" s="35">
        <v>7.5320914999999999</v>
      </c>
      <c r="P38" s="35">
        <v>9.9691851666666675</v>
      </c>
      <c r="Q38" s="35">
        <v>7.8019710000000009</v>
      </c>
      <c r="R38" s="35">
        <v>10.909674333333335</v>
      </c>
      <c r="S38" s="36">
        <f t="shared" si="3"/>
        <v>9.9201161666666664</v>
      </c>
      <c r="T38" s="37">
        <f t="shared" si="4"/>
        <v>9.9752679307502259</v>
      </c>
      <c r="U38" s="38">
        <f t="shared" si="5"/>
        <v>12</v>
      </c>
      <c r="V38" s="36">
        <v>5.5611533333333343</v>
      </c>
      <c r="W38" s="36">
        <v>7.4012408333333335</v>
      </c>
      <c r="X38" s="41">
        <v>14.794303500000003</v>
      </c>
      <c r="Y38" s="41">
        <v>7.1477176666666686</v>
      </c>
      <c r="Z38" s="41">
        <v>5.3076301666666676</v>
      </c>
      <c r="AA38" s="41">
        <v>10.320846333333336</v>
      </c>
      <c r="AB38" s="41">
        <v>7.8019710000000009</v>
      </c>
      <c r="AC38" s="41">
        <v>5.700182166666667</v>
      </c>
      <c r="AD38" s="41">
        <v>14.058268500000001</v>
      </c>
      <c r="AE38" s="41">
        <v>7.7774365000000012</v>
      </c>
      <c r="AF38" s="41">
        <v>7.5320914999999999</v>
      </c>
      <c r="AG38" s="41">
        <v>8.955092500000001</v>
      </c>
      <c r="AH38" s="41">
        <v>7.1150050000000009</v>
      </c>
      <c r="AI38" s="35">
        <f t="shared" si="6"/>
        <v>8.955092500000001</v>
      </c>
      <c r="AJ38" s="40">
        <f t="shared" si="7"/>
        <v>21.826484018264846</v>
      </c>
      <c r="AK38" s="39">
        <f>RANK(R38,(D38:R38,V38:AH38),1)</f>
        <v>23</v>
      </c>
    </row>
    <row r="39" spans="1:37" ht="12.75" customHeight="1" x14ac:dyDescent="0.25">
      <c r="A39">
        <v>2009</v>
      </c>
      <c r="B39" s="34" t="s">
        <v>181</v>
      </c>
      <c r="C39" s="42" t="s">
        <v>100</v>
      </c>
      <c r="D39" s="35">
        <v>11.290083299999999</v>
      </c>
      <c r="E39" s="35">
        <v>11.2185705</v>
      </c>
      <c r="F39" s="35">
        <v>8.4385103999999984</v>
      </c>
      <c r="G39" s="35">
        <v>7.6161131999999991</v>
      </c>
      <c r="H39" s="35">
        <v>7.0350716999999996</v>
      </c>
      <c r="I39" s="35">
        <v>11.370535199999999</v>
      </c>
      <c r="J39" s="35">
        <v>11.200692299999998</v>
      </c>
      <c r="K39" s="35">
        <v>14.472402899999997</v>
      </c>
      <c r="L39" s="35"/>
      <c r="M39" s="35">
        <v>13.194111599999999</v>
      </c>
      <c r="N39" s="35">
        <v>10.494503399999999</v>
      </c>
      <c r="O39" s="35">
        <v>10.244208599999999</v>
      </c>
      <c r="P39" s="35">
        <v>10.753737299999999</v>
      </c>
      <c r="Q39" s="35">
        <v>7.5714176999999996</v>
      </c>
      <c r="R39" s="35">
        <v>11.200692299999998</v>
      </c>
      <c r="S39" s="36">
        <f t="shared" si="3"/>
        <v>10.977214799999999</v>
      </c>
      <c r="T39" s="37">
        <f t="shared" si="4"/>
        <v>2.0358306188925042</v>
      </c>
      <c r="U39" s="38">
        <f t="shared" si="5"/>
        <v>8</v>
      </c>
      <c r="V39" s="36">
        <v>6.0785879999999999</v>
      </c>
      <c r="W39" s="36">
        <v>7.8664079999999981</v>
      </c>
      <c r="X39" s="41">
        <v>12.327018899999999</v>
      </c>
      <c r="Y39" s="41">
        <v>8.0362508999999989</v>
      </c>
      <c r="Z39" s="41">
        <v>6.0964661999999992</v>
      </c>
      <c r="AA39" s="41">
        <v>9.9492182999999983</v>
      </c>
      <c r="AB39" s="41">
        <v>8.5279013999999993</v>
      </c>
      <c r="AC39" s="41">
        <v>6.7400813999999993</v>
      </c>
      <c r="AD39" s="41">
        <v>15.071322599999998</v>
      </c>
      <c r="AE39" s="41">
        <v>7.4552094000000002</v>
      </c>
      <c r="AF39" s="41">
        <v>6.9993152999999992</v>
      </c>
      <c r="AG39" s="41">
        <v>11.1470577</v>
      </c>
      <c r="AH39" s="41">
        <v>9.0553083000000001</v>
      </c>
      <c r="AI39" s="35">
        <f t="shared" si="6"/>
        <v>9.9492182999999983</v>
      </c>
      <c r="AJ39" s="40">
        <f t="shared" si="7"/>
        <v>12.57861635220126</v>
      </c>
      <c r="AK39" s="39">
        <f>RANK(R39,(D39:R39,V39:AH39),1)</f>
        <v>19</v>
      </c>
    </row>
    <row r="40" spans="1:37" ht="12.75" customHeight="1" x14ac:dyDescent="0.25">
      <c r="A40">
        <v>2009</v>
      </c>
      <c r="B40" s="34" t="s">
        <v>165</v>
      </c>
      <c r="C40" s="42" t="s">
        <v>100</v>
      </c>
      <c r="D40" s="35">
        <v>11.307859583721655</v>
      </c>
      <c r="E40" s="35">
        <v>10.739803843252121</v>
      </c>
      <c r="F40" s="35">
        <v>7.0296897883104794</v>
      </c>
      <c r="G40" s="35">
        <v>7.5356144321661569</v>
      </c>
      <c r="H40" s="35">
        <v>7.5444903031109938</v>
      </c>
      <c r="I40" s="35">
        <v>10.943948874983359</v>
      </c>
      <c r="J40" s="35">
        <v>9.7368304264856</v>
      </c>
      <c r="K40" s="35">
        <v>13.198420094971819</v>
      </c>
      <c r="L40" s="35"/>
      <c r="M40" s="35">
        <v>13.145164869302803</v>
      </c>
      <c r="N40" s="35">
        <v>9.9764789419961843</v>
      </c>
      <c r="O40" s="35">
        <v>10.943948874983359</v>
      </c>
      <c r="P40" s="35">
        <v>11.236852616162961</v>
      </c>
      <c r="Q40" s="35">
        <v>7.8640216571251056</v>
      </c>
      <c r="R40" s="35">
        <v>10.571162295300226</v>
      </c>
      <c r="S40" s="36">
        <f t="shared" si="3"/>
        <v>10.655483069276173</v>
      </c>
      <c r="T40" s="37">
        <f t="shared" si="4"/>
        <v>-0.79133694294044143</v>
      </c>
      <c r="U40" s="38">
        <f t="shared" si="5"/>
        <v>7</v>
      </c>
      <c r="V40" s="36">
        <v>6.0799715972129773</v>
      </c>
      <c r="W40" s="36">
        <v>8.0237873341321606</v>
      </c>
      <c r="X40" s="41">
        <v>12.603736741667776</v>
      </c>
      <c r="Y40" s="41">
        <v>8.4054497847601297</v>
      </c>
      <c r="Z40" s="41">
        <v>6.000088758709448</v>
      </c>
      <c r="AA40" s="41">
        <v>10.997204100652377</v>
      </c>
      <c r="AB40" s="41">
        <v>8.511960236098167</v>
      </c>
      <c r="AC40" s="41">
        <v>6.5060134025651282</v>
      </c>
      <c r="AD40" s="41">
        <v>13.40256512670306</v>
      </c>
      <c r="AE40" s="41">
        <v>8.1036701726356917</v>
      </c>
      <c r="AF40" s="41">
        <v>6.976434562641459</v>
      </c>
      <c r="AG40" s="41">
        <v>11.618515066790929</v>
      </c>
      <c r="AH40" s="41">
        <v>8.7249811387742433</v>
      </c>
      <c r="AI40" s="35">
        <f t="shared" si="6"/>
        <v>9.7368304264856</v>
      </c>
      <c r="AJ40" s="40">
        <f t="shared" si="7"/>
        <v>8.5688240656335317</v>
      </c>
      <c r="AK40" s="39">
        <f>RANK(R40,(D40:R40,V40:AH40),1)</f>
        <v>16</v>
      </c>
    </row>
    <row r="41" spans="1:37" ht="12.75" customHeight="1" x14ac:dyDescent="0.25">
      <c r="A41">
        <v>2010</v>
      </c>
      <c r="B41" s="34" t="s">
        <v>182</v>
      </c>
      <c r="C41" s="42" t="s">
        <v>100</v>
      </c>
      <c r="D41" s="35">
        <v>11.231947102836262</v>
      </c>
      <c r="E41" s="35">
        <v>10.970941360709935</v>
      </c>
      <c r="F41" s="35">
        <v>7.5169653732382118</v>
      </c>
      <c r="G41" s="35">
        <v>7.5604663302592661</v>
      </c>
      <c r="H41" s="35">
        <v>7.2559596311118844</v>
      </c>
      <c r="I41" s="35">
        <v>11.066643466156256</v>
      </c>
      <c r="J41" s="35">
        <v>9.6137115016530377</v>
      </c>
      <c r="K41" s="35">
        <v>12.354271793979468</v>
      </c>
      <c r="L41" s="35"/>
      <c r="M41" s="35">
        <v>11.510353227771011</v>
      </c>
      <c r="N41" s="35">
        <v>8.5957891073603623</v>
      </c>
      <c r="O41" s="35">
        <v>8.5870889159561514</v>
      </c>
      <c r="P41" s="35">
        <v>11.057943274752043</v>
      </c>
      <c r="Q41" s="35">
        <v>8.7088915956151034</v>
      </c>
      <c r="R41" s="35">
        <v>10.257525665564643</v>
      </c>
      <c r="S41" s="36">
        <f t="shared" si="3"/>
        <v>9.9356185836088393</v>
      </c>
      <c r="T41" s="37">
        <f t="shared" si="4"/>
        <v>3.2399299474605994</v>
      </c>
      <c r="U41" s="38">
        <f t="shared" si="5"/>
        <v>8</v>
      </c>
      <c r="V41" s="36">
        <v>5.872629197842353</v>
      </c>
      <c r="W41" s="36">
        <v>7.7866713067687483</v>
      </c>
      <c r="X41" s="41">
        <v>13.485296676526884</v>
      </c>
      <c r="Y41" s="41">
        <v>7.8823734122150686</v>
      </c>
      <c r="Z41" s="41">
        <v>5.7508265181834011</v>
      </c>
      <c r="AA41" s="41">
        <v>10.997041934922569</v>
      </c>
      <c r="AB41" s="41">
        <v>8.2999825996171914</v>
      </c>
      <c r="AC41" s="41">
        <v>7.9345745606403337</v>
      </c>
      <c r="AD41" s="41">
        <v>15.181834000348008</v>
      </c>
      <c r="AE41" s="41">
        <v>8.3782843222550891</v>
      </c>
      <c r="AF41" s="41">
        <v>7.3081607795371495</v>
      </c>
      <c r="AG41" s="41">
        <v>9.9356185836088393</v>
      </c>
      <c r="AH41" s="41">
        <v>8.6479902557856274</v>
      </c>
      <c r="AI41" s="35">
        <f t="shared" si="6"/>
        <v>8.6479902557856274</v>
      </c>
      <c r="AJ41" s="40">
        <f t="shared" si="7"/>
        <v>18.611670020120727</v>
      </c>
      <c r="AK41" s="39">
        <f>RANK(R41,(D41:R41,V41:AH41),1)</f>
        <v>18</v>
      </c>
    </row>
    <row r="42" spans="1:37" ht="12.75" customHeight="1" x14ac:dyDescent="0.25">
      <c r="A42">
        <v>2010</v>
      </c>
      <c r="B42" s="34" t="s">
        <v>166</v>
      </c>
      <c r="C42" s="42" t="s">
        <v>100</v>
      </c>
      <c r="D42" s="35">
        <v>10.789111440495002</v>
      </c>
      <c r="E42" s="35">
        <v>10.890656018758486</v>
      </c>
      <c r="F42" s="35">
        <v>7.768160237156402</v>
      </c>
      <c r="G42" s="35">
        <v>7.4973746951204481</v>
      </c>
      <c r="H42" s="35">
        <v>7.480450598743202</v>
      </c>
      <c r="I42" s="35">
        <v>10.586022283968036</v>
      </c>
      <c r="J42" s="35">
        <v>9.2067084292224024</v>
      </c>
      <c r="K42" s="35">
        <v>12.43921083727659</v>
      </c>
      <c r="L42" s="35">
        <v>14.69011565545045</v>
      </c>
      <c r="M42" s="35">
        <v>11.322220476378284</v>
      </c>
      <c r="N42" s="35">
        <v>8.3266554176055543</v>
      </c>
      <c r="O42" s="35">
        <v>8.0389457791923551</v>
      </c>
      <c r="P42" s="35">
        <v>11.533771681093874</v>
      </c>
      <c r="Q42" s="35">
        <v>9.1051638509589203</v>
      </c>
      <c r="R42" s="35">
        <v>10.54371204302492</v>
      </c>
      <c r="S42" s="36">
        <f t="shared" si="3"/>
        <v>10.54371204302492</v>
      </c>
      <c r="T42" s="37">
        <f t="shared" si="4"/>
        <v>0</v>
      </c>
      <c r="U42" s="38">
        <f t="shared" si="5"/>
        <v>8</v>
      </c>
      <c r="V42" s="36">
        <v>5.8726614429047306</v>
      </c>
      <c r="W42" s="36">
        <v>7.5904572251953075</v>
      </c>
      <c r="X42" s="41">
        <v>14.190854812321662</v>
      </c>
      <c r="Y42" s="41">
        <v>7.9289391527402495</v>
      </c>
      <c r="Z42" s="41">
        <v>5.8388132501502366</v>
      </c>
      <c r="AA42" s="41">
        <v>10.044451199896132</v>
      </c>
      <c r="AB42" s="41">
        <v>8.0643319237582247</v>
      </c>
      <c r="AC42" s="41">
        <v>8.258959032096568</v>
      </c>
      <c r="AD42" s="41">
        <v>14.707039751827701</v>
      </c>
      <c r="AE42" s="41">
        <v>8.8343783089229682</v>
      </c>
      <c r="AF42" s="41">
        <v>6.9981138519916612</v>
      </c>
      <c r="AG42" s="41">
        <v>10.366009031063825</v>
      </c>
      <c r="AH42" s="41">
        <v>8.4112758994917911</v>
      </c>
      <c r="AI42" s="35">
        <f t="shared" si="6"/>
        <v>8.9697710799409442</v>
      </c>
      <c r="AJ42" s="40">
        <f t="shared" si="7"/>
        <v>17.547169811320739</v>
      </c>
      <c r="AK42" s="39">
        <f>RANK(R42,(D42:R42,V42:AH42),1)</f>
        <v>19</v>
      </c>
    </row>
    <row r="43" spans="1:37" ht="12.75" customHeight="1" x14ac:dyDescent="0.25">
      <c r="A43">
        <v>2011</v>
      </c>
      <c r="B43" s="34" t="s">
        <v>183</v>
      </c>
      <c r="C43" s="42" t="s">
        <v>100</v>
      </c>
      <c r="D43" s="35">
        <v>11.415784682501801</v>
      </c>
      <c r="E43" s="35">
        <v>12.145005909368837</v>
      </c>
      <c r="F43" s="35">
        <v>8.6117554410964168</v>
      </c>
      <c r="G43" s="35">
        <v>8.0735207260278905</v>
      </c>
      <c r="H43" s="35">
        <v>7.6915477024308716</v>
      </c>
      <c r="I43" s="35">
        <v>11.276885401193795</v>
      </c>
      <c r="J43" s="35">
        <v>9.3930638984539545</v>
      </c>
      <c r="K43" s="35">
        <v>11.684902040036064</v>
      </c>
      <c r="L43" s="35">
        <v>14.957716355855974</v>
      </c>
      <c r="M43" s="35">
        <v>11.650177219709065</v>
      </c>
      <c r="N43" s="35">
        <v>8.5075809801154119</v>
      </c>
      <c r="O43" s="35">
        <v>7.9172590345563831</v>
      </c>
      <c r="P43" s="35">
        <v>12.379398446576099</v>
      </c>
      <c r="Q43" s="35">
        <v>9.9052549982772291</v>
      </c>
      <c r="R43" s="35">
        <v>10.478214533672757</v>
      </c>
      <c r="S43" s="36">
        <f t="shared" si="3"/>
        <v>10.478214533672757</v>
      </c>
      <c r="T43" s="37">
        <f t="shared" si="4"/>
        <v>0</v>
      </c>
      <c r="U43" s="38">
        <f t="shared" si="5"/>
        <v>8</v>
      </c>
      <c r="V43" s="36">
        <v>5.9553066860807879</v>
      </c>
      <c r="W43" s="36">
        <v>7.6394604719403691</v>
      </c>
      <c r="X43" s="41">
        <v>14.575743332258954</v>
      </c>
      <c r="Y43" s="41">
        <v>8.8461479783036783</v>
      </c>
      <c r="Z43" s="41">
        <v>5.851132225099783</v>
      </c>
      <c r="AA43" s="41">
        <v>10.973043223332532</v>
      </c>
      <c r="AB43" s="41">
        <v>8.3947253140526552</v>
      </c>
      <c r="AC43" s="41">
        <v>8.4554937496249103</v>
      </c>
      <c r="AD43" s="41">
        <v>15.166065277817983</v>
      </c>
      <c r="AE43" s="41">
        <v>9.4017451035357045</v>
      </c>
      <c r="AF43" s="41">
        <v>7.2574874483433502</v>
      </c>
      <c r="AG43" s="41">
        <v>10.608432609899014</v>
      </c>
      <c r="AH43" s="41">
        <v>8.8895540037124299</v>
      </c>
      <c r="AI43" s="35">
        <f t="shared" si="6"/>
        <v>9.3974045009948295</v>
      </c>
      <c r="AJ43" s="40">
        <f t="shared" si="7"/>
        <v>11.501154734411088</v>
      </c>
      <c r="AK43" s="39">
        <f>RANK(R43,(D43:R43,V43:AH43),1)</f>
        <v>17</v>
      </c>
    </row>
    <row r="44" spans="1:37" ht="12.75" customHeight="1" x14ac:dyDescent="0.25">
      <c r="A44">
        <v>2011</v>
      </c>
      <c r="B44" s="34" t="s">
        <v>167</v>
      </c>
      <c r="C44" s="42" t="s">
        <v>100</v>
      </c>
      <c r="D44" s="35">
        <v>11.390531149511201</v>
      </c>
      <c r="E44" s="35">
        <v>12.032495585964993</v>
      </c>
      <c r="F44" s="35">
        <v>8.8486989889576737</v>
      </c>
      <c r="G44" s="35">
        <v>8.319512088637655</v>
      </c>
      <c r="H44" s="35">
        <v>7.859726749015346</v>
      </c>
      <c r="I44" s="35">
        <v>11.459932710208909</v>
      </c>
      <c r="J44" s="35">
        <v>8.9528013300042346</v>
      </c>
      <c r="K44" s="35">
        <v>13.793560188669316</v>
      </c>
      <c r="L44" s="35">
        <v>15.051463476315257</v>
      </c>
      <c r="M44" s="35">
        <v>11.468607905296123</v>
      </c>
      <c r="N44" s="35">
        <v>8.5537423559924175</v>
      </c>
      <c r="O44" s="35">
        <v>8.2587857230271631</v>
      </c>
      <c r="P44" s="35">
        <v>13.559329921314554</v>
      </c>
      <c r="Q44" s="35">
        <v>9.6728425222429468</v>
      </c>
      <c r="R44" s="35">
        <v>11.676812587389243</v>
      </c>
      <c r="S44" s="36">
        <f t="shared" si="3"/>
        <v>11.390531149511201</v>
      </c>
      <c r="T44" s="37">
        <f t="shared" si="4"/>
        <v>2.5133282559025107</v>
      </c>
      <c r="U44" s="38">
        <f t="shared" si="5"/>
        <v>11</v>
      </c>
      <c r="V44" s="36">
        <v>6.2634908529680793</v>
      </c>
      <c r="W44" s="36">
        <v>7.6341716767477958</v>
      </c>
      <c r="X44" s="41">
        <v>17.463167710560587</v>
      </c>
      <c r="Y44" s="41">
        <v>8.6665198921261926</v>
      </c>
      <c r="Z44" s="41">
        <v>6.4630203399739861</v>
      </c>
      <c r="AA44" s="41">
        <v>9.6901929124173733</v>
      </c>
      <c r="AB44" s="41">
        <v>10.245405397999031</v>
      </c>
      <c r="AC44" s="41">
        <v>8.4669904051202831</v>
      </c>
      <c r="AD44" s="41">
        <v>15.155565817361818</v>
      </c>
      <c r="AE44" s="41">
        <v>8.6318191117773395</v>
      </c>
      <c r="AF44" s="41">
        <v>7.1136599715149931</v>
      </c>
      <c r="AG44" s="41">
        <v>10.878694639365612</v>
      </c>
      <c r="AH44" s="41">
        <v>9.2304075727950625</v>
      </c>
      <c r="AI44" s="35">
        <f t="shared" si="6"/>
        <v>9.4516250475190056</v>
      </c>
      <c r="AJ44" s="40">
        <f t="shared" si="7"/>
        <v>23.542909591555748</v>
      </c>
      <c r="AK44" s="39">
        <f>RANK(R44,(D44:R44,V44:AH44),1)</f>
        <v>22</v>
      </c>
    </row>
    <row r="45" spans="1:37" ht="12.75" customHeight="1" x14ac:dyDescent="0.25">
      <c r="A45">
        <v>2012</v>
      </c>
      <c r="B45" s="34" t="s">
        <v>184</v>
      </c>
      <c r="C45" s="42" t="s">
        <v>100</v>
      </c>
      <c r="D45" s="35">
        <v>10.688316517378196</v>
      </c>
      <c r="E45" s="35">
        <v>11.740704605243126</v>
      </c>
      <c r="F45" s="35">
        <v>7.7860274938131937</v>
      </c>
      <c r="G45" s="35">
        <v>7.7695839299403033</v>
      </c>
      <c r="H45" s="35">
        <v>7.2351681040713931</v>
      </c>
      <c r="I45" s="35">
        <v>10.926748193535092</v>
      </c>
      <c r="J45" s="35">
        <v>8.7561977623136755</v>
      </c>
      <c r="K45" s="35">
        <v>13.442613466087192</v>
      </c>
      <c r="L45" s="35">
        <v>14.355231261032561</v>
      </c>
      <c r="M45" s="35">
        <v>11.214510561310661</v>
      </c>
      <c r="N45" s="35">
        <v>8.2628908461269894</v>
      </c>
      <c r="O45" s="35">
        <v>8.2053383725718749</v>
      </c>
      <c r="P45" s="35">
        <v>12.793092693108054</v>
      </c>
      <c r="Q45" s="35">
        <v>8.6575363790763387</v>
      </c>
      <c r="R45" s="35">
        <v>11.666708567815123</v>
      </c>
      <c r="S45" s="36">
        <f t="shared" si="3"/>
        <v>10.688316517378196</v>
      </c>
      <c r="T45" s="37">
        <f t="shared" si="4"/>
        <v>9.1538461538461533</v>
      </c>
      <c r="U45" s="38">
        <f t="shared" si="5"/>
        <v>11</v>
      </c>
      <c r="V45" s="36">
        <v>5.6565859722739988</v>
      </c>
      <c r="W45" s="36">
        <v>7.4735997802282919</v>
      </c>
      <c r="X45" s="41">
        <v>18.737441033157619</v>
      </c>
      <c r="Y45" s="41">
        <v>8.5588749958390018</v>
      </c>
      <c r="Z45" s="41">
        <v>6.0676750690962376</v>
      </c>
      <c r="AA45" s="41">
        <v>9.0028512204070186</v>
      </c>
      <c r="AB45" s="41">
        <v>9.6277066475768205</v>
      </c>
      <c r="AC45" s="41">
        <v>8.3451086654914377</v>
      </c>
      <c r="AD45" s="41">
        <v>14.404561952651228</v>
      </c>
      <c r="AE45" s="41">
        <v>9.0275165662163523</v>
      </c>
      <c r="AF45" s="41">
        <v>6.5198730756006986</v>
      </c>
      <c r="AG45" s="41">
        <v>10.186787819255064</v>
      </c>
      <c r="AH45" s="41">
        <v>9.0439601300892409</v>
      </c>
      <c r="AI45" s="35">
        <f t="shared" si="6"/>
        <v>9.0151838933116863</v>
      </c>
      <c r="AJ45" s="40">
        <f t="shared" si="7"/>
        <v>29.411764705882344</v>
      </c>
      <c r="AK45" s="39">
        <f>RANK(R45,(D45:R45,V45:AH45),1)</f>
        <v>22</v>
      </c>
    </row>
    <row r="46" spans="1:37" ht="12.75" customHeight="1" x14ac:dyDescent="0.25">
      <c r="A46">
        <v>2012</v>
      </c>
      <c r="B46" s="34" t="s">
        <v>168</v>
      </c>
      <c r="C46" s="42" t="s">
        <v>100</v>
      </c>
      <c r="D46" s="35">
        <v>10.19266128387561</v>
      </c>
      <c r="E46" s="35">
        <v>11.647613718122953</v>
      </c>
      <c r="F46" s="35">
        <v>7.0669118234870902</v>
      </c>
      <c r="G46" s="35">
        <v>7.5305779838516269</v>
      </c>
      <c r="H46" s="35">
        <v>7.6025261811495728</v>
      </c>
      <c r="I46" s="35">
        <v>10.480454073067392</v>
      </c>
      <c r="J46" s="35">
        <v>8.8416340235030777</v>
      </c>
      <c r="K46" s="35">
        <v>13.933967543368778</v>
      </c>
      <c r="L46" s="35">
        <v>14.669438004636662</v>
      </c>
      <c r="M46" s="35">
        <v>10.936125989287714</v>
      </c>
      <c r="N46" s="35">
        <v>8.1701175153889203</v>
      </c>
      <c r="O46" s="35">
        <v>8.5698297225997297</v>
      </c>
      <c r="P46" s="35">
        <v>13.126548884802943</v>
      </c>
      <c r="Q46" s="35">
        <v>8.8256455352146457</v>
      </c>
      <c r="R46" s="35">
        <v>12.287153249660246</v>
      </c>
      <c r="S46" s="36">
        <f t="shared" si="3"/>
        <v>10.19266128387561</v>
      </c>
      <c r="T46" s="37">
        <f t="shared" si="4"/>
        <v>20.549019607843142</v>
      </c>
      <c r="U46" s="38">
        <f t="shared" si="5"/>
        <v>12</v>
      </c>
      <c r="V46" s="36">
        <v>6.4353665360940129</v>
      </c>
      <c r="W46" s="36">
        <v>8.3939563514269739</v>
      </c>
      <c r="X46" s="41">
        <v>19.242145655128308</v>
      </c>
      <c r="Y46" s="41">
        <v>8.3379966424174601</v>
      </c>
      <c r="Z46" s="41">
        <v>6.163562235190664</v>
      </c>
      <c r="AA46" s="41">
        <v>9.2253577424254551</v>
      </c>
      <c r="AB46" s="41">
        <v>8.2420657126868662</v>
      </c>
      <c r="AC46" s="41">
        <v>8.1941002478215683</v>
      </c>
      <c r="AD46" s="41">
        <v>13.965944519945639</v>
      </c>
      <c r="AE46" s="41">
        <v>8.8496282676472955</v>
      </c>
      <c r="AF46" s="41">
        <v>5.9876888640179073</v>
      </c>
      <c r="AG46" s="41">
        <v>9.9768166919817745</v>
      </c>
      <c r="AH46" s="41">
        <v>8.7936685586377816</v>
      </c>
      <c r="AI46" s="35">
        <f t="shared" si="6"/>
        <v>8.8336397793588617</v>
      </c>
      <c r="AJ46" s="40">
        <f t="shared" si="7"/>
        <v>39.095022624434407</v>
      </c>
      <c r="AK46" s="39">
        <f>RANK(R46,(D46:R46,V46:AH46),1)</f>
        <v>23</v>
      </c>
    </row>
    <row r="47" spans="1:37" ht="12.75" customHeight="1" x14ac:dyDescent="0.25">
      <c r="A47">
        <v>2013</v>
      </c>
      <c r="B47" s="34" t="s">
        <v>185</v>
      </c>
      <c r="C47" s="42" t="s">
        <v>100</v>
      </c>
      <c r="D47" s="35">
        <v>10.848294052582318</v>
      </c>
      <c r="E47" s="35">
        <v>12.056496213732663</v>
      </c>
      <c r="F47" s="35">
        <v>7.5385008083042635</v>
      </c>
      <c r="G47" s="35">
        <v>8.1170764911086533</v>
      </c>
      <c r="H47" s="35">
        <v>7.9298902407895859</v>
      </c>
      <c r="I47" s="35">
        <v>11.741682974559687</v>
      </c>
      <c r="J47" s="35">
        <v>9.9123628009869815</v>
      </c>
      <c r="K47" s="35">
        <v>14.634561388581638</v>
      </c>
      <c r="L47" s="35">
        <v>15.544967242406194</v>
      </c>
      <c r="M47" s="35">
        <v>11.12907342806092</v>
      </c>
      <c r="N47" s="35">
        <v>8.3553135369692839</v>
      </c>
      <c r="O47" s="35">
        <v>9.5464987662724408</v>
      </c>
      <c r="P47" s="35">
        <v>13.026461329022379</v>
      </c>
      <c r="Q47" s="35">
        <v>9.2657193907938389</v>
      </c>
      <c r="R47" s="35">
        <v>12.720156555772993</v>
      </c>
      <c r="S47" s="36">
        <f t="shared" si="3"/>
        <v>10.848294052582318</v>
      </c>
      <c r="T47" s="37">
        <f t="shared" si="4"/>
        <v>17.25490196078432</v>
      </c>
      <c r="U47" s="38">
        <f t="shared" si="5"/>
        <v>12</v>
      </c>
      <c r="V47" s="36">
        <v>6.5685356930145504</v>
      </c>
      <c r="W47" s="36">
        <v>8.831787628690547</v>
      </c>
      <c r="X47" s="41">
        <v>18.990895941461755</v>
      </c>
      <c r="Y47" s="41">
        <v>8.9764315493916449</v>
      </c>
      <c r="Z47" s="41">
        <v>8.1511103548030288</v>
      </c>
      <c r="AA47" s="41">
        <v>8.619075980600698</v>
      </c>
      <c r="AB47" s="41">
        <v>8.4489066621288167</v>
      </c>
      <c r="AC47" s="41">
        <v>7.0875521143537821</v>
      </c>
      <c r="AD47" s="41">
        <v>14.804730707053517</v>
      </c>
      <c r="AE47" s="41">
        <v>9.3082617204118083</v>
      </c>
      <c r="AF47" s="41">
        <v>7.4534161490683228</v>
      </c>
      <c r="AG47" s="41">
        <v>10.354803029013869</v>
      </c>
      <c r="AH47" s="41">
        <v>9.2487024589466511</v>
      </c>
      <c r="AI47" s="35">
        <f t="shared" si="6"/>
        <v>9.2869905556028236</v>
      </c>
      <c r="AJ47" s="40">
        <f t="shared" si="7"/>
        <v>36.967475950526804</v>
      </c>
      <c r="AK47" s="39">
        <f>RANK(R47,(D47:R47,V47:AH47),1)</f>
        <v>23</v>
      </c>
    </row>
    <row r="48" spans="1:37" ht="12.75" customHeight="1" x14ac:dyDescent="0.25">
      <c r="A48">
        <v>2013</v>
      </c>
      <c r="B48" s="34" t="s">
        <v>169</v>
      </c>
      <c r="C48" s="42" t="s">
        <v>100</v>
      </c>
      <c r="D48" s="35">
        <v>10.553530558616597</v>
      </c>
      <c r="E48" s="35">
        <v>12.392981266423666</v>
      </c>
      <c r="F48" s="35">
        <v>7.256082054759684</v>
      </c>
      <c r="G48" s="35">
        <v>7.9257438331779273</v>
      </c>
      <c r="H48" s="35">
        <v>8.341103670424685</v>
      </c>
      <c r="I48" s="35">
        <v>11.536831397813003</v>
      </c>
      <c r="J48" s="35">
        <v>10.112740527252692</v>
      </c>
      <c r="K48" s="35">
        <v>15.325930321268119</v>
      </c>
      <c r="L48" s="35">
        <v>15.597185725184371</v>
      </c>
      <c r="M48" s="35">
        <v>11.053657709587181</v>
      </c>
      <c r="N48" s="35">
        <v>8.5191150292447233</v>
      </c>
      <c r="O48" s="35">
        <v>9.8669153174535911</v>
      </c>
      <c r="P48" s="35">
        <v>13.867932525218277</v>
      </c>
      <c r="Q48" s="35">
        <v>9.2226837331524969</v>
      </c>
      <c r="R48" s="35">
        <v>13.359328642875306</v>
      </c>
      <c r="S48" s="36">
        <f t="shared" si="3"/>
        <v>10.553530558616597</v>
      </c>
      <c r="T48" s="37">
        <f t="shared" si="4"/>
        <v>26.586345381526105</v>
      </c>
      <c r="U48" s="38">
        <f t="shared" si="5"/>
        <v>12</v>
      </c>
      <c r="V48" s="36">
        <v>6.3066881410528106</v>
      </c>
      <c r="W48" s="36">
        <v>8.5784521488514027</v>
      </c>
      <c r="X48" s="41">
        <v>17.165381029075192</v>
      </c>
      <c r="Y48" s="41">
        <v>8.7479867762990597</v>
      </c>
      <c r="Z48" s="41">
        <v>8.2478596253284735</v>
      </c>
      <c r="AA48" s="41">
        <v>8.3580571331694493</v>
      </c>
      <c r="AB48" s="41">
        <v>7.8579299821988648</v>
      </c>
      <c r="AC48" s="41">
        <v>7.2052216665253885</v>
      </c>
      <c r="AD48" s="41">
        <v>14.99533779774519</v>
      </c>
      <c r="AE48" s="41">
        <v>9.1463931508010514</v>
      </c>
      <c r="AF48" s="41">
        <v>7.4340934135797232</v>
      </c>
      <c r="AG48" s="41">
        <v>10.409426125286091</v>
      </c>
      <c r="AH48" s="41">
        <v>9.1972535390353478</v>
      </c>
      <c r="AI48" s="35">
        <f t="shared" si="6"/>
        <v>9.2099686360939224</v>
      </c>
      <c r="AJ48" s="40">
        <f t="shared" si="7"/>
        <v>45.052922227335465</v>
      </c>
      <c r="AK48" s="39">
        <f>RANK(R48,(D48:R48,V48:AH48),1)</f>
        <v>23</v>
      </c>
    </row>
    <row r="49" spans="1:37" ht="12.75" customHeight="1" x14ac:dyDescent="0.25">
      <c r="A49">
        <v>2014</v>
      </c>
      <c r="B49" s="34" t="s">
        <v>186</v>
      </c>
      <c r="C49" s="42" t="s">
        <v>100</v>
      </c>
      <c r="D49" s="35">
        <v>9.8792806109879283</v>
      </c>
      <c r="E49" s="35">
        <v>12.137636527880428</v>
      </c>
      <c r="F49" s="35">
        <v>7.0542826640387624</v>
      </c>
      <c r="G49" s="35">
        <v>7.522378254085571</v>
      </c>
      <c r="H49" s="35">
        <v>7.7441077441077439</v>
      </c>
      <c r="I49" s="35">
        <v>10.790835181079082</v>
      </c>
      <c r="J49" s="35">
        <v>9.6903999343023717</v>
      </c>
      <c r="K49" s="35">
        <v>14.576660918124333</v>
      </c>
      <c r="L49" s="35">
        <v>15.217212778188388</v>
      </c>
      <c r="M49" s="35">
        <v>10.684076537735073</v>
      </c>
      <c r="N49" s="35">
        <v>7.9494128274616074</v>
      </c>
      <c r="O49" s="35">
        <v>9.9367660343270092</v>
      </c>
      <c r="P49" s="35">
        <v>12.096575511209656</v>
      </c>
      <c r="Q49" s="35">
        <v>8.1465057074813156</v>
      </c>
      <c r="R49" s="35">
        <v>13.509074484684241</v>
      </c>
      <c r="S49" s="36">
        <f t="shared" si="3"/>
        <v>9.9367660343270092</v>
      </c>
      <c r="T49" s="37">
        <f t="shared" si="4"/>
        <v>35.950413223140508</v>
      </c>
      <c r="U49" s="38">
        <f t="shared" si="5"/>
        <v>13</v>
      </c>
      <c r="V49" s="36">
        <v>5.7074813172374155</v>
      </c>
      <c r="W49" s="36">
        <v>7.8508663874517532</v>
      </c>
      <c r="X49" s="41">
        <v>14.896936848156361</v>
      </c>
      <c r="Y49" s="41">
        <v>7.3909830007390989</v>
      </c>
      <c r="Z49" s="41">
        <v>7.4074074074074066</v>
      </c>
      <c r="AA49" s="41">
        <v>7.5141660507514167</v>
      </c>
      <c r="AB49" s="41">
        <v>7.3252853740658628</v>
      </c>
      <c r="AC49" s="41">
        <v>7.0542826640387624</v>
      </c>
      <c r="AD49" s="41">
        <v>13.221647367988831</v>
      </c>
      <c r="AE49" s="41">
        <v>8.5735402808573546</v>
      </c>
      <c r="AF49" s="41">
        <v>7.2267389340560069</v>
      </c>
      <c r="AG49" s="41">
        <v>8.8856040075552265</v>
      </c>
      <c r="AH49" s="41">
        <v>8.7213599408721372</v>
      </c>
      <c r="AI49" s="35">
        <f t="shared" si="6"/>
        <v>8.6474501108647459</v>
      </c>
      <c r="AJ49" s="40">
        <f t="shared" si="7"/>
        <v>56.220322886989536</v>
      </c>
      <c r="AK49" s="39">
        <f>RANK(R49,(D49:R49,V49:AH49),1)</f>
        <v>25</v>
      </c>
    </row>
    <row r="50" spans="1:37" ht="12.75" customHeight="1" x14ac:dyDescent="0.25">
      <c r="A50">
        <v>2014</v>
      </c>
      <c r="B50" s="34" t="s">
        <v>170</v>
      </c>
      <c r="C50" s="42" t="s">
        <v>100</v>
      </c>
      <c r="D50" s="35">
        <v>9.3067426400759725</v>
      </c>
      <c r="E50" s="35">
        <v>11.783792339347894</v>
      </c>
      <c r="F50" s="35">
        <v>6.6318455207344096</v>
      </c>
      <c r="G50" s="35">
        <v>7.0671098448876233</v>
      </c>
      <c r="H50" s="35">
        <v>8.2304526748971174</v>
      </c>
      <c r="I50" s="35">
        <v>10.422602089268757</v>
      </c>
      <c r="J50" s="35">
        <v>9.504590060145615</v>
      </c>
      <c r="K50" s="35">
        <v>14.58531180753403</v>
      </c>
      <c r="L50" s="35">
        <v>14.07090851535296</v>
      </c>
      <c r="M50" s="35">
        <v>10.295979740424183</v>
      </c>
      <c r="N50" s="35">
        <v>7.6210826210826195</v>
      </c>
      <c r="O50" s="35">
        <v>9.9240265906932574</v>
      </c>
      <c r="P50" s="35">
        <v>13.12915479582146</v>
      </c>
      <c r="Q50" s="35">
        <v>7.8031022475466907</v>
      </c>
      <c r="R50" s="35">
        <v>13.698955365622032</v>
      </c>
      <c r="S50" s="36">
        <f t="shared" si="3"/>
        <v>9.9240265906932574</v>
      </c>
      <c r="T50" s="37">
        <f t="shared" si="4"/>
        <v>38.038277511961716</v>
      </c>
      <c r="U50" s="38">
        <f t="shared" si="5"/>
        <v>13</v>
      </c>
      <c r="V50" s="36">
        <v>5.8008863564419126</v>
      </c>
      <c r="W50" s="36">
        <v>7.6923076923076916</v>
      </c>
      <c r="X50" s="41">
        <v>15.155112377334598</v>
      </c>
      <c r="Y50" s="41">
        <v>7.0750237416904076</v>
      </c>
      <c r="Z50" s="41">
        <v>7.5261158594491926</v>
      </c>
      <c r="AA50" s="41">
        <v>6.9246597024374799</v>
      </c>
      <c r="AB50" s="41">
        <v>7.3599240265906936</v>
      </c>
      <c r="AC50" s="41">
        <v>6.7584678695789808</v>
      </c>
      <c r="AD50" s="41">
        <v>11.008230452674898</v>
      </c>
      <c r="AE50" s="41">
        <v>8.4045584045584043</v>
      </c>
      <c r="AF50" s="41">
        <v>7.0750237416904076</v>
      </c>
      <c r="AG50" s="41">
        <v>8.6894586894586894</v>
      </c>
      <c r="AH50" s="41">
        <v>8.4203861981639747</v>
      </c>
      <c r="AI50" s="35">
        <f t="shared" si="6"/>
        <v>8.4124723013611895</v>
      </c>
      <c r="AJ50" s="40">
        <f t="shared" si="7"/>
        <v>62.841015992474134</v>
      </c>
      <c r="AK50" s="39">
        <f>RANK(R50,(D50:R50,V50:AH50),1)</f>
        <v>25</v>
      </c>
    </row>
    <row r="51" spans="1:37" ht="12.75" customHeight="1" x14ac:dyDescent="0.25">
      <c r="A51">
        <v>2015</v>
      </c>
      <c r="B51" s="34" t="s">
        <v>187</v>
      </c>
      <c r="C51" s="42">
        <v>2015</v>
      </c>
      <c r="D51" s="35">
        <v>8.2891008226742944</v>
      </c>
      <c r="E51" s="35">
        <v>11.921074328015683</v>
      </c>
      <c r="F51" s="35">
        <v>6.1362778174921013</v>
      </c>
      <c r="G51" s="35">
        <v>6.3705986888044492</v>
      </c>
      <c r="H51" s="35">
        <v>7.2712695379112864</v>
      </c>
      <c r="I51" s="35">
        <v>9.5558980332066756</v>
      </c>
      <c r="J51" s="35">
        <v>8.6112920207287722</v>
      </c>
      <c r="K51" s="35">
        <v>12.550811669667617</v>
      </c>
      <c r="L51" s="35">
        <v>13.612578117801691</v>
      </c>
      <c r="M51" s="35">
        <v>8.8163227831270774</v>
      </c>
      <c r="N51" s="35">
        <v>6.9051431764857423</v>
      </c>
      <c r="O51" s="35">
        <v>8.0913925875045027</v>
      </c>
      <c r="P51" s="35">
        <v>11.459755112619497</v>
      </c>
      <c r="Q51" s="35">
        <v>6.7660151591440361</v>
      </c>
      <c r="R51" s="35">
        <v>11.613528184418225</v>
      </c>
      <c r="S51" s="36">
        <f t="shared" si="3"/>
        <v>8.6112920207287722</v>
      </c>
      <c r="T51" s="37">
        <f t="shared" si="4"/>
        <v>34.863945578231295</v>
      </c>
      <c r="U51" s="38">
        <f t="shared" si="5"/>
        <v>12</v>
      </c>
      <c r="V51" s="36">
        <v>5.7115712382384718</v>
      </c>
      <c r="W51" s="36">
        <v>7.0442711938274476</v>
      </c>
      <c r="X51" s="41">
        <v>11.21078918685013</v>
      </c>
      <c r="Y51" s="41">
        <v>6.5463393422887091</v>
      </c>
      <c r="Z51" s="41">
        <v>6.5097267061461555</v>
      </c>
      <c r="AA51" s="41">
        <v>6.3559536343474274</v>
      </c>
      <c r="AB51" s="41">
        <v>7.8790392978776866</v>
      </c>
      <c r="AC51" s="41">
        <v>6.1216327630350804</v>
      </c>
      <c r="AD51" s="41">
        <v>10.361376028342868</v>
      </c>
      <c r="AE51" s="41">
        <v>7.8643942434206648</v>
      </c>
      <c r="AF51" s="41">
        <v>6.6854673596304179</v>
      </c>
      <c r="AG51" s="41">
        <v>7.7765239166785349</v>
      </c>
      <c r="AH51" s="41">
        <v>7.5275579909091661</v>
      </c>
      <c r="AI51" s="35">
        <f t="shared" si="6"/>
        <v>7.8204590800496003</v>
      </c>
      <c r="AJ51" s="40">
        <f t="shared" si="7"/>
        <v>48.501872659176009</v>
      </c>
      <c r="AK51" s="39">
        <f>RANK(R51,(D51:R51,V51:AH51),1)</f>
        <v>25</v>
      </c>
    </row>
    <row r="52" spans="1:37" ht="12.75" customHeight="1" x14ac:dyDescent="0.25">
      <c r="A52">
        <v>2015</v>
      </c>
      <c r="B52" s="34" t="s">
        <v>171</v>
      </c>
      <c r="C52" s="42">
        <v>2015</v>
      </c>
      <c r="D52" s="35">
        <v>7.9877386156208692</v>
      </c>
      <c r="E52" s="35">
        <v>11.736938452322196</v>
      </c>
      <c r="F52" s="35">
        <v>5.6058093527645552</v>
      </c>
      <c r="G52" s="35">
        <v>6.1167367777276933</v>
      </c>
      <c r="H52" s="35">
        <v>7.2321417195486255</v>
      </c>
      <c r="I52" s="35">
        <v>9.3765976722108046</v>
      </c>
      <c r="J52" s="35">
        <v>8.6281969370535343</v>
      </c>
      <c r="K52" s="35">
        <v>12.722812497673603</v>
      </c>
      <c r="L52" s="35">
        <v>13.017855095187524</v>
      </c>
      <c r="M52" s="35">
        <v>8.6641777416284018</v>
      </c>
      <c r="N52" s="35">
        <v>6.3973870534116699</v>
      </c>
      <c r="O52" s="35">
        <v>7.9733462937909216</v>
      </c>
      <c r="P52" s="35">
        <v>11.816096222386909</v>
      </c>
      <c r="Q52" s="35">
        <v>6.7715874209903051</v>
      </c>
      <c r="R52" s="35">
        <v>11.99600024526125</v>
      </c>
      <c r="S52" s="36">
        <f t="shared" si="3"/>
        <v>8.6281969370535343</v>
      </c>
      <c r="T52" s="37">
        <f t="shared" si="4"/>
        <v>39.032527105921574</v>
      </c>
      <c r="U52" s="38">
        <f t="shared" si="5"/>
        <v>13</v>
      </c>
      <c r="V52" s="36">
        <v>5.764124892893979</v>
      </c>
      <c r="W52" s="36">
        <v>6.9155106392897805</v>
      </c>
      <c r="X52" s="41">
        <v>10.542375740436553</v>
      </c>
      <c r="Y52" s="41">
        <v>6.5413102717111444</v>
      </c>
      <c r="Z52" s="41">
        <v>6.4693486625614067</v>
      </c>
      <c r="AA52" s="41">
        <v>6.3254254442619322</v>
      </c>
      <c r="AB52" s="41">
        <v>7.8366192364064196</v>
      </c>
      <c r="AC52" s="41">
        <v>5.9728135594282179</v>
      </c>
      <c r="AD52" s="41">
        <v>10.139390729198022</v>
      </c>
      <c r="AE52" s="41">
        <v>7.6567152135320766</v>
      </c>
      <c r="AF52" s="41">
        <v>6.6636450072656981</v>
      </c>
      <c r="AG52" s="41">
        <v>7.692696018106945</v>
      </c>
      <c r="AH52" s="41">
        <v>7.4336342251678902</v>
      </c>
      <c r="AI52" s="35">
        <f t="shared" si="6"/>
        <v>7.6747056158195104</v>
      </c>
      <c r="AJ52" s="40">
        <f t="shared" si="7"/>
        <v>56.305672761368953</v>
      </c>
      <c r="AK52" s="39">
        <f>RANK(R52,(D52:R52,V52:AH52),1)</f>
        <v>26</v>
      </c>
    </row>
    <row r="53" spans="1:37" ht="12.75" customHeight="1" x14ac:dyDescent="0.25">
      <c r="A53">
        <v>2016</v>
      </c>
      <c r="B53" s="34" t="s">
        <v>188</v>
      </c>
      <c r="C53" s="42">
        <v>2015</v>
      </c>
      <c r="D53" s="35">
        <v>8.6186554027350155</v>
      </c>
      <c r="E53" s="35">
        <v>11.234615850177622</v>
      </c>
      <c r="F53" s="35">
        <v>6.1895492729668806</v>
      </c>
      <c r="G53" s="35">
        <v>6.609971487734442</v>
      </c>
      <c r="H53" s="35">
        <v>7.6298846383742678</v>
      </c>
      <c r="I53" s="35">
        <v>9.8098516779097729</v>
      </c>
      <c r="J53" s="35">
        <v>8.6809401752931734</v>
      </c>
      <c r="K53" s="35">
        <v>13.048659850933952</v>
      </c>
      <c r="L53" s="35">
        <v>11.826321189480115</v>
      </c>
      <c r="M53" s="35">
        <v>9.3505014802933637</v>
      </c>
      <c r="N53" s="35">
        <v>6.6644706637228293</v>
      </c>
      <c r="O53" s="35">
        <v>9.2648599180258966</v>
      </c>
      <c r="P53" s="35">
        <v>11.787393206631268</v>
      </c>
      <c r="Q53" s="35">
        <v>7.2250336167462441</v>
      </c>
      <c r="R53" s="35">
        <v>11.29690062273578</v>
      </c>
      <c r="S53" s="36">
        <f t="shared" si="3"/>
        <v>9.2648599180258966</v>
      </c>
      <c r="T53" s="37">
        <f t="shared" si="4"/>
        <v>21.932773109243719</v>
      </c>
      <c r="U53" s="38">
        <f t="shared" si="5"/>
        <v>12</v>
      </c>
      <c r="V53" s="36">
        <v>6.1428356935482622</v>
      </c>
      <c r="W53" s="36">
        <v>7.4508159172695656</v>
      </c>
      <c r="X53" s="41">
        <v>8.9378648620955712</v>
      </c>
      <c r="Y53" s="41">
        <v>7.2016768270369358</v>
      </c>
      <c r="Z53" s="41">
        <v>6.7578978225600661</v>
      </c>
      <c r="AA53" s="41">
        <v>6.6566850671530604</v>
      </c>
      <c r="AB53" s="41">
        <v>8.330588329653537</v>
      </c>
      <c r="AC53" s="41">
        <v>6.4075459769204315</v>
      </c>
      <c r="AD53" s="41">
        <v>11.125617498200846</v>
      </c>
      <c r="AE53" s="41">
        <v>7.7077406040719652</v>
      </c>
      <c r="AF53" s="41">
        <v>6.8046114019786845</v>
      </c>
      <c r="AG53" s="41">
        <v>7.8945949217464371</v>
      </c>
      <c r="AH53" s="41">
        <v>7.925737308025516</v>
      </c>
      <c r="AI53" s="35">
        <f t="shared" si="6"/>
        <v>7.9101661148859765</v>
      </c>
      <c r="AJ53" s="40">
        <f t="shared" si="7"/>
        <v>42.814960629921266</v>
      </c>
      <c r="AK53" s="39">
        <f>RANK(R53,(D53:R53,V53:AH53),1)</f>
        <v>25</v>
      </c>
    </row>
    <row r="54" spans="1:37" ht="12.75" customHeight="1" x14ac:dyDescent="0.25">
      <c r="A54">
        <v>2016</v>
      </c>
      <c r="B54" s="34" t="s">
        <v>172</v>
      </c>
      <c r="C54" s="42">
        <v>2015</v>
      </c>
      <c r="D54" s="35">
        <v>9.332225034776565</v>
      </c>
      <c r="E54" s="35">
        <v>14.316286287235503</v>
      </c>
      <c r="F54" s="35">
        <v>7.2440752341773882</v>
      </c>
      <c r="G54" s="35">
        <v>7.295634488513171</v>
      </c>
      <c r="H54" s="35">
        <v>8.5760226378517608</v>
      </c>
      <c r="I54" s="35">
        <v>10.7672909471225</v>
      </c>
      <c r="J54" s="35">
        <v>10.062647804533478</v>
      </c>
      <c r="K54" s="35">
        <v>14.230354196675865</v>
      </c>
      <c r="L54" s="35">
        <v>12.064865514573016</v>
      </c>
      <c r="M54" s="35">
        <v>10.320444076212389</v>
      </c>
      <c r="N54" s="35">
        <v>7.1925159798416054</v>
      </c>
      <c r="O54" s="35">
        <v>10.148579895093114</v>
      </c>
      <c r="P54" s="35">
        <v>13.482745008807026</v>
      </c>
      <c r="Q54" s="35">
        <v>8.6275818921875427</v>
      </c>
      <c r="R54" s="35">
        <v>11.841442079117961</v>
      </c>
      <c r="S54" s="36">
        <f t="shared" si="3"/>
        <v>10.148579895093114</v>
      </c>
      <c r="T54" s="37">
        <f t="shared" si="4"/>
        <v>16.680779000846748</v>
      </c>
      <c r="U54" s="38">
        <f t="shared" si="5"/>
        <v>11</v>
      </c>
      <c r="V54" s="36">
        <v>6.7027030636516756</v>
      </c>
      <c r="W54" s="36">
        <v>8.3697856205086314</v>
      </c>
      <c r="X54" s="41">
        <v>11.02508721880141</v>
      </c>
      <c r="Y54" s="41">
        <v>7.9487183767664105</v>
      </c>
      <c r="Z54" s="41">
        <v>7.8455998680948476</v>
      </c>
      <c r="AA54" s="41">
        <v>7.4245326243526266</v>
      </c>
      <c r="AB54" s="41">
        <v>8.9970898815939808</v>
      </c>
      <c r="AC54" s="41">
        <v>6.7284826908195665</v>
      </c>
      <c r="AD54" s="41">
        <v>12.253916113804218</v>
      </c>
      <c r="AE54" s="41">
        <v>8.5932090559636887</v>
      </c>
      <c r="AF54" s="41">
        <v>7.5190579239682256</v>
      </c>
      <c r="AG54" s="41">
        <v>9.2978521985527092</v>
      </c>
      <c r="AH54" s="41">
        <v>8.7908528642508514</v>
      </c>
      <c r="AI54" s="35">
        <f t="shared" si="6"/>
        <v>8.8939713729224152</v>
      </c>
      <c r="AJ54" s="40">
        <f t="shared" si="7"/>
        <v>33.140096618357504</v>
      </c>
      <c r="AK54" s="39">
        <f>RANK(R54,(D54:R54,V54:AH54),1)</f>
        <v>23</v>
      </c>
    </row>
    <row r="55" spans="1:37" ht="12.75" customHeight="1" x14ac:dyDescent="0.25">
      <c r="A55">
        <v>2017</v>
      </c>
      <c r="B55" s="34" t="s">
        <v>189</v>
      </c>
      <c r="C55" s="42">
        <v>2015</v>
      </c>
      <c r="D55" s="35">
        <v>9.4078892337280333</v>
      </c>
      <c r="E55" s="35">
        <v>15.088773857937094</v>
      </c>
      <c r="F55" s="35">
        <v>7.4540092190379479</v>
      </c>
      <c r="G55" s="35">
        <v>7.4712240209294905</v>
      </c>
      <c r="H55" s="35">
        <v>8.4352529268558776</v>
      </c>
      <c r="I55" s="35">
        <v>10.742036380322585</v>
      </c>
      <c r="J55" s="35">
        <v>9.6747186630469439</v>
      </c>
      <c r="K55" s="35">
        <v>13.74601931039677</v>
      </c>
      <c r="L55" s="35">
        <v>10.888362196400697</v>
      </c>
      <c r="M55" s="35">
        <v>8.4610751296931888</v>
      </c>
      <c r="N55" s="35">
        <v>6.9892095679662969</v>
      </c>
      <c r="O55" s="35">
        <v>9.1754894081922078</v>
      </c>
      <c r="P55" s="35">
        <v>13.066034635680834</v>
      </c>
      <c r="Q55" s="35">
        <v>8.0909568890250227</v>
      </c>
      <c r="R55" s="35">
        <v>10.449384748166359</v>
      </c>
      <c r="S55" s="36">
        <f t="shared" si="3"/>
        <v>9.4078892337280333</v>
      </c>
      <c r="T55" s="37">
        <f t="shared" si="4"/>
        <v>11.07044830741078</v>
      </c>
      <c r="U55" s="38">
        <f t="shared" si="5"/>
        <v>10</v>
      </c>
      <c r="V55" s="36">
        <v>6.7912393462135565</v>
      </c>
      <c r="W55" s="36">
        <v>8.3319641155066204</v>
      </c>
      <c r="X55" s="41">
        <v>12.136435333537534</v>
      </c>
      <c r="Y55" s="41">
        <v>8.0393124833503951</v>
      </c>
      <c r="Z55" s="41">
        <v>7.2646463982309797</v>
      </c>
      <c r="AA55" s="41">
        <v>7.393757412417548</v>
      </c>
      <c r="AB55" s="41">
        <v>8.6074009457713032</v>
      </c>
      <c r="AC55" s="41">
        <v>6.4383359074369348</v>
      </c>
      <c r="AD55" s="41">
        <v>12.678701593121128</v>
      </c>
      <c r="AE55" s="41">
        <v>7.6261572379533735</v>
      </c>
      <c r="AF55" s="41">
        <v>7.3593278086344638</v>
      </c>
      <c r="AG55" s="41">
        <v>5.6120254166428882</v>
      </c>
      <c r="AH55" s="41">
        <v>8.7106897571205568</v>
      </c>
      <c r="AI55" s="35">
        <f t="shared" si="6"/>
        <v>8.4481640282745332</v>
      </c>
      <c r="AJ55" s="40">
        <f t="shared" si="7"/>
        <v>23.688232297503799</v>
      </c>
      <c r="AK55" s="39">
        <f>RANK(R55,(D55:R55,V55:AH55),1)</f>
        <v>21</v>
      </c>
    </row>
    <row r="56" spans="1:37" ht="12.75" customHeight="1" x14ac:dyDescent="0.25">
      <c r="A56">
        <v>2017</v>
      </c>
      <c r="B56" s="34" t="s">
        <v>173</v>
      </c>
      <c r="C56" s="42">
        <v>2015</v>
      </c>
      <c r="D56" s="35">
        <v>9.7651793956892146</v>
      </c>
      <c r="E56" s="35">
        <v>14.531729484627096</v>
      </c>
      <c r="F56" s="35">
        <v>7.4265349700305547</v>
      </c>
      <c r="G56" s="35">
        <v>7.8371366630851282</v>
      </c>
      <c r="H56" s="35">
        <v>9.0421633709626832</v>
      </c>
      <c r="I56" s="35">
        <v>11.07731958871144</v>
      </c>
      <c r="J56" s="35">
        <v>9.5509524253998723</v>
      </c>
      <c r="K56" s="35">
        <v>14.799513197488775</v>
      </c>
      <c r="L56" s="35">
        <v>10.880944865946208</v>
      </c>
      <c r="M56" s="35">
        <v>8.7565274105768935</v>
      </c>
      <c r="N56" s="35">
        <v>7.2569386185514908</v>
      </c>
      <c r="O56" s="35">
        <v>9.3545777026346428</v>
      </c>
      <c r="P56" s="35">
        <v>13.228515415366926</v>
      </c>
      <c r="Q56" s="35">
        <v>9.015384999676515</v>
      </c>
      <c r="R56" s="35">
        <v>10.880944865946208</v>
      </c>
      <c r="S56" s="36">
        <f t="shared" si="3"/>
        <v>9.5509524253998723</v>
      </c>
      <c r="T56" s="37">
        <f t="shared" si="4"/>
        <v>13.9252336448598</v>
      </c>
      <c r="U56" s="38">
        <f t="shared" si="5"/>
        <v>10</v>
      </c>
      <c r="V56" s="36">
        <v>7.3551259799341073</v>
      </c>
      <c r="W56" s="36">
        <v>8.7118967917666126</v>
      </c>
      <c r="X56" s="41">
        <v>12.639391247071233</v>
      </c>
      <c r="Y56" s="41">
        <v>8.6226355541460542</v>
      </c>
      <c r="Z56" s="41">
        <v>7.8282105393230728</v>
      </c>
      <c r="AA56" s="41">
        <v>7.7657276729886799</v>
      </c>
      <c r="AB56" s="41">
        <v>8.9350498858180103</v>
      </c>
      <c r="AC56" s="41">
        <v>6.6410360789696297</v>
      </c>
      <c r="AD56" s="41">
        <v>12.719726360929734</v>
      </c>
      <c r="AE56" s="41">
        <v>7.9263979007056884</v>
      </c>
      <c r="AF56" s="41">
        <v>8.2388122323776454</v>
      </c>
      <c r="AG56" s="41">
        <v>5.9983551681016021</v>
      </c>
      <c r="AH56" s="41">
        <v>9.0243111234385704</v>
      </c>
      <c r="AI56" s="35">
        <f t="shared" si="6"/>
        <v>8.9752174427472617</v>
      </c>
      <c r="AJ56" s="40">
        <f t="shared" si="7"/>
        <v>21.233217304823476</v>
      </c>
      <c r="AK56" s="39">
        <f>RANK(R56,(D56:R56,V56:AH56),1)</f>
        <v>21</v>
      </c>
    </row>
    <row r="57" spans="1:37" ht="12.75" customHeight="1" x14ac:dyDescent="0.25">
      <c r="A57">
        <v>2018</v>
      </c>
      <c r="B57" s="34" t="s">
        <v>190</v>
      </c>
      <c r="C57" s="42">
        <v>2015</v>
      </c>
      <c r="D57" s="35">
        <v>9.6511165404246491</v>
      </c>
      <c r="E57" s="35">
        <v>14.841780860251944</v>
      </c>
      <c r="F57" s="35">
        <v>7.9267602579057517</v>
      </c>
      <c r="G57" s="35">
        <v>7.8211874242821455</v>
      </c>
      <c r="H57" s="35">
        <v>8.8065338714358017</v>
      </c>
      <c r="I57" s="35">
        <v>10.821215446419616</v>
      </c>
      <c r="J57" s="35">
        <v>9.6863074849658517</v>
      </c>
      <c r="K57" s="35">
        <v>14.129164233292604</v>
      </c>
      <c r="L57" s="35">
        <v>10.178980708542678</v>
      </c>
      <c r="M57" s="35">
        <v>9.4399708731774368</v>
      </c>
      <c r="N57" s="35">
        <v>7.3285142007053174</v>
      </c>
      <c r="O57" s="35">
        <v>8.5601972596473868</v>
      </c>
      <c r="P57" s="35">
        <v>13.310974772709658</v>
      </c>
      <c r="Q57" s="35">
        <v>8.2874674394530725</v>
      </c>
      <c r="R57" s="35">
        <v>10.706844876660709</v>
      </c>
      <c r="S57" s="36">
        <f t="shared" si="3"/>
        <v>9.6511165404246491</v>
      </c>
      <c r="T57" s="37">
        <f t="shared" si="4"/>
        <v>10.93892433910665</v>
      </c>
      <c r="U57" s="38">
        <f t="shared" si="5"/>
        <v>11</v>
      </c>
      <c r="V57" s="36">
        <v>7.1349640057287074</v>
      </c>
      <c r="W57" s="36">
        <v>8.6041859403238892</v>
      </c>
      <c r="X57" s="41">
        <v>12.017707560820485</v>
      </c>
      <c r="Y57" s="41">
        <v>8.7273542462180966</v>
      </c>
      <c r="Z57" s="41">
        <v>8.0763217722058602</v>
      </c>
      <c r="AA57" s="41">
        <v>7.5748508124937306</v>
      </c>
      <c r="AB57" s="41">
        <v>8.7361519823533982</v>
      </c>
      <c r="AC57" s="41">
        <v>6.4663360594458679</v>
      </c>
      <c r="AD57" s="41">
        <v>12.50158304826201</v>
      </c>
      <c r="AE57" s="41">
        <v>7.398896089787721</v>
      </c>
      <c r="AF57" s="41">
        <v>8.5162085789708843</v>
      </c>
      <c r="AG57" s="41">
        <v>6.6158975737459773</v>
      </c>
      <c r="AH57" s="41">
        <v>8.8417248159770025</v>
      </c>
      <c r="AI57" s="35">
        <f t="shared" si="6"/>
        <v>8.7317531142857483</v>
      </c>
      <c r="AJ57" s="40">
        <f t="shared" si="7"/>
        <v>22.619647355163703</v>
      </c>
      <c r="AK57" s="39">
        <f>RANK(R57,(D57:R57,V57:AH57),1)</f>
        <v>22</v>
      </c>
    </row>
    <row r="58" spans="1:37" ht="12.75" customHeight="1" x14ac:dyDescent="0.25">
      <c r="A58">
        <v>2018</v>
      </c>
      <c r="B58" s="34" t="s">
        <v>174</v>
      </c>
      <c r="C58" s="42">
        <v>2015</v>
      </c>
      <c r="D58" s="35">
        <v>10.077303609238763</v>
      </c>
      <c r="E58" s="35">
        <v>15.903105784041403</v>
      </c>
      <c r="F58" s="35">
        <v>9.3123891252188749</v>
      </c>
      <c r="G58" s="35">
        <v>8.3962706152880795</v>
      </c>
      <c r="H58" s="35">
        <v>9.1789738082386627</v>
      </c>
      <c r="I58" s="35">
        <v>10.904478574516085</v>
      </c>
      <c r="J58" s="35">
        <v>9.7748955574169472</v>
      </c>
      <c r="K58" s="35">
        <v>15.80526788492258</v>
      </c>
      <c r="L58" s="35">
        <v>11.349196297783463</v>
      </c>
      <c r="M58" s="35">
        <v>9.7037407216941673</v>
      </c>
      <c r="N58" s="35">
        <v>7.5868843589414521</v>
      </c>
      <c r="O58" s="35">
        <v>8.8143052751594126</v>
      </c>
      <c r="P58" s="35">
        <v>15.093719527694777</v>
      </c>
      <c r="Q58" s="35">
        <v>9.7037407216941673</v>
      </c>
      <c r="R58" s="35">
        <v>11.356931619775573</v>
      </c>
      <c r="S58" s="36">
        <f t="shared" si="3"/>
        <v>9.7748955574169472</v>
      </c>
      <c r="T58" s="37">
        <f t="shared" si="4"/>
        <v>16.184685074800782</v>
      </c>
      <c r="U58" s="38">
        <f t="shared" si="5"/>
        <v>12</v>
      </c>
      <c r="V58" s="36">
        <v>7.4979408142879773</v>
      </c>
      <c r="W58" s="36">
        <v>8.7787278572980227</v>
      </c>
      <c r="X58" s="41">
        <v>15.049247755368039</v>
      </c>
      <c r="Y58" s="41">
        <v>9.0010867189317114</v>
      </c>
      <c r="Z58" s="41">
        <v>8.85877704748615</v>
      </c>
      <c r="AA58" s="41">
        <v>7.720299675921666</v>
      </c>
      <c r="AB58" s="41">
        <v>8.9299318832089316</v>
      </c>
      <c r="AC58" s="41">
        <v>6.5640335954264852</v>
      </c>
      <c r="AD58" s="41">
        <v>12.665560758654898</v>
      </c>
      <c r="AE58" s="41">
        <v>7.4001029151691542</v>
      </c>
      <c r="AF58" s="41">
        <v>8.3517988429613403</v>
      </c>
      <c r="AG58" s="41">
        <v>6.1637876444858453</v>
      </c>
      <c r="AH58" s="41">
        <v>9.1433963903772728</v>
      </c>
      <c r="AI58" s="35">
        <f t="shared" si="6"/>
        <v>9.1611850993079678</v>
      </c>
      <c r="AJ58" s="40">
        <f t="shared" si="7"/>
        <v>23.967930968161212</v>
      </c>
      <c r="AK58" s="39">
        <f>RANK(R58,(D58:R58,V58:AH58),1)</f>
        <v>23</v>
      </c>
    </row>
    <row r="59" spans="1:37" ht="12.75" customHeight="1" x14ac:dyDescent="0.25">
      <c r="A59">
        <v>2019</v>
      </c>
      <c r="B59" s="34" t="s">
        <v>191</v>
      </c>
      <c r="C59" s="42">
        <v>2015</v>
      </c>
      <c r="D59" s="35">
        <v>10.255286401872027</v>
      </c>
      <c r="E59" s="35">
        <v>15.243164200397516</v>
      </c>
      <c r="F59" s="35">
        <v>8.7877496765615479</v>
      </c>
      <c r="G59" s="35">
        <v>8.4907481964391902</v>
      </c>
      <c r="H59" s="35">
        <v>8.8314263648148366</v>
      </c>
      <c r="I59" s="35">
        <v>11.33846827055357</v>
      </c>
      <c r="J59" s="35">
        <v>9.7224308051819133</v>
      </c>
      <c r="K59" s="35">
        <v>15.400400278109355</v>
      </c>
      <c r="L59" s="35">
        <v>11.277320906998964</v>
      </c>
      <c r="M59" s="35">
        <v>9.5914007404220492</v>
      </c>
      <c r="N59" s="35">
        <v>8.4033948199326129</v>
      </c>
      <c r="O59" s="35">
        <v>9.792313506387174</v>
      </c>
      <c r="P59" s="35">
        <v>9.9146082334963808</v>
      </c>
      <c r="Q59" s="35">
        <v>8.971191767225358</v>
      </c>
      <c r="R59" s="35">
        <v>11.382258631392318</v>
      </c>
      <c r="S59" s="35">
        <f t="shared" si="3"/>
        <v>9.792313506387174</v>
      </c>
      <c r="T59" s="37">
        <f t="shared" si="4"/>
        <v>16.236664849099043</v>
      </c>
      <c r="U59" s="38">
        <f t="shared" si="5"/>
        <v>13</v>
      </c>
      <c r="V59" s="35">
        <v>7.2153888994431812</v>
      </c>
      <c r="W59" s="35">
        <v>8.5693662352951101</v>
      </c>
      <c r="X59" s="35">
        <v>13.103006475986406</v>
      </c>
      <c r="Y59" s="35">
        <v>8.0277753009543371</v>
      </c>
      <c r="Z59" s="35">
        <v>8.1063933398102552</v>
      </c>
      <c r="AA59" s="35">
        <v>7.512390379565538</v>
      </c>
      <c r="AB59" s="35">
        <v>9.4516353380115277</v>
      </c>
      <c r="AC59" s="35">
        <v>7.8792745608931583</v>
      </c>
      <c r="AD59" s="35">
        <v>12.447856152187084</v>
      </c>
      <c r="AE59" s="35">
        <v>7.2241242370938377</v>
      </c>
      <c r="AF59" s="35">
        <v>8.5955722482470822</v>
      </c>
      <c r="AG59" s="35">
        <v>6.8397693804649036</v>
      </c>
      <c r="AH59" s="35">
        <v>8.918779741321412</v>
      </c>
      <c r="AI59" s="35">
        <f t="shared" si="6"/>
        <v>8.9449857542733859</v>
      </c>
      <c r="AJ59" s="40">
        <f t="shared" si="7"/>
        <v>27.247364546718781</v>
      </c>
      <c r="AK59" s="39">
        <f>RANK(R59,(D59:R59,V59:AH59),1)</f>
        <v>24</v>
      </c>
    </row>
    <row r="60" spans="1:37" ht="12.75" customHeight="1" x14ac:dyDescent="0.25">
      <c r="A60">
        <v>2019</v>
      </c>
      <c r="B60" s="34" t="s">
        <v>175</v>
      </c>
      <c r="C60" s="42">
        <v>2015</v>
      </c>
      <c r="D60" s="35">
        <v>10.674311588820135</v>
      </c>
      <c r="E60" s="35">
        <v>15.566337131177836</v>
      </c>
      <c r="F60" s="35">
        <v>8.4883254005233617</v>
      </c>
      <c r="G60" s="35">
        <v>8.8409038179905828</v>
      </c>
      <c r="H60" s="35">
        <v>9.8986390703922478</v>
      </c>
      <c r="I60" s="35">
        <v>10.039670437379137</v>
      </c>
      <c r="J60" s="35">
        <v>10.330547631789594</v>
      </c>
      <c r="K60" s="35">
        <v>16.615257923142821</v>
      </c>
      <c r="L60" s="35">
        <v>11.044518927160716</v>
      </c>
      <c r="M60" s="35">
        <v>9.6782775594752337</v>
      </c>
      <c r="N60" s="35">
        <v>8.4530675587766382</v>
      </c>
      <c r="O60" s="35">
        <v>10.039670437379137</v>
      </c>
      <c r="P60" s="35">
        <v>9.3609569837547344</v>
      </c>
      <c r="Q60" s="35">
        <v>9.3962148255014561</v>
      </c>
      <c r="R60" s="35">
        <v>12.206822998677303</v>
      </c>
      <c r="S60" s="35">
        <f t="shared" si="3"/>
        <v>10.039670437379137</v>
      </c>
      <c r="T60" s="37">
        <f t="shared" si="4"/>
        <v>21.585893429624406</v>
      </c>
      <c r="U60" s="38">
        <f t="shared" si="5"/>
        <v>13</v>
      </c>
      <c r="V60" s="35">
        <v>6.9017225219208624</v>
      </c>
      <c r="W60" s="35">
        <v>8.6998724510036922</v>
      </c>
      <c r="X60" s="35">
        <v>13.459681086811187</v>
      </c>
      <c r="Y60" s="35">
        <v>8.3472940335364729</v>
      </c>
      <c r="Z60" s="35">
        <v>8.4178097170299164</v>
      </c>
      <c r="AA60" s="35">
        <v>7.4922913711784593</v>
      </c>
      <c r="AB60" s="35">
        <v>9.625390796855152</v>
      </c>
      <c r="AC60" s="35">
        <v>8.0123445369426118</v>
      </c>
      <c r="AD60" s="35">
        <v>12.525348280523049</v>
      </c>
      <c r="AE60" s="35">
        <v>7.1485274141479191</v>
      </c>
      <c r="AF60" s="35">
        <v>9.1494099332744021</v>
      </c>
      <c r="AG60" s="35">
        <v>7.069197270217793</v>
      </c>
      <c r="AH60" s="35">
        <v>9.2551834585145674</v>
      </c>
      <c r="AI60" s="35">
        <f t="shared" si="6"/>
        <v>9.3785859046280962</v>
      </c>
      <c r="AJ60" s="40">
        <f t="shared" si="7"/>
        <v>30.156327646938152</v>
      </c>
      <c r="AK60" s="39">
        <f>RANK(R60,(D60:R60,V60:AH60),1)</f>
        <v>24</v>
      </c>
    </row>
    <row r="61" spans="1:37" ht="12.75" customHeight="1" x14ac:dyDescent="0.25">
      <c r="A61">
        <v>2020</v>
      </c>
      <c r="B61" s="34" t="s">
        <v>192</v>
      </c>
      <c r="C61" s="42">
        <v>2015</v>
      </c>
      <c r="D61" s="35">
        <v>10.618413235897982</v>
      </c>
      <c r="E61" s="35">
        <v>14.781810847337393</v>
      </c>
      <c r="F61" s="35">
        <v>7.6183178982431166</v>
      </c>
      <c r="G61" s="35">
        <v>8.5629543310907135</v>
      </c>
      <c r="H61" s="35">
        <v>9.8137229412500311</v>
      </c>
      <c r="I61" s="35">
        <v>11.318143926896203</v>
      </c>
      <c r="J61" s="35">
        <v>10.767106007735105</v>
      </c>
      <c r="K61" s="35">
        <v>15.682714111997598</v>
      </c>
      <c r="L61" s="35">
        <v>10.592173334985551</v>
      </c>
      <c r="M61" s="35">
        <v>10.662146404085373</v>
      </c>
      <c r="N61" s="35">
        <v>8.3530351237912477</v>
      </c>
      <c r="O61" s="35">
        <v>9.4551109621134444</v>
      </c>
      <c r="P61" s="35">
        <v>8.3355418565162918</v>
      </c>
      <c r="Q61" s="35">
        <v>7.7845039373551934</v>
      </c>
      <c r="R61" s="108">
        <v>12.20571872491562</v>
      </c>
      <c r="S61" s="35">
        <f t="shared" si="3"/>
        <v>10.592173334985551</v>
      </c>
      <c r="T61" s="37">
        <f t="shared" si="4"/>
        <v>15.233374104638081</v>
      </c>
      <c r="U61" s="38">
        <f t="shared" si="5"/>
        <v>13</v>
      </c>
      <c r="V61" s="35">
        <v>7.0148001772571522</v>
      </c>
      <c r="W61" s="35">
        <v>8.4579947274409797</v>
      </c>
      <c r="X61" s="35">
        <v>12.761338477080031</v>
      </c>
      <c r="Y61" s="35">
        <v>8.4667413610784585</v>
      </c>
      <c r="Z61" s="35">
        <v>7.137253048181841</v>
      </c>
      <c r="AA61" s="35">
        <v>7.0410400781695861</v>
      </c>
      <c r="AB61" s="35">
        <v>8.9740461120521662</v>
      </c>
      <c r="AC61" s="35">
        <v>9.2976715566388446</v>
      </c>
      <c r="AD61" s="35">
        <v>12.140327488819112</v>
      </c>
      <c r="AE61" s="35">
        <v>7.5570914627807726</v>
      </c>
      <c r="AF61" s="35">
        <v>9.1489787848017237</v>
      </c>
      <c r="AG61" s="35">
        <v>7.9506899764672703</v>
      </c>
      <c r="AH61" s="35">
        <v>8.6679139347404455</v>
      </c>
      <c r="AI61" s="35">
        <f t="shared" si="6"/>
        <v>9.0615124484269458</v>
      </c>
      <c r="AJ61" s="40">
        <f t="shared" si="7"/>
        <v>34.698471081772894</v>
      </c>
      <c r="AK61" s="39">
        <f>RANK(R61,(D61:R61,V61:AH61),1)</f>
        <v>25</v>
      </c>
    </row>
    <row r="62" spans="1:37" ht="12.75" customHeight="1" x14ac:dyDescent="0.25">
      <c r="A62">
        <v>2020</v>
      </c>
      <c r="B62" s="34" t="s">
        <v>176</v>
      </c>
      <c r="C62" s="42">
        <v>2015</v>
      </c>
      <c r="D62" s="35">
        <v>11.238514595024364</v>
      </c>
      <c r="E62" s="35">
        <v>14.710428999279678</v>
      </c>
      <c r="F62" s="35">
        <v>7.4772739904144405</v>
      </c>
      <c r="G62" s="35">
        <v>9.0504852048426283</v>
      </c>
      <c r="H62" s="35">
        <v>10.551364869182166</v>
      </c>
      <c r="I62" s="35">
        <v>11.654421008034115</v>
      </c>
      <c r="J62" s="35">
        <v>10.976312725952999</v>
      </c>
      <c r="K62" s="35">
        <v>17.594649559064692</v>
      </c>
      <c r="L62" s="35">
        <v>10.533281981660005</v>
      </c>
      <c r="M62" s="35">
        <v>11.012478500997327</v>
      </c>
      <c r="N62" s="35">
        <v>8.4085426978058386</v>
      </c>
      <c r="O62" s="35">
        <v>9.7014691556405026</v>
      </c>
      <c r="P62" s="35">
        <v>9.1318581986923633</v>
      </c>
      <c r="Q62" s="35">
        <v>8.8786977733820791</v>
      </c>
      <c r="R62" s="35">
        <v>11.019881083283467</v>
      </c>
      <c r="S62" s="35">
        <f t="shared" si="3"/>
        <v>10.551364869182166</v>
      </c>
      <c r="T62" s="37">
        <f t="shared" si="4"/>
        <v>4.4403375289363476</v>
      </c>
      <c r="U62" s="38">
        <f t="shared" si="5"/>
        <v>11</v>
      </c>
      <c r="V62" s="35">
        <v>7.1879477900598303</v>
      </c>
      <c r="W62" s="35">
        <v>8.8154076670545081</v>
      </c>
      <c r="X62" s="35">
        <v>10.252997225066474</v>
      </c>
      <c r="Y62" s="35">
        <v>8.5079985791777357</v>
      </c>
      <c r="Z62" s="35">
        <v>8.3723769227615144</v>
      </c>
      <c r="AA62" s="35">
        <v>7.1246576837322593</v>
      </c>
      <c r="AB62" s="35">
        <v>9.4302258428080545</v>
      </c>
      <c r="AC62" s="35">
        <v>8.3362111477171865</v>
      </c>
      <c r="AD62" s="35">
        <v>12.77556003440823</v>
      </c>
      <c r="AE62" s="35">
        <v>8.064967834884742</v>
      </c>
      <c r="AF62" s="35">
        <v>9.3307699614361574</v>
      </c>
      <c r="AG62" s="35">
        <v>8.5260814666998996</v>
      </c>
      <c r="AH62" s="35">
        <v>9.7285934869237458</v>
      </c>
      <c r="AI62" s="35">
        <f t="shared" si="6"/>
        <v>9.3804979021221051</v>
      </c>
      <c r="AJ62" s="40">
        <f t="shared" si="7"/>
        <v>17.47650496025901</v>
      </c>
      <c r="AK62" s="39">
        <f>RANK(R62,(D62:R62,V62:AH62),1)</f>
        <v>23</v>
      </c>
    </row>
    <row r="63" spans="1:37" ht="12.75" customHeight="1" x14ac:dyDescent="0.25">
      <c r="A63">
        <v>2021</v>
      </c>
      <c r="B63" s="34" t="s">
        <v>193</v>
      </c>
      <c r="C63" s="42">
        <v>2015</v>
      </c>
      <c r="D63" s="35">
        <v>10.838073328262043</v>
      </c>
      <c r="E63" s="35">
        <v>14.059968524404045</v>
      </c>
      <c r="F63" s="35">
        <v>8.4238230195626453</v>
      </c>
      <c r="G63" s="35">
        <v>8.7451441038140043</v>
      </c>
      <c r="H63" s="35">
        <v>10.143325037988836</v>
      </c>
      <c r="I63" s="35">
        <v>11.784667873759288</v>
      </c>
      <c r="J63" s="35">
        <v>10.846757681890457</v>
      </c>
      <c r="K63" s="35">
        <v>15.579730409376689</v>
      </c>
      <c r="L63" s="35">
        <v>10.820704621005213</v>
      </c>
      <c r="M63" s="35">
        <v>10.751229791977893</v>
      </c>
      <c r="N63" s="35">
        <v>7.9201305091145704</v>
      </c>
      <c r="O63" s="35">
        <v>9.2227835533768356</v>
      </c>
      <c r="P63" s="35">
        <v>9.5006828694861181</v>
      </c>
      <c r="Q63" s="35">
        <v>8.7190910429287598</v>
      </c>
      <c r="R63" s="35">
        <v>11.821954200516464</v>
      </c>
      <c r="S63" s="35">
        <f t="shared" ref="S63" si="8">MEDIAN(D63:R63)</f>
        <v>10.751229791977893</v>
      </c>
      <c r="T63" s="37">
        <f t="shared" ref="T63" si="9">(R63-S63)/S63*100</f>
        <v>9.9590877439667302</v>
      </c>
      <c r="U63" s="38">
        <f t="shared" ref="U63" si="10">RANK(R63,D63:R63,1)</f>
        <v>13</v>
      </c>
      <c r="V63" s="35">
        <v>7.1559073898140424</v>
      </c>
      <c r="W63" s="35">
        <v>8.3543481905353261</v>
      </c>
      <c r="X63" s="35">
        <v>10.647017548436912</v>
      </c>
      <c r="Y63" s="35">
        <v>8.1980298252238537</v>
      </c>
      <c r="Z63" s="35">
        <v>8.4151386659342311</v>
      </c>
      <c r="AA63" s="35">
        <v>6.8606393664479279</v>
      </c>
      <c r="AB63" s="35">
        <v>9.0751495416937775</v>
      </c>
      <c r="AC63" s="35">
        <v>8.276189007879589</v>
      </c>
      <c r="AD63" s="35">
        <v>12.079935897125402</v>
      </c>
      <c r="AE63" s="35">
        <v>7.3817005841528349</v>
      </c>
      <c r="AF63" s="35">
        <v>9.491998515857702</v>
      </c>
      <c r="AG63" s="35">
        <v>7.694337314775777</v>
      </c>
      <c r="AH63" s="35">
        <v>9.0317277735517028</v>
      </c>
      <c r="AI63" s="35">
        <f t="shared" ref="AI63" si="11">MEDIAN(D63:R63,V63:AH63)</f>
        <v>9.1489665475353057</v>
      </c>
      <c r="AJ63" s="40">
        <f t="shared" ref="AJ63" si="12">(R63-AI63)/AI63*100</f>
        <v>29.216279664955707</v>
      </c>
      <c r="AK63" s="39">
        <f>RANK(R63,(D63:R63,V63:AH63),1)</f>
        <v>25</v>
      </c>
    </row>
    <row r="64" spans="1:37" ht="12.75" customHeight="1" x14ac:dyDescent="0.25">
      <c r="A64">
        <v>2021</v>
      </c>
      <c r="B64" s="34" t="s">
        <v>177</v>
      </c>
      <c r="C64" s="42">
        <v>2015</v>
      </c>
      <c r="D64" s="35">
        <v>11.021311393880964</v>
      </c>
      <c r="E64" s="35">
        <v>16.225346371980866</v>
      </c>
      <c r="F64" s="35">
        <v>12.009311487922842</v>
      </c>
      <c r="G64" s="35">
        <v>9.0878974167472872</v>
      </c>
      <c r="H64" s="35">
        <v>10.382518229629749</v>
      </c>
      <c r="I64" s="35">
        <v>11.72824249565231</v>
      </c>
      <c r="J64" s="35">
        <v>14.104553066666831</v>
      </c>
      <c r="K64" s="35">
        <v>18.09913965378443</v>
      </c>
      <c r="L64" s="35">
        <v>13.491311628985663</v>
      </c>
      <c r="M64" s="35">
        <v>10.552863073430075</v>
      </c>
      <c r="N64" s="35">
        <v>8.8920008463769165</v>
      </c>
      <c r="O64" s="35">
        <v>9.3008284714976917</v>
      </c>
      <c r="P64" s="35">
        <v>14.504863449597591</v>
      </c>
      <c r="Q64" s="35">
        <v>11.966725276972765</v>
      </c>
      <c r="R64" s="35">
        <v>13.186040769387855</v>
      </c>
      <c r="S64" s="35">
        <f t="shared" ref="S64:S69" si="13">MEDIAN(D64:R64)</f>
        <v>11.966725276972765</v>
      </c>
      <c r="T64" s="37">
        <f t="shared" ref="T64:T69" si="14">(R64-S64)/S64*100</f>
        <v>10.189216048615945</v>
      </c>
      <c r="U64" s="38">
        <f t="shared" ref="U64:U69" si="15">RANK(R64,D64:R64,1)</f>
        <v>10</v>
      </c>
      <c r="V64" s="35">
        <v>7.7081041819646616</v>
      </c>
      <c r="W64" s="35">
        <v>8.3298628618358439</v>
      </c>
      <c r="X64" s="35">
        <v>11.949690792592731</v>
      </c>
      <c r="Y64" s="35">
        <v>11.787863190982423</v>
      </c>
      <c r="Z64" s="35">
        <v>13.099518488244918</v>
      </c>
      <c r="AA64" s="35">
        <v>6.6945523613527342</v>
      </c>
      <c r="AB64" s="35">
        <v>11.847483886312537</v>
      </c>
      <c r="AC64" s="35">
        <v>9.1560353542674164</v>
      </c>
      <c r="AD64" s="35">
        <v>12.230759784863267</v>
      </c>
      <c r="AE64" s="35">
        <v>6.941552384863205</v>
      </c>
      <c r="AF64" s="35">
        <v>9.7352078231885191</v>
      </c>
      <c r="AG64" s="35">
        <v>7.3503800099839829</v>
      </c>
      <c r="AH64" s="35">
        <v>9.0878974167472872</v>
      </c>
      <c r="AI64" s="35">
        <f t="shared" ref="AI64:AI69" si="16">MEDIAN(D64:R64,V64:AH64)</f>
        <v>11.374776944766637</v>
      </c>
      <c r="AJ64" s="40">
        <f t="shared" ref="AJ64:AJ69" si="17">(R64-AI64)/AI64*100</f>
        <v>15.923510706331282</v>
      </c>
      <c r="AK64" s="39">
        <f>RANK(R64,(D64:R64,V64:AH64),1)</f>
        <v>23</v>
      </c>
    </row>
    <row r="65" spans="1:37" x14ac:dyDescent="0.25">
      <c r="A65">
        <v>2022</v>
      </c>
      <c r="B65" s="34" t="s">
        <v>194</v>
      </c>
      <c r="C65" s="42">
        <v>2015</v>
      </c>
      <c r="D65" s="35">
        <v>12.06501084987174</v>
      </c>
      <c r="E65" s="35">
        <v>21.284261987770943</v>
      </c>
      <c r="F65" s="35">
        <v>19.347798278440514</v>
      </c>
      <c r="G65" s="35">
        <v>9.3876392865366292</v>
      </c>
      <c r="H65" s="35">
        <v>12.166043739054196</v>
      </c>
      <c r="I65" s="35">
        <v>14.16144330040772</v>
      </c>
      <c r="J65" s="35">
        <v>23.869020069355461</v>
      </c>
      <c r="K65" s="35">
        <v>19.659316353419758</v>
      </c>
      <c r="L65" s="35">
        <v>20.39180479999257</v>
      </c>
      <c r="M65" s="35">
        <v>12.115527294462968</v>
      </c>
      <c r="N65" s="35">
        <v>14.094088040952748</v>
      </c>
      <c r="O65" s="35">
        <v>13.370019001811809</v>
      </c>
      <c r="P65" s="35">
        <v>19.314120648713025</v>
      </c>
      <c r="Q65" s="35">
        <v>11.854525664074954</v>
      </c>
      <c r="R65" s="35">
        <v>18.959232689081134</v>
      </c>
      <c r="S65" s="35">
        <f t="shared" si="13"/>
        <v>14.16144330040772</v>
      </c>
      <c r="T65" s="37">
        <f t="shared" si="14"/>
        <v>33.87924017981473</v>
      </c>
      <c r="U65" s="38">
        <f t="shared" si="15"/>
        <v>9</v>
      </c>
      <c r="V65" s="35">
        <v>7.5943055035480169</v>
      </c>
      <c r="W65" s="35">
        <v>8.4867626913263869</v>
      </c>
      <c r="X65" s="35">
        <v>13.875183447724094</v>
      </c>
      <c r="Y65" s="35">
        <v>13.159533816015024</v>
      </c>
      <c r="Z65" s="35">
        <v>12.999565074809466</v>
      </c>
      <c r="AA65" s="35">
        <v>6.2303614995848475</v>
      </c>
      <c r="AB65" s="35">
        <v>14.405606115931993</v>
      </c>
      <c r="AC65" s="35">
        <v>9.6654797317883858</v>
      </c>
      <c r="AD65" s="35">
        <v>11.930300330961796</v>
      </c>
      <c r="AE65" s="35">
        <v>7.047044020476374</v>
      </c>
      <c r="AF65" s="35">
        <v>14.725543598343108</v>
      </c>
      <c r="AG65" s="35">
        <v>9.0508629892617716</v>
      </c>
      <c r="AH65" s="35">
        <v>7.7795324670491883</v>
      </c>
      <c r="AI65" s="35">
        <f t="shared" si="16"/>
        <v>13.079549445412244</v>
      </c>
      <c r="AJ65" s="40">
        <f t="shared" si="17"/>
        <v>44.953255218827401</v>
      </c>
      <c r="AK65" s="39">
        <f>RANK(R65,(D65:R65,V65:AH65),1)</f>
        <v>22</v>
      </c>
    </row>
    <row r="66" spans="1:37" x14ac:dyDescent="0.25">
      <c r="A66">
        <v>2022</v>
      </c>
      <c r="B66" s="34" t="s">
        <v>178</v>
      </c>
      <c r="C66" s="42">
        <v>2015</v>
      </c>
      <c r="D66" s="35">
        <v>16.365272485105944</v>
      </c>
      <c r="E66" s="35">
        <v>32.255813964578543</v>
      </c>
      <c r="F66" s="35">
        <v>30.80572652918941</v>
      </c>
      <c r="G66" s="35">
        <v>12.351637619296735</v>
      </c>
      <c r="H66" s="35">
        <v>13.232047847925852</v>
      </c>
      <c r="I66" s="35">
        <v>18.057041159726602</v>
      </c>
      <c r="J66" s="35">
        <v>37.417434716737489</v>
      </c>
      <c r="K66" s="35">
        <v>28.984485762123292</v>
      </c>
      <c r="L66" s="35">
        <v>25.557791048733492</v>
      </c>
      <c r="M66" s="35">
        <v>12.61921327701735</v>
      </c>
      <c r="N66" s="35">
        <v>23.883285319772231</v>
      </c>
      <c r="O66" s="35">
        <v>15.933698843621084</v>
      </c>
      <c r="P66" s="35">
        <v>23.244556330374635</v>
      </c>
      <c r="Q66" s="35">
        <v>18.307353871787825</v>
      </c>
      <c r="R66" s="35">
        <v>31.679577925015423</v>
      </c>
      <c r="S66" s="35">
        <f t="shared" si="13"/>
        <v>23.244556330374635</v>
      </c>
      <c r="T66" s="37">
        <f t="shared" si="14"/>
        <v>36.288159148980576</v>
      </c>
      <c r="U66" s="38">
        <f t="shared" si="15"/>
        <v>13</v>
      </c>
      <c r="V66" s="35">
        <v>8.2862139165093396</v>
      </c>
      <c r="W66" s="35">
        <v>9.5809348409639234</v>
      </c>
      <c r="X66" s="35">
        <v>21.475104400286703</v>
      </c>
      <c r="Y66" s="35">
        <v>14.38866520710528</v>
      </c>
      <c r="Z66" s="35">
        <v>15.269075435734397</v>
      </c>
      <c r="AA66" s="35">
        <v>8.5451581014002578</v>
      </c>
      <c r="AB66" s="35">
        <v>20.577431225998193</v>
      </c>
      <c r="AC66" s="35">
        <v>14.216035750511338</v>
      </c>
      <c r="AD66" s="35">
        <v>11.445332972178525</v>
      </c>
      <c r="AE66" s="35">
        <v>8.0445326772778181</v>
      </c>
      <c r="AF66" s="35">
        <v>22.726667960592803</v>
      </c>
      <c r="AG66" s="35">
        <v>9.9002993356627211</v>
      </c>
      <c r="AH66" s="35">
        <v>12.032273124597936</v>
      </c>
      <c r="AI66" s="35">
        <f t="shared" si="16"/>
        <v>16.149485664363514</v>
      </c>
      <c r="AJ66" s="40">
        <f t="shared" si="17"/>
        <v>96.164624579478726</v>
      </c>
      <c r="AK66" s="39">
        <f>RANK(R66,(D66:R66,V66:AH66),1)</f>
        <v>26</v>
      </c>
    </row>
    <row r="67" spans="1:37" x14ac:dyDescent="0.25">
      <c r="A67">
        <v>2023</v>
      </c>
      <c r="B67" s="34" t="s">
        <v>195</v>
      </c>
      <c r="C67" s="42">
        <v>2015</v>
      </c>
      <c r="D67" s="35">
        <v>21.973048148606221</v>
      </c>
      <c r="E67" s="35">
        <v>29.964044900454635</v>
      </c>
      <c r="F67" s="35">
        <v>25.306284993504569</v>
      </c>
      <c r="G67" s="35">
        <v>12.543496547906946</v>
      </c>
      <c r="H67" s="35">
        <v>15.087282561118842</v>
      </c>
      <c r="I67" s="35">
        <v>24.297542264127443</v>
      </c>
      <c r="J67" s="35">
        <v>16.885476122182428</v>
      </c>
      <c r="K67" s="35">
        <v>34.806010001464863</v>
      </c>
      <c r="L67" s="35">
        <v>25.9904757142995</v>
      </c>
      <c r="M67" s="35">
        <v>23.683524950593533</v>
      </c>
      <c r="N67" s="35">
        <v>33.937614086609777</v>
      </c>
      <c r="O67" s="35">
        <v>25.648380353902034</v>
      </c>
      <c r="P67" s="35">
        <v>17.587210194792608</v>
      </c>
      <c r="Q67" s="35">
        <v>12.166314483878974</v>
      </c>
      <c r="R67" s="35">
        <v>30.505094273445948</v>
      </c>
      <c r="S67" s="35">
        <f t="shared" si="13"/>
        <v>24.297542264127443</v>
      </c>
      <c r="T67" s="37">
        <f t="shared" si="14"/>
        <v>25.54806548678485</v>
      </c>
      <c r="U67" s="38">
        <f t="shared" si="15"/>
        <v>13</v>
      </c>
      <c r="V67" s="35">
        <v>8.2716903808924833</v>
      </c>
      <c r="W67" s="35">
        <v>10.56109779278319</v>
      </c>
      <c r="X67" s="35">
        <v>19.771357495791786</v>
      </c>
      <c r="Y67" s="35">
        <v>18.981906664105335</v>
      </c>
      <c r="Z67" s="35">
        <v>13.648727712267977</v>
      </c>
      <c r="AA67" s="35">
        <v>10.034797238325558</v>
      </c>
      <c r="AB67" s="35">
        <v>21.464290945963842</v>
      </c>
      <c r="AC67" s="35">
        <v>20.981848771044344</v>
      </c>
      <c r="AD67" s="35">
        <v>11.429493707638287</v>
      </c>
      <c r="AE67" s="35">
        <v>8.5085256303984185</v>
      </c>
      <c r="AF67" s="35">
        <v>14.885534015243419</v>
      </c>
      <c r="AG67" s="35">
        <v>9.9997105346950477</v>
      </c>
      <c r="AH67" s="35">
        <v>13.052253750549326</v>
      </c>
      <c r="AI67" s="35">
        <f t="shared" si="16"/>
        <v>18.284558429448971</v>
      </c>
      <c r="AJ67" s="40">
        <f t="shared" si="17"/>
        <v>66.835280114365105</v>
      </c>
      <c r="AK67" s="39">
        <f>RANK(R67,(D67:R67,V67:AH67),1)</f>
        <v>26</v>
      </c>
    </row>
    <row r="68" spans="1:37" x14ac:dyDescent="0.25">
      <c r="A68">
        <v>2023</v>
      </c>
      <c r="B68" s="34" t="s">
        <v>196</v>
      </c>
      <c r="C68" s="109">
        <v>2015</v>
      </c>
      <c r="D68" s="35">
        <v>23.892231959292541</v>
      </c>
      <c r="E68" s="35">
        <v>21.819902479628567</v>
      </c>
      <c r="F68" s="35">
        <v>14.91213754741533</v>
      </c>
      <c r="G68" s="35">
        <v>11.639583910779308</v>
      </c>
      <c r="H68" s="35">
        <v>16.785868785278169</v>
      </c>
      <c r="I68" s="35">
        <v>23.270533115393349</v>
      </c>
      <c r="J68" s="35">
        <v>16.00874523040418</v>
      </c>
      <c r="K68" s="35">
        <v>35.652701756385582</v>
      </c>
      <c r="L68" s="35">
        <v>21.146395398737777</v>
      </c>
      <c r="M68" s="35">
        <v>22.36388896804036</v>
      </c>
      <c r="N68" s="35">
        <v>17.666608814135358</v>
      </c>
      <c r="O68" s="35">
        <v>17.200334681210965</v>
      </c>
      <c r="P68" s="35">
        <v>16.457749950998039</v>
      </c>
      <c r="Q68" s="35">
        <v>10.093971507196596</v>
      </c>
      <c r="R68" s="108">
        <v>21.700543780024091</v>
      </c>
      <c r="S68" s="35">
        <f t="shared" si="13"/>
        <v>17.666608814135358</v>
      </c>
      <c r="T68" s="37">
        <f t="shared" si="14"/>
        <v>22.833668919306753</v>
      </c>
      <c r="U68" s="38">
        <f t="shared" si="15"/>
        <v>10</v>
      </c>
      <c r="V68" s="35">
        <v>8.6174367529360154</v>
      </c>
      <c r="W68" s="35">
        <v>10.180318568849261</v>
      </c>
      <c r="X68" s="35">
        <v>17.56299234015216</v>
      </c>
      <c r="Y68" s="35">
        <v>18.763216497124212</v>
      </c>
      <c r="Z68" s="35">
        <v>14.083205755549741</v>
      </c>
      <c r="AA68" s="35">
        <v>9.5845238434458686</v>
      </c>
      <c r="AB68" s="35">
        <v>19.246760042379137</v>
      </c>
      <c r="AC68" s="35">
        <v>15.248891087860725</v>
      </c>
      <c r="AD68" s="35">
        <v>11.302830370333911</v>
      </c>
      <c r="AE68" s="35">
        <v>12.123127456034235</v>
      </c>
      <c r="AF68" s="35">
        <v>14.618557537796267</v>
      </c>
      <c r="AG68" s="35">
        <v>9.1441538290172755</v>
      </c>
      <c r="AH68" s="35">
        <v>12.865712186247158</v>
      </c>
      <c r="AI68" s="35">
        <f t="shared" si="16"/>
        <v>16.233247590701112</v>
      </c>
      <c r="AJ68" s="40">
        <f t="shared" si="17"/>
        <v>33.679620536649793</v>
      </c>
      <c r="AK68" s="39">
        <f>RANK(R68,(D68:R68,V68:AH68),1)</f>
        <v>23</v>
      </c>
    </row>
    <row r="69" spans="1:37" x14ac:dyDescent="0.25">
      <c r="A69">
        <v>2024</v>
      </c>
      <c r="B69" s="34" t="s">
        <v>203</v>
      </c>
      <c r="C69" s="42">
        <v>2015</v>
      </c>
      <c r="D69" s="35">
        <v>23.206119919654686</v>
      </c>
      <c r="E69" s="35">
        <v>18.47087482371041</v>
      </c>
      <c r="F69" s="35">
        <v>15.017735800675242</v>
      </c>
      <c r="G69" s="108">
        <v>13.530492756100687</v>
      </c>
      <c r="H69" s="108">
        <v>17.154579255523739</v>
      </c>
      <c r="I69" s="35">
        <v>21.804350613274071</v>
      </c>
      <c r="J69" s="108">
        <v>15.419462370186759</v>
      </c>
      <c r="K69" s="35">
        <v>29.240565836146843</v>
      </c>
      <c r="L69" s="35">
        <v>19.334159579469208</v>
      </c>
      <c r="M69" s="35">
        <v>23.402709517500746</v>
      </c>
      <c r="N69" s="35">
        <v>18.368306337877687</v>
      </c>
      <c r="O69" s="35">
        <v>14.62455660498312</v>
      </c>
      <c r="P69" s="35">
        <v>14.222830035471601</v>
      </c>
      <c r="Q69" s="35">
        <v>10.701312021881277</v>
      </c>
      <c r="R69" s="108">
        <v>21.042969928635372</v>
      </c>
      <c r="S69" s="35">
        <f t="shared" si="13"/>
        <v>18.368306337877687</v>
      </c>
      <c r="T69" s="40">
        <f t="shared" si="14"/>
        <v>14.561296733396714</v>
      </c>
      <c r="U69" s="114">
        <f t="shared" si="15"/>
        <v>11</v>
      </c>
      <c r="V69" s="35">
        <v>8.4191632121030811</v>
      </c>
      <c r="W69" s="35">
        <v>10.068806359246121</v>
      </c>
      <c r="X69" s="35">
        <v>17.470832086841316</v>
      </c>
      <c r="Y69" s="35">
        <v>18.24864310440617</v>
      </c>
      <c r="Z69" s="35">
        <v>13.487755887003717</v>
      </c>
      <c r="AA69" s="35">
        <v>9.2397110987649036</v>
      </c>
      <c r="AB69" s="35">
        <v>17.368263601008589</v>
      </c>
      <c r="AC69" s="35">
        <v>14.214282661652208</v>
      </c>
      <c r="AD69" s="35">
        <v>11.325270310697039</v>
      </c>
      <c r="AE69" s="108">
        <v>10.538911919312792</v>
      </c>
      <c r="AF69" s="35">
        <v>12.761229112355227</v>
      </c>
      <c r="AG69" s="35">
        <v>9.2311637249455103</v>
      </c>
      <c r="AH69" s="35">
        <v>13.316808410615838</v>
      </c>
      <c r="AI69" s="108">
        <f t="shared" si="16"/>
        <v>14.82114620282918</v>
      </c>
      <c r="AJ69" s="40">
        <f t="shared" si="17"/>
        <v>41.979369481008973</v>
      </c>
      <c r="AK69" s="115">
        <f>RANK(R69,(D69:R69,V69:AH69),1)</f>
        <v>24</v>
      </c>
    </row>
    <row r="70" spans="1:37" x14ac:dyDescent="0.25">
      <c r="A70">
        <v>2024</v>
      </c>
      <c r="B70" s="34" t="s">
        <v>207</v>
      </c>
      <c r="C70" s="109">
        <v>2015</v>
      </c>
      <c r="D70" s="35">
        <v>20.937255340565933</v>
      </c>
      <c r="E70" s="35">
        <v>18.714349625321553</v>
      </c>
      <c r="F70" s="35">
        <v>15.107370540208031</v>
      </c>
      <c r="G70" s="35">
        <v>11.852701040152109</v>
      </c>
      <c r="H70" s="35">
        <v>16.910860082764792</v>
      </c>
      <c r="I70" s="35">
        <v>21.365059836707303</v>
      </c>
      <c r="J70" s="35">
        <v>15.317078626551842</v>
      </c>
      <c r="K70" s="35">
        <v>26.834246728553858</v>
      </c>
      <c r="L70" s="35">
        <v>16.667598702605975</v>
      </c>
      <c r="M70" s="35">
        <v>22.925287999105244</v>
      </c>
      <c r="N70" s="35">
        <v>14.9899340118555</v>
      </c>
      <c r="O70" s="35">
        <v>13.396152555642546</v>
      </c>
      <c r="P70" s="35">
        <v>14.276926518286546</v>
      </c>
      <c r="Q70" s="35">
        <v>9.856280058159042</v>
      </c>
      <c r="R70" s="35">
        <v>18.042877904123227</v>
      </c>
      <c r="S70" s="35">
        <f>MEDIAN(D70:R70)</f>
        <v>16.667598702605975</v>
      </c>
      <c r="T70" s="40">
        <f>(R70-S70)/S70*100</f>
        <v>8.2512137834361656</v>
      </c>
      <c r="U70" s="114">
        <f>RANK(R70,D70:R70,1)</f>
        <v>10</v>
      </c>
      <c r="V70" s="35">
        <v>8.4805950117436524</v>
      </c>
      <c r="W70" s="35">
        <v>9.8646683816127947</v>
      </c>
      <c r="X70" s="35">
        <v>16.910860082764792</v>
      </c>
      <c r="Y70" s="35">
        <v>17.498042724527458</v>
      </c>
      <c r="Z70" s="35">
        <v>13.446482496365061</v>
      </c>
      <c r="AA70" s="35">
        <v>8.4889833351974051</v>
      </c>
      <c r="AB70" s="35">
        <v>14.906050777317976</v>
      </c>
      <c r="AC70" s="35">
        <v>12.616038474443576</v>
      </c>
      <c r="AD70" s="35">
        <v>11.424896544010736</v>
      </c>
      <c r="AE70" s="35">
        <v>11.668157924169558</v>
      </c>
      <c r="AF70" s="35">
        <v>12.423107035007272</v>
      </c>
      <c r="AG70" s="35">
        <v>8.9251761547925295</v>
      </c>
      <c r="AH70" s="35">
        <v>12.179845654848451</v>
      </c>
      <c r="AI70" s="35">
        <f>MEDIAN(D70:R70,V70:AH70)</f>
        <v>14.591488647802262</v>
      </c>
      <c r="AJ70" s="40">
        <f>(R70-AI70)/AI70*100</f>
        <v>23.653441671565194</v>
      </c>
      <c r="AK70" s="115">
        <f>RANK(R70,(D70:R70,V70:AH70),1)</f>
        <v>23</v>
      </c>
    </row>
  </sheetData>
  <phoneticPr fontId="20"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Contents</vt:lpstr>
      <vt:lpstr>Annual excl tax</vt:lpstr>
      <vt:lpstr>Annual incl tax</vt:lpstr>
      <vt:lpstr>5.6.1 (Small excl tax)</vt:lpstr>
      <vt:lpstr>5.6.1 (Small incl tax)</vt:lpstr>
      <vt:lpstr>5.6.2 (Medium excl tax)</vt:lpstr>
      <vt:lpstr>5.6.2 (Medium incl tax)</vt:lpstr>
      <vt:lpstr>5.6.3 (Large excl tax)</vt:lpstr>
      <vt:lpstr>5.6.3 (Large incl tax)</vt:lpstr>
      <vt:lpstr>Methodology</vt:lpstr>
      <vt:lpstr>Charts</vt:lpstr>
      <vt:lpstr>chart_data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Maidment, Dafydd (Energy Security)</cp:lastModifiedBy>
  <cp:lastPrinted>2019-11-21T15:53:31Z</cp:lastPrinted>
  <dcterms:created xsi:type="dcterms:W3CDTF">2002-03-25T12:00:09Z</dcterms:created>
  <dcterms:modified xsi:type="dcterms:W3CDTF">2025-05-21T15:46:36Z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2019-11-19T13:00:34Z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96e1d14f-0156-412d-a7f9-00004a96c4c3</vt:lpwstr>
  </property>
  <property fmtid="{D5CDD505-2E9C-101B-9397-08002B2CF9AE}" pid="8" name="MSIP_Label_ba62f585-b40f-4ab9-bafe-39150f03d124_ContentBits">
    <vt:lpwstr>0</vt:lpwstr>
  </property>
</Properties>
</file>